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0" yWindow="555" windowWidth="22695" windowHeight="8895"/>
  </bookViews>
  <sheets>
    <sheet name="Rekapitulace stavby" sheetId="1" r:id="rId1"/>
    <sheet name="1 - Tělocvična - zateplen..." sheetId="2" r:id="rId2"/>
    <sheet name="2 - Tělocvična - VZT" sheetId="3" r:id="rId3"/>
    <sheet name="3 - Ostatní a vedlejší ná..." sheetId="4" r:id="rId4"/>
    <sheet name="Pokyny pro vyplnění" sheetId="5" r:id="rId5"/>
  </sheets>
  <definedNames>
    <definedName name="_xlnm._FilterDatabase" localSheetId="1" hidden="1">'1 - Tělocvična - zateplen...'!$C$99:$K$868</definedName>
    <definedName name="_xlnm._FilterDatabase" localSheetId="2" hidden="1">'2 - Tělocvična - VZT'!$C$94:$K$274</definedName>
    <definedName name="_xlnm._FilterDatabase" localSheetId="3" hidden="1">'3 - Ostatní a vedlejší ná...'!$C$85:$K$114</definedName>
    <definedName name="_xlnm.Print_Titles" localSheetId="1">'1 - Tělocvična - zateplen...'!$99:$99</definedName>
    <definedName name="_xlnm.Print_Titles" localSheetId="2">'2 - Tělocvična - VZT'!$94:$94</definedName>
    <definedName name="_xlnm.Print_Titles" localSheetId="3">'3 - Ostatní a vedlejší ná...'!$85:$85</definedName>
    <definedName name="_xlnm.Print_Titles" localSheetId="0">'Rekapitulace stavby'!$49:$49</definedName>
    <definedName name="_xlnm.Print_Area" localSheetId="1">'1 - Tělocvična - zateplen...'!$C$4:$J$36,'1 - Tělocvična - zateplen...'!$C$42:$J$81,'1 - Tělocvična - zateplen...'!$C$87:$K$868</definedName>
    <definedName name="_xlnm.Print_Area" localSheetId="2">'2 - Tělocvična - VZT'!$C$4:$J$36,'2 - Tělocvična - VZT'!$C$42:$J$76,'2 - Tělocvična - VZT'!$C$82:$K$274</definedName>
    <definedName name="_xlnm.Print_Area" localSheetId="3">'3 - Ostatní a vedlejší ná...'!$C$4:$J$36,'3 - Ostatní a vedlejší ná...'!$C$42:$J$67,'3 - Ostatní a vedlejší ná...'!$C$73:$K$114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</definedNames>
  <calcPr calcId="145621"/>
</workbook>
</file>

<file path=xl/calcChain.xml><?xml version="1.0" encoding="utf-8"?>
<calcChain xmlns="http://schemas.openxmlformats.org/spreadsheetml/2006/main">
  <c r="AY54" i="1" l="1"/>
  <c r="AX54" i="1"/>
  <c r="BI113" i="4"/>
  <c r="BH113" i="4"/>
  <c r="BG113" i="4"/>
  <c r="BF113" i="4"/>
  <c r="T113" i="4"/>
  <c r="T112" i="4"/>
  <c r="R113" i="4"/>
  <c r="R112" i="4"/>
  <c r="P113" i="4"/>
  <c r="P112" i="4"/>
  <c r="BK113" i="4"/>
  <c r="BK112" i="4" s="1"/>
  <c r="J112" i="4" s="1"/>
  <c r="J66" i="4" s="1"/>
  <c r="J113" i="4"/>
  <c r="BE113" i="4" s="1"/>
  <c r="BI110" i="4"/>
  <c r="BH110" i="4"/>
  <c r="BG110" i="4"/>
  <c r="BF110" i="4"/>
  <c r="T110" i="4"/>
  <c r="T109" i="4"/>
  <c r="R110" i="4"/>
  <c r="R109" i="4"/>
  <c r="P110" i="4"/>
  <c r="P109" i="4"/>
  <c r="BK110" i="4"/>
  <c r="BK109" i="4"/>
  <c r="J109" i="4" s="1"/>
  <c r="J65" i="4" s="1"/>
  <c r="J110" i="4"/>
  <c r="BE110" i="4" s="1"/>
  <c r="BI107" i="4"/>
  <c r="BH107" i="4"/>
  <c r="BG107" i="4"/>
  <c r="BF107" i="4"/>
  <c r="T107" i="4"/>
  <c r="T106" i="4"/>
  <c r="R107" i="4"/>
  <c r="R106" i="4" s="1"/>
  <c r="P107" i="4"/>
  <c r="P106" i="4"/>
  <c r="BK107" i="4"/>
  <c r="BK106" i="4" s="1"/>
  <c r="J106" i="4" s="1"/>
  <c r="J64" i="4" s="1"/>
  <c r="J107" i="4"/>
  <c r="BE107" i="4" s="1"/>
  <c r="BI104" i="4"/>
  <c r="BH104" i="4"/>
  <c r="BG104" i="4"/>
  <c r="BF104" i="4"/>
  <c r="T104" i="4"/>
  <c r="T103" i="4"/>
  <c r="R104" i="4"/>
  <c r="R103" i="4" s="1"/>
  <c r="P104" i="4"/>
  <c r="P103" i="4"/>
  <c r="BK104" i="4"/>
  <c r="BK103" i="4" s="1"/>
  <c r="J103" i="4" s="1"/>
  <c r="J63" i="4" s="1"/>
  <c r="J104" i="4"/>
  <c r="BE104" i="4" s="1"/>
  <c r="BI101" i="4"/>
  <c r="BH101" i="4"/>
  <c r="BG101" i="4"/>
  <c r="BF101" i="4"/>
  <c r="T101" i="4"/>
  <c r="T100" i="4"/>
  <c r="R101" i="4"/>
  <c r="R100" i="4" s="1"/>
  <c r="P101" i="4"/>
  <c r="P100" i="4"/>
  <c r="BK101" i="4"/>
  <c r="BK100" i="4" s="1"/>
  <c r="J100" i="4" s="1"/>
  <c r="J62" i="4" s="1"/>
  <c r="J101" i="4"/>
  <c r="BE101" i="4" s="1"/>
  <c r="BI98" i="4"/>
  <c r="BH98" i="4"/>
  <c r="BG98" i="4"/>
  <c r="BF98" i="4"/>
  <c r="T98" i="4"/>
  <c r="T97" i="4"/>
  <c r="R98" i="4"/>
  <c r="R97" i="4" s="1"/>
  <c r="P98" i="4"/>
  <c r="P97" i="4"/>
  <c r="BK98" i="4"/>
  <c r="BK97" i="4" s="1"/>
  <c r="J97" i="4" s="1"/>
  <c r="J61" i="4" s="1"/>
  <c r="J98" i="4"/>
  <c r="BE98" i="4" s="1"/>
  <c r="BI95" i="4"/>
  <c r="BH95" i="4"/>
  <c r="BG95" i="4"/>
  <c r="BF95" i="4"/>
  <c r="T95" i="4"/>
  <c r="T94" i="4"/>
  <c r="R95" i="4"/>
  <c r="R94" i="4" s="1"/>
  <c r="P95" i="4"/>
  <c r="P94" i="4"/>
  <c r="BK95" i="4"/>
  <c r="BK94" i="4" s="1"/>
  <c r="J94" i="4" s="1"/>
  <c r="J60" i="4" s="1"/>
  <c r="J95" i="4"/>
  <c r="BE95" i="4" s="1"/>
  <c r="BI92" i="4"/>
  <c r="BH92" i="4"/>
  <c r="BG92" i="4"/>
  <c r="BF92" i="4"/>
  <c r="T92" i="4"/>
  <c r="T91" i="4"/>
  <c r="R92" i="4"/>
  <c r="R91" i="4" s="1"/>
  <c r="P92" i="4"/>
  <c r="P91" i="4"/>
  <c r="BK92" i="4"/>
  <c r="BK91" i="4" s="1"/>
  <c r="J91" i="4" s="1"/>
  <c r="J59" i="4" s="1"/>
  <c r="J92" i="4"/>
  <c r="BE92" i="4" s="1"/>
  <c r="BI89" i="4"/>
  <c r="F34" i="4"/>
  <c r="BD54" i="1" s="1"/>
  <c r="BH89" i="4"/>
  <c r="F33" i="4" s="1"/>
  <c r="BC54" i="1" s="1"/>
  <c r="BG89" i="4"/>
  <c r="F32" i="4" s="1"/>
  <c r="BB54" i="1" s="1"/>
  <c r="BF89" i="4"/>
  <c r="T89" i="4"/>
  <c r="T88" i="4" s="1"/>
  <c r="T87" i="4" s="1"/>
  <c r="T86" i="4" s="1"/>
  <c r="R89" i="4"/>
  <c r="R88" i="4" s="1"/>
  <c r="R87" i="4" s="1"/>
  <c r="R86" i="4" s="1"/>
  <c r="P89" i="4"/>
  <c r="P88" i="4" s="1"/>
  <c r="P87" i="4" s="1"/>
  <c r="P86" i="4" s="1"/>
  <c r="AU54" i="1" s="1"/>
  <c r="BK89" i="4"/>
  <c r="BK88" i="4" s="1"/>
  <c r="BK87" i="4" s="1"/>
  <c r="J89" i="4"/>
  <c r="BE89" i="4" s="1"/>
  <c r="J30" i="4" s="1"/>
  <c r="AV54" i="1" s="1"/>
  <c r="F30" i="4"/>
  <c r="AZ54" i="1" s="1"/>
  <c r="J82" i="4"/>
  <c r="F82" i="4"/>
  <c r="F80" i="4"/>
  <c r="E78" i="4"/>
  <c r="J51" i="4"/>
  <c r="F51" i="4"/>
  <c r="F49" i="4"/>
  <c r="E47" i="4"/>
  <c r="J18" i="4"/>
  <c r="E18" i="4"/>
  <c r="F83" i="4" s="1"/>
  <c r="F52" i="4"/>
  <c r="J17" i="4"/>
  <c r="J12" i="4"/>
  <c r="J80" i="4" s="1"/>
  <c r="J49" i="4"/>
  <c r="E7" i="4"/>
  <c r="E76" i="4" s="1"/>
  <c r="AY53" i="1"/>
  <c r="AX53" i="1"/>
  <c r="BI274" i="3"/>
  <c r="BH274" i="3"/>
  <c r="BG274" i="3"/>
  <c r="BF274" i="3"/>
  <c r="T274" i="3"/>
  <c r="T273" i="3" s="1"/>
  <c r="R274" i="3"/>
  <c r="R273" i="3" s="1"/>
  <c r="P274" i="3"/>
  <c r="P273" i="3" s="1"/>
  <c r="BK274" i="3"/>
  <c r="BK273" i="3" s="1"/>
  <c r="J273" i="3" s="1"/>
  <c r="J75" i="3" s="1"/>
  <c r="J274" i="3"/>
  <c r="BE274" i="3"/>
  <c r="BI272" i="3"/>
  <c r="BH272" i="3"/>
  <c r="BG272" i="3"/>
  <c r="BF272" i="3"/>
  <c r="T272" i="3"/>
  <c r="T271" i="3" s="1"/>
  <c r="T270" i="3"/>
  <c r="R272" i="3"/>
  <c r="R271" i="3" s="1"/>
  <c r="R270" i="3" s="1"/>
  <c r="P272" i="3"/>
  <c r="P271" i="3" s="1"/>
  <c r="P270" i="3" s="1"/>
  <c r="BK272" i="3"/>
  <c r="BK271" i="3"/>
  <c r="J272" i="3"/>
  <c r="BE272" i="3" s="1"/>
  <c r="BI264" i="3"/>
  <c r="BH264" i="3"/>
  <c r="BG264" i="3"/>
  <c r="BF264" i="3"/>
  <c r="T264" i="3"/>
  <c r="T263" i="3" s="1"/>
  <c r="R264" i="3"/>
  <c r="R263" i="3" s="1"/>
  <c r="P264" i="3"/>
  <c r="P263" i="3" s="1"/>
  <c r="BK264" i="3"/>
  <c r="BK263" i="3" s="1"/>
  <c r="J263" i="3" s="1"/>
  <c r="J72" i="3" s="1"/>
  <c r="J264" i="3"/>
  <c r="BE264" i="3" s="1"/>
  <c r="BI259" i="3"/>
  <c r="BH259" i="3"/>
  <c r="BG259" i="3"/>
  <c r="BF259" i="3"/>
  <c r="T259" i="3"/>
  <c r="T258" i="3" s="1"/>
  <c r="R259" i="3"/>
  <c r="R258" i="3" s="1"/>
  <c r="P259" i="3"/>
  <c r="P258" i="3" s="1"/>
  <c r="BK259" i="3"/>
  <c r="BK258" i="3" s="1"/>
  <c r="J258" i="3"/>
  <c r="J71" i="3" s="1"/>
  <c r="J259" i="3"/>
  <c r="BE259" i="3" s="1"/>
  <c r="BI257" i="3"/>
  <c r="BH257" i="3"/>
  <c r="BG257" i="3"/>
  <c r="BF257" i="3"/>
  <c r="T257" i="3"/>
  <c r="R257" i="3"/>
  <c r="P257" i="3"/>
  <c r="BK257" i="3"/>
  <c r="J257" i="3"/>
  <c r="BE257" i="3" s="1"/>
  <c r="BI255" i="3"/>
  <c r="BH255" i="3"/>
  <c r="BG255" i="3"/>
  <c r="BF255" i="3"/>
  <c r="T255" i="3"/>
  <c r="R255" i="3"/>
  <c r="P255" i="3"/>
  <c r="BK255" i="3"/>
  <c r="J255" i="3"/>
  <c r="BE255" i="3" s="1"/>
  <c r="BI253" i="3"/>
  <c r="BH253" i="3"/>
  <c r="BG253" i="3"/>
  <c r="BF253" i="3"/>
  <c r="T253" i="3"/>
  <c r="R253" i="3"/>
  <c r="P253" i="3"/>
  <c r="BK253" i="3"/>
  <c r="J253" i="3"/>
  <c r="BE253" i="3" s="1"/>
  <c r="BI251" i="3"/>
  <c r="BH251" i="3"/>
  <c r="BG251" i="3"/>
  <c r="BF251" i="3"/>
  <c r="T251" i="3"/>
  <c r="R251" i="3"/>
  <c r="P251" i="3"/>
  <c r="BK251" i="3"/>
  <c r="J251" i="3"/>
  <c r="BE251" i="3" s="1"/>
  <c r="BI246" i="3"/>
  <c r="BH246" i="3"/>
  <c r="BG246" i="3"/>
  <c r="BF246" i="3"/>
  <c r="T246" i="3"/>
  <c r="T245" i="3" s="1"/>
  <c r="R246" i="3"/>
  <c r="R245" i="3" s="1"/>
  <c r="P246" i="3"/>
  <c r="P245" i="3" s="1"/>
  <c r="BK246" i="3"/>
  <c r="BK245" i="3" s="1"/>
  <c r="J245" i="3" s="1"/>
  <c r="J70" i="3" s="1"/>
  <c r="J246" i="3"/>
  <c r="BE246" i="3" s="1"/>
  <c r="BI244" i="3"/>
  <c r="BH244" i="3"/>
  <c r="BG244" i="3"/>
  <c r="BF244" i="3"/>
  <c r="T244" i="3"/>
  <c r="R244" i="3"/>
  <c r="P244" i="3"/>
  <c r="BK244" i="3"/>
  <c r="J244" i="3"/>
  <c r="BE244" i="3" s="1"/>
  <c r="BI242" i="3"/>
  <c r="BH242" i="3"/>
  <c r="BG242" i="3"/>
  <c r="BF242" i="3"/>
  <c r="T242" i="3"/>
  <c r="R242" i="3"/>
  <c r="P242" i="3"/>
  <c r="BK242" i="3"/>
  <c r="J242" i="3"/>
  <c r="BE242" i="3" s="1"/>
  <c r="BI241" i="3"/>
  <c r="BH241" i="3"/>
  <c r="BG241" i="3"/>
  <c r="BF241" i="3"/>
  <c r="T241" i="3"/>
  <c r="R241" i="3"/>
  <c r="P241" i="3"/>
  <c r="BK241" i="3"/>
  <c r="J241" i="3"/>
  <c r="BE241" i="3" s="1"/>
  <c r="BI236" i="3"/>
  <c r="BH236" i="3"/>
  <c r="BG236" i="3"/>
  <c r="BF236" i="3"/>
  <c r="T236" i="3"/>
  <c r="R236" i="3"/>
  <c r="P236" i="3"/>
  <c r="BK236" i="3"/>
  <c r="J236" i="3"/>
  <c r="BE236" i="3" s="1"/>
  <c r="BI234" i="3"/>
  <c r="BH234" i="3"/>
  <c r="BG234" i="3"/>
  <c r="BF234" i="3"/>
  <c r="T234" i="3"/>
  <c r="R234" i="3"/>
  <c r="P234" i="3"/>
  <c r="BK234" i="3"/>
  <c r="J234" i="3"/>
  <c r="BE234" i="3" s="1"/>
  <c r="BI232" i="3"/>
  <c r="BH232" i="3"/>
  <c r="BG232" i="3"/>
  <c r="BF232" i="3"/>
  <c r="T232" i="3"/>
  <c r="R232" i="3"/>
  <c r="P232" i="3"/>
  <c r="BK232" i="3"/>
  <c r="J232" i="3"/>
  <c r="BE232" i="3" s="1"/>
  <c r="BI228" i="3"/>
  <c r="BH228" i="3"/>
  <c r="BG228" i="3"/>
  <c r="BF228" i="3"/>
  <c r="T228" i="3"/>
  <c r="R228" i="3"/>
  <c r="P228" i="3"/>
  <c r="BK228" i="3"/>
  <c r="J228" i="3"/>
  <c r="BE228" i="3" s="1"/>
  <c r="BI227" i="3"/>
  <c r="BH227" i="3"/>
  <c r="BG227" i="3"/>
  <c r="BF227" i="3"/>
  <c r="T227" i="3"/>
  <c r="R227" i="3"/>
  <c r="P227" i="3"/>
  <c r="BK227" i="3"/>
  <c r="J227" i="3"/>
  <c r="BE227" i="3" s="1"/>
  <c r="BI222" i="3"/>
  <c r="BH222" i="3"/>
  <c r="BG222" i="3"/>
  <c r="BF222" i="3"/>
  <c r="T222" i="3"/>
  <c r="R222" i="3"/>
  <c r="P222" i="3"/>
  <c r="BK222" i="3"/>
  <c r="J222" i="3"/>
  <c r="BE222" i="3" s="1"/>
  <c r="BI220" i="3"/>
  <c r="BH220" i="3"/>
  <c r="BG220" i="3"/>
  <c r="BF220" i="3"/>
  <c r="T220" i="3"/>
  <c r="R220" i="3"/>
  <c r="P220" i="3"/>
  <c r="BK220" i="3"/>
  <c r="J220" i="3"/>
  <c r="BE220" i="3"/>
  <c r="BI218" i="3"/>
  <c r="BH218" i="3"/>
  <c r="BG218" i="3"/>
  <c r="BF218" i="3"/>
  <c r="T218" i="3"/>
  <c r="R218" i="3"/>
  <c r="P218" i="3"/>
  <c r="BK218" i="3"/>
  <c r="J218" i="3"/>
  <c r="BE218" i="3" s="1"/>
  <c r="BI216" i="3"/>
  <c r="BH216" i="3"/>
  <c r="BG216" i="3"/>
  <c r="BF216" i="3"/>
  <c r="T216" i="3"/>
  <c r="R216" i="3"/>
  <c r="P216" i="3"/>
  <c r="BK216" i="3"/>
  <c r="J216" i="3"/>
  <c r="BE216" i="3"/>
  <c r="BI214" i="3"/>
  <c r="BH214" i="3"/>
  <c r="BG214" i="3"/>
  <c r="BF214" i="3"/>
  <c r="T214" i="3"/>
  <c r="R214" i="3"/>
  <c r="P214" i="3"/>
  <c r="BK214" i="3"/>
  <c r="J214" i="3"/>
  <c r="BE214" i="3" s="1"/>
  <c r="BI210" i="3"/>
  <c r="BH210" i="3"/>
  <c r="BG210" i="3"/>
  <c r="BF210" i="3"/>
  <c r="T210" i="3"/>
  <c r="R210" i="3"/>
  <c r="P210" i="3"/>
  <c r="BK210" i="3"/>
  <c r="J210" i="3"/>
  <c r="BE210" i="3"/>
  <c r="BI206" i="3"/>
  <c r="BH206" i="3"/>
  <c r="BG206" i="3"/>
  <c r="BF206" i="3"/>
  <c r="T206" i="3"/>
  <c r="R206" i="3"/>
  <c r="P206" i="3"/>
  <c r="BK206" i="3"/>
  <c r="J206" i="3"/>
  <c r="BE206" i="3" s="1"/>
  <c r="BI202" i="3"/>
  <c r="BH202" i="3"/>
  <c r="BG202" i="3"/>
  <c r="BF202" i="3"/>
  <c r="T202" i="3"/>
  <c r="R202" i="3"/>
  <c r="P202" i="3"/>
  <c r="BK202" i="3"/>
  <c r="J202" i="3"/>
  <c r="BE202" i="3"/>
  <c r="BI198" i="3"/>
  <c r="BH198" i="3"/>
  <c r="BG198" i="3"/>
  <c r="BF198" i="3"/>
  <c r="T198" i="3"/>
  <c r="R198" i="3"/>
  <c r="P198" i="3"/>
  <c r="BK198" i="3"/>
  <c r="J198" i="3"/>
  <c r="BE198" i="3" s="1"/>
  <c r="BI194" i="3"/>
  <c r="BH194" i="3"/>
  <c r="BG194" i="3"/>
  <c r="BF194" i="3"/>
  <c r="T194" i="3"/>
  <c r="R194" i="3"/>
  <c r="P194" i="3"/>
  <c r="P185" i="3" s="1"/>
  <c r="BK194" i="3"/>
  <c r="J194" i="3"/>
  <c r="BE194" i="3"/>
  <c r="BI190" i="3"/>
  <c r="BH190" i="3"/>
  <c r="BG190" i="3"/>
  <c r="BF190" i="3"/>
  <c r="T190" i="3"/>
  <c r="T185" i="3" s="1"/>
  <c r="R190" i="3"/>
  <c r="P190" i="3"/>
  <c r="BK190" i="3"/>
  <c r="J190" i="3"/>
  <c r="BE190" i="3" s="1"/>
  <c r="BI186" i="3"/>
  <c r="BH186" i="3"/>
  <c r="BG186" i="3"/>
  <c r="BF186" i="3"/>
  <c r="T186" i="3"/>
  <c r="R186" i="3"/>
  <c r="R185" i="3" s="1"/>
  <c r="P186" i="3"/>
  <c r="BK186" i="3"/>
  <c r="BK185" i="3" s="1"/>
  <c r="J185" i="3" s="1"/>
  <c r="J69" i="3" s="1"/>
  <c r="J186" i="3"/>
  <c r="BE186" i="3"/>
  <c r="BI184" i="3"/>
  <c r="BH184" i="3"/>
  <c r="BG184" i="3"/>
  <c r="BF184" i="3"/>
  <c r="T184" i="3"/>
  <c r="R184" i="3"/>
  <c r="P184" i="3"/>
  <c r="BK184" i="3"/>
  <c r="BK179" i="3" s="1"/>
  <c r="J184" i="3"/>
  <c r="BE184" i="3"/>
  <c r="BI180" i="3"/>
  <c r="BH180" i="3"/>
  <c r="BG180" i="3"/>
  <c r="BF180" i="3"/>
  <c r="T180" i="3"/>
  <c r="T179" i="3" s="1"/>
  <c r="R180" i="3"/>
  <c r="R179" i="3"/>
  <c r="P180" i="3"/>
  <c r="P179" i="3" s="1"/>
  <c r="BK180" i="3"/>
  <c r="J179" i="3"/>
  <c r="J68" i="3" s="1"/>
  <c r="J180" i="3"/>
  <c r="BE180" i="3" s="1"/>
  <c r="BI178" i="3"/>
  <c r="BH178" i="3"/>
  <c r="BG178" i="3"/>
  <c r="BF178" i="3"/>
  <c r="T178" i="3"/>
  <c r="T176" i="3" s="1"/>
  <c r="R178" i="3"/>
  <c r="P178" i="3"/>
  <c r="BK178" i="3"/>
  <c r="J178" i="3"/>
  <c r="BE178" i="3" s="1"/>
  <c r="BI177" i="3"/>
  <c r="BH177" i="3"/>
  <c r="BG177" i="3"/>
  <c r="BF177" i="3"/>
  <c r="T177" i="3"/>
  <c r="R177" i="3"/>
  <c r="R176" i="3" s="1"/>
  <c r="P177" i="3"/>
  <c r="P176" i="3"/>
  <c r="BK177" i="3"/>
  <c r="BK176" i="3" s="1"/>
  <c r="J176" i="3" s="1"/>
  <c r="J67" i="3" s="1"/>
  <c r="J177" i="3"/>
  <c r="BE177" i="3"/>
  <c r="BI175" i="3"/>
  <c r="BH175" i="3"/>
  <c r="BG175" i="3"/>
  <c r="BF175" i="3"/>
  <c r="T175" i="3"/>
  <c r="R175" i="3"/>
  <c r="P175" i="3"/>
  <c r="BK175" i="3"/>
  <c r="J175" i="3"/>
  <c r="BE175" i="3"/>
  <c r="BI169" i="3"/>
  <c r="BH169" i="3"/>
  <c r="BG169" i="3"/>
  <c r="BF169" i="3"/>
  <c r="T169" i="3"/>
  <c r="T162" i="3" s="1"/>
  <c r="R169" i="3"/>
  <c r="P169" i="3"/>
  <c r="BK169" i="3"/>
  <c r="J169" i="3"/>
  <c r="BE169" i="3" s="1"/>
  <c r="BI163" i="3"/>
  <c r="BH163" i="3"/>
  <c r="BG163" i="3"/>
  <c r="BF163" i="3"/>
  <c r="T163" i="3"/>
  <c r="T161" i="3"/>
  <c r="R163" i="3"/>
  <c r="R162" i="3" s="1"/>
  <c r="R161" i="3" s="1"/>
  <c r="P163" i="3"/>
  <c r="P162" i="3" s="1"/>
  <c r="BK163" i="3"/>
  <c r="BK162" i="3"/>
  <c r="J163" i="3"/>
  <c r="BE163" i="3" s="1"/>
  <c r="BI160" i="3"/>
  <c r="BH160" i="3"/>
  <c r="BG160" i="3"/>
  <c r="BF160" i="3"/>
  <c r="T160" i="3"/>
  <c r="T159" i="3" s="1"/>
  <c r="R160" i="3"/>
  <c r="R159" i="3"/>
  <c r="P160" i="3"/>
  <c r="P159" i="3" s="1"/>
  <c r="BK160" i="3"/>
  <c r="BK159" i="3"/>
  <c r="J159" i="3"/>
  <c r="J64" i="3" s="1"/>
  <c r="J160" i="3"/>
  <c r="BE160" i="3" s="1"/>
  <c r="BI158" i="3"/>
  <c r="BH158" i="3"/>
  <c r="BG158" i="3"/>
  <c r="BF158" i="3"/>
  <c r="T158" i="3"/>
  <c r="R158" i="3"/>
  <c r="P158" i="3"/>
  <c r="BK158" i="3"/>
  <c r="J158" i="3"/>
  <c r="BE158" i="3" s="1"/>
  <c r="BI157" i="3"/>
  <c r="BH157" i="3"/>
  <c r="BG157" i="3"/>
  <c r="BF157" i="3"/>
  <c r="T157" i="3"/>
  <c r="R157" i="3"/>
  <c r="P157" i="3"/>
  <c r="BK157" i="3"/>
  <c r="J157" i="3"/>
  <c r="BE157" i="3"/>
  <c r="BI156" i="3"/>
  <c r="BH156" i="3"/>
  <c r="BG156" i="3"/>
  <c r="BF156" i="3"/>
  <c r="T156" i="3"/>
  <c r="R156" i="3"/>
  <c r="P156" i="3"/>
  <c r="BK156" i="3"/>
  <c r="J156" i="3"/>
  <c r="BE156" i="3" s="1"/>
  <c r="BI154" i="3"/>
  <c r="BH154" i="3"/>
  <c r="BG154" i="3"/>
  <c r="BF154" i="3"/>
  <c r="T154" i="3"/>
  <c r="R154" i="3"/>
  <c r="P154" i="3"/>
  <c r="P151" i="3" s="1"/>
  <c r="BK154" i="3"/>
  <c r="J154" i="3"/>
  <c r="BE154" i="3"/>
  <c r="BI153" i="3"/>
  <c r="BH153" i="3"/>
  <c r="BG153" i="3"/>
  <c r="BF153" i="3"/>
  <c r="T153" i="3"/>
  <c r="T151" i="3" s="1"/>
  <c r="R153" i="3"/>
  <c r="P153" i="3"/>
  <c r="BK153" i="3"/>
  <c r="J153" i="3"/>
  <c r="BE153" i="3" s="1"/>
  <c r="BI152" i="3"/>
  <c r="BH152" i="3"/>
  <c r="BG152" i="3"/>
  <c r="BF152" i="3"/>
  <c r="T152" i="3"/>
  <c r="R152" i="3"/>
  <c r="R151" i="3" s="1"/>
  <c r="P152" i="3"/>
  <c r="BK152" i="3"/>
  <c r="BK151" i="3" s="1"/>
  <c r="J151" i="3" s="1"/>
  <c r="J63" i="3" s="1"/>
  <c r="J152" i="3"/>
  <c r="BE152" i="3"/>
  <c r="BI141" i="3"/>
  <c r="BH141" i="3"/>
  <c r="BG141" i="3"/>
  <c r="BF141" i="3"/>
  <c r="T141" i="3"/>
  <c r="T140" i="3"/>
  <c r="R141" i="3"/>
  <c r="R140" i="3" s="1"/>
  <c r="P141" i="3"/>
  <c r="P140" i="3"/>
  <c r="BK141" i="3"/>
  <c r="BK140" i="3" s="1"/>
  <c r="J140" i="3" s="1"/>
  <c r="J62" i="3" s="1"/>
  <c r="J141" i="3"/>
  <c r="BE141" i="3"/>
  <c r="BI139" i="3"/>
  <c r="BH139" i="3"/>
  <c r="BG139" i="3"/>
  <c r="BF139" i="3"/>
  <c r="T139" i="3"/>
  <c r="R139" i="3"/>
  <c r="P139" i="3"/>
  <c r="BK139" i="3"/>
  <c r="J139" i="3"/>
  <c r="BE139" i="3"/>
  <c r="BI137" i="3"/>
  <c r="BH137" i="3"/>
  <c r="BG137" i="3"/>
  <c r="BF137" i="3"/>
  <c r="T137" i="3"/>
  <c r="R137" i="3"/>
  <c r="P137" i="3"/>
  <c r="BK137" i="3"/>
  <c r="J137" i="3"/>
  <c r="BE137" i="3" s="1"/>
  <c r="BI135" i="3"/>
  <c r="BH135" i="3"/>
  <c r="BG135" i="3"/>
  <c r="BF135" i="3"/>
  <c r="T135" i="3"/>
  <c r="R135" i="3"/>
  <c r="P135" i="3"/>
  <c r="BK135" i="3"/>
  <c r="J135" i="3"/>
  <c r="BE135" i="3"/>
  <c r="BI133" i="3"/>
  <c r="BH133" i="3"/>
  <c r="BG133" i="3"/>
  <c r="BF133" i="3"/>
  <c r="T133" i="3"/>
  <c r="R133" i="3"/>
  <c r="P133" i="3"/>
  <c r="BK133" i="3"/>
  <c r="J133" i="3"/>
  <c r="BE133" i="3" s="1"/>
  <c r="BI131" i="3"/>
  <c r="BH131" i="3"/>
  <c r="BG131" i="3"/>
  <c r="BF131" i="3"/>
  <c r="T131" i="3"/>
  <c r="R131" i="3"/>
  <c r="P131" i="3"/>
  <c r="BK131" i="3"/>
  <c r="J131" i="3"/>
  <c r="BE131" i="3"/>
  <c r="BI129" i="3"/>
  <c r="BH129" i="3"/>
  <c r="BG129" i="3"/>
  <c r="BF129" i="3"/>
  <c r="T129" i="3"/>
  <c r="R129" i="3"/>
  <c r="R128" i="3"/>
  <c r="P129" i="3"/>
  <c r="BK129" i="3"/>
  <c r="BK128" i="3"/>
  <c r="J128" i="3"/>
  <c r="J61" i="3" s="1"/>
  <c r="J129" i="3"/>
  <c r="BE129" i="3"/>
  <c r="BI126" i="3"/>
  <c r="BH126" i="3"/>
  <c r="BG126" i="3"/>
  <c r="BF126" i="3"/>
  <c r="T126" i="3"/>
  <c r="R126" i="3"/>
  <c r="P126" i="3"/>
  <c r="BK126" i="3"/>
  <c r="J126" i="3"/>
  <c r="BE126" i="3" s="1"/>
  <c r="BI124" i="3"/>
  <c r="BH124" i="3"/>
  <c r="BG124" i="3"/>
  <c r="BF124" i="3"/>
  <c r="T124" i="3"/>
  <c r="R124" i="3"/>
  <c r="P124" i="3"/>
  <c r="BK124" i="3"/>
  <c r="J124" i="3"/>
  <c r="BE124" i="3"/>
  <c r="BI122" i="3"/>
  <c r="BH122" i="3"/>
  <c r="BG122" i="3"/>
  <c r="BF122" i="3"/>
  <c r="T122" i="3"/>
  <c r="R122" i="3"/>
  <c r="P122" i="3"/>
  <c r="BK122" i="3"/>
  <c r="J122" i="3"/>
  <c r="BE122" i="3" s="1"/>
  <c r="BI120" i="3"/>
  <c r="BH120" i="3"/>
  <c r="BG120" i="3"/>
  <c r="BF120" i="3"/>
  <c r="T120" i="3"/>
  <c r="R120" i="3"/>
  <c r="P120" i="3"/>
  <c r="BK120" i="3"/>
  <c r="J120" i="3"/>
  <c r="BE120" i="3"/>
  <c r="BI116" i="3"/>
  <c r="BH116" i="3"/>
  <c r="BG116" i="3"/>
  <c r="BF116" i="3"/>
  <c r="T116" i="3"/>
  <c r="R116" i="3"/>
  <c r="P116" i="3"/>
  <c r="BK116" i="3"/>
  <c r="J116" i="3"/>
  <c r="BE116" i="3" s="1"/>
  <c r="BI114" i="3"/>
  <c r="BH114" i="3"/>
  <c r="BG114" i="3"/>
  <c r="BF114" i="3"/>
  <c r="T114" i="3"/>
  <c r="R114" i="3"/>
  <c r="P114" i="3"/>
  <c r="BK114" i="3"/>
  <c r="J114" i="3"/>
  <c r="BE114" i="3"/>
  <c r="BI112" i="3"/>
  <c r="BH112" i="3"/>
  <c r="BG112" i="3"/>
  <c r="BF112" i="3"/>
  <c r="T112" i="3"/>
  <c r="R112" i="3"/>
  <c r="P112" i="3"/>
  <c r="BK112" i="3"/>
  <c r="J112" i="3"/>
  <c r="BE112" i="3" s="1"/>
  <c r="BI110" i="3"/>
  <c r="BH110" i="3"/>
  <c r="BG110" i="3"/>
  <c r="BF110" i="3"/>
  <c r="T110" i="3"/>
  <c r="R110" i="3"/>
  <c r="R109" i="3" s="1"/>
  <c r="P110" i="3"/>
  <c r="P109" i="3" s="1"/>
  <c r="BK110" i="3"/>
  <c r="BK109" i="3" s="1"/>
  <c r="J109" i="3" s="1"/>
  <c r="J60" i="3" s="1"/>
  <c r="J110" i="3"/>
  <c r="BE110" i="3"/>
  <c r="BI107" i="3"/>
  <c r="BH107" i="3"/>
  <c r="BG107" i="3"/>
  <c r="BF107" i="3"/>
  <c r="T107" i="3"/>
  <c r="R107" i="3"/>
  <c r="P107" i="3"/>
  <c r="BK107" i="3"/>
  <c r="J107" i="3"/>
  <c r="BE107" i="3"/>
  <c r="BI105" i="3"/>
  <c r="BH105" i="3"/>
  <c r="BG105" i="3"/>
  <c r="BF105" i="3"/>
  <c r="T105" i="3"/>
  <c r="T104" i="3" s="1"/>
  <c r="R105" i="3"/>
  <c r="R104" i="3"/>
  <c r="P105" i="3"/>
  <c r="P104" i="3" s="1"/>
  <c r="BK105" i="3"/>
  <c r="BK104" i="3" s="1"/>
  <c r="J104" i="3" s="1"/>
  <c r="J59" i="3" s="1"/>
  <c r="J105" i="3"/>
  <c r="BE105" i="3"/>
  <c r="BI102" i="3"/>
  <c r="BH102" i="3"/>
  <c r="BG102" i="3"/>
  <c r="BF102" i="3"/>
  <c r="T102" i="3"/>
  <c r="R102" i="3"/>
  <c r="P102" i="3"/>
  <c r="BK102" i="3"/>
  <c r="J102" i="3"/>
  <c r="BE102" i="3" s="1"/>
  <c r="BI100" i="3"/>
  <c r="BH100" i="3"/>
  <c r="BG100" i="3"/>
  <c r="BF100" i="3"/>
  <c r="T100" i="3"/>
  <c r="R100" i="3"/>
  <c r="P100" i="3"/>
  <c r="BK100" i="3"/>
  <c r="J100" i="3"/>
  <c r="BE100" i="3" s="1"/>
  <c r="BI98" i="3"/>
  <c r="BH98" i="3"/>
  <c r="BG98" i="3"/>
  <c r="BF98" i="3"/>
  <c r="F31" i="3" s="1"/>
  <c r="BA53" i="1" s="1"/>
  <c r="T98" i="3"/>
  <c r="T97" i="3" s="1"/>
  <c r="R98" i="3"/>
  <c r="R97" i="3" s="1"/>
  <c r="R96" i="3" s="1"/>
  <c r="R95" i="3" s="1"/>
  <c r="P98" i="3"/>
  <c r="P97" i="3" s="1"/>
  <c r="BK98" i="3"/>
  <c r="BK97" i="3" s="1"/>
  <c r="J97" i="3" s="1"/>
  <c r="J58" i="3" s="1"/>
  <c r="J98" i="3"/>
  <c r="BE98" i="3" s="1"/>
  <c r="F30" i="3" s="1"/>
  <c r="AZ53" i="1" s="1"/>
  <c r="J91" i="3"/>
  <c r="F91" i="3"/>
  <c r="F89" i="3"/>
  <c r="E87" i="3"/>
  <c r="J51" i="3"/>
  <c r="F51" i="3"/>
  <c r="F49" i="3"/>
  <c r="E47" i="3"/>
  <c r="J18" i="3"/>
  <c r="E18" i="3"/>
  <c r="F92" i="3" s="1"/>
  <c r="F52" i="3"/>
  <c r="J17" i="3"/>
  <c r="J12" i="3"/>
  <c r="J89" i="3" s="1"/>
  <c r="E7" i="3"/>
  <c r="E85" i="3" s="1"/>
  <c r="AY52" i="1"/>
  <c r="AX52" i="1"/>
  <c r="BI868" i="2"/>
  <c r="BH868" i="2"/>
  <c r="BG868" i="2"/>
  <c r="BF868" i="2"/>
  <c r="T868" i="2"/>
  <c r="R868" i="2"/>
  <c r="P868" i="2"/>
  <c r="BK868" i="2"/>
  <c r="J868" i="2"/>
  <c r="BE868" i="2"/>
  <c r="BI867" i="2"/>
  <c r="BH867" i="2"/>
  <c r="BG867" i="2"/>
  <c r="BF867" i="2"/>
  <c r="T867" i="2"/>
  <c r="T866" i="2"/>
  <c r="T865" i="2" s="1"/>
  <c r="R867" i="2"/>
  <c r="R866" i="2" s="1"/>
  <c r="R865" i="2" s="1"/>
  <c r="P867" i="2"/>
  <c r="P866" i="2"/>
  <c r="P865" i="2" s="1"/>
  <c r="BK867" i="2"/>
  <c r="BK866" i="2" s="1"/>
  <c r="J867" i="2"/>
  <c r="BE867" i="2"/>
  <c r="BI861" i="2"/>
  <c r="BH861" i="2"/>
  <c r="BG861" i="2"/>
  <c r="BF861" i="2"/>
  <c r="T861" i="2"/>
  <c r="R861" i="2"/>
  <c r="P861" i="2"/>
  <c r="BK861" i="2"/>
  <c r="J861" i="2"/>
  <c r="BE861" i="2"/>
  <c r="BI857" i="2"/>
  <c r="BH857" i="2"/>
  <c r="BG857" i="2"/>
  <c r="BF857" i="2"/>
  <c r="T857" i="2"/>
  <c r="R857" i="2"/>
  <c r="P857" i="2"/>
  <c r="BK857" i="2"/>
  <c r="J857" i="2"/>
  <c r="BE857" i="2"/>
  <c r="BI853" i="2"/>
  <c r="BH853" i="2"/>
  <c r="BG853" i="2"/>
  <c r="BF853" i="2"/>
  <c r="T853" i="2"/>
  <c r="R853" i="2"/>
  <c r="P853" i="2"/>
  <c r="BK853" i="2"/>
  <c r="J853" i="2"/>
  <c r="BE853" i="2"/>
  <c r="BI849" i="2"/>
  <c r="BH849" i="2"/>
  <c r="BG849" i="2"/>
  <c r="BF849" i="2"/>
  <c r="T849" i="2"/>
  <c r="R849" i="2"/>
  <c r="P849" i="2"/>
  <c r="BK849" i="2"/>
  <c r="J849" i="2"/>
  <c r="BE849" i="2"/>
  <c r="BI843" i="2"/>
  <c r="BH843" i="2"/>
  <c r="BG843" i="2"/>
  <c r="BF843" i="2"/>
  <c r="T843" i="2"/>
  <c r="R843" i="2"/>
  <c r="P843" i="2"/>
  <c r="BK843" i="2"/>
  <c r="J843" i="2"/>
  <c r="BE843" i="2"/>
  <c r="BI809" i="2"/>
  <c r="BH809" i="2"/>
  <c r="BG809" i="2"/>
  <c r="BF809" i="2"/>
  <c r="T809" i="2"/>
  <c r="T808" i="2"/>
  <c r="R809" i="2"/>
  <c r="R808" i="2"/>
  <c r="P809" i="2"/>
  <c r="P808" i="2"/>
  <c r="BK809" i="2"/>
  <c r="BK808" i="2"/>
  <c r="J808" i="2" s="1"/>
  <c r="J78" i="2" s="1"/>
  <c r="J809" i="2"/>
  <c r="BE809" i="2" s="1"/>
  <c r="BI806" i="2"/>
  <c r="BH806" i="2"/>
  <c r="BG806" i="2"/>
  <c r="BF806" i="2"/>
  <c r="T806" i="2"/>
  <c r="T805" i="2"/>
  <c r="R806" i="2"/>
  <c r="R805" i="2"/>
  <c r="P806" i="2"/>
  <c r="P805" i="2"/>
  <c r="BK806" i="2"/>
  <c r="BK805" i="2"/>
  <c r="J805" i="2" s="1"/>
  <c r="J77" i="2" s="1"/>
  <c r="J806" i="2"/>
  <c r="BE806" i="2" s="1"/>
  <c r="BI804" i="2"/>
  <c r="BH804" i="2"/>
  <c r="BG804" i="2"/>
  <c r="BF804" i="2"/>
  <c r="T804" i="2"/>
  <c r="R804" i="2"/>
  <c r="P804" i="2"/>
  <c r="BK804" i="2"/>
  <c r="J804" i="2"/>
  <c r="BE804" i="2"/>
  <c r="BI802" i="2"/>
  <c r="BH802" i="2"/>
  <c r="BG802" i="2"/>
  <c r="BF802" i="2"/>
  <c r="T802" i="2"/>
  <c r="R802" i="2"/>
  <c r="P802" i="2"/>
  <c r="BK802" i="2"/>
  <c r="J802" i="2"/>
  <c r="BE802" i="2"/>
  <c r="BI800" i="2"/>
  <c r="BH800" i="2"/>
  <c r="BG800" i="2"/>
  <c r="BF800" i="2"/>
  <c r="T800" i="2"/>
  <c r="R800" i="2"/>
  <c r="P800" i="2"/>
  <c r="BK800" i="2"/>
  <c r="J800" i="2"/>
  <c r="BE800" i="2"/>
  <c r="BI798" i="2"/>
  <c r="BH798" i="2"/>
  <c r="BG798" i="2"/>
  <c r="BF798" i="2"/>
  <c r="T798" i="2"/>
  <c r="R798" i="2"/>
  <c r="P798" i="2"/>
  <c r="BK798" i="2"/>
  <c r="J798" i="2"/>
  <c r="BE798" i="2"/>
  <c r="BI793" i="2"/>
  <c r="BH793" i="2"/>
  <c r="BG793" i="2"/>
  <c r="BF793" i="2"/>
  <c r="T793" i="2"/>
  <c r="R793" i="2"/>
  <c r="P793" i="2"/>
  <c r="BK793" i="2"/>
  <c r="J793" i="2"/>
  <c r="BE793" i="2"/>
  <c r="BI791" i="2"/>
  <c r="BH791" i="2"/>
  <c r="BG791" i="2"/>
  <c r="BF791" i="2"/>
  <c r="T791" i="2"/>
  <c r="R791" i="2"/>
  <c r="P791" i="2"/>
  <c r="BK791" i="2"/>
  <c r="J791" i="2"/>
  <c r="BE791" i="2"/>
  <c r="BI789" i="2"/>
  <c r="BH789" i="2"/>
  <c r="BG789" i="2"/>
  <c r="BF789" i="2"/>
  <c r="T789" i="2"/>
  <c r="R789" i="2"/>
  <c r="P789" i="2"/>
  <c r="BK789" i="2"/>
  <c r="J789" i="2"/>
  <c r="BE789" i="2"/>
  <c r="BI787" i="2"/>
  <c r="BH787" i="2"/>
  <c r="BG787" i="2"/>
  <c r="BF787" i="2"/>
  <c r="T787" i="2"/>
  <c r="R787" i="2"/>
  <c r="P787" i="2"/>
  <c r="BK787" i="2"/>
  <c r="J787" i="2"/>
  <c r="BE787" i="2"/>
  <c r="BI784" i="2"/>
  <c r="BH784" i="2"/>
  <c r="BG784" i="2"/>
  <c r="BF784" i="2"/>
  <c r="T784" i="2"/>
  <c r="R784" i="2"/>
  <c r="P784" i="2"/>
  <c r="BK784" i="2"/>
  <c r="J784" i="2"/>
  <c r="BE784" i="2"/>
  <c r="BI779" i="2"/>
  <c r="BH779" i="2"/>
  <c r="BG779" i="2"/>
  <c r="BF779" i="2"/>
  <c r="T779" i="2"/>
  <c r="R779" i="2"/>
  <c r="P779" i="2"/>
  <c r="BK779" i="2"/>
  <c r="J779" i="2"/>
  <c r="BE779" i="2"/>
  <c r="BI774" i="2"/>
  <c r="BH774" i="2"/>
  <c r="BG774" i="2"/>
  <c r="BF774" i="2"/>
  <c r="T774" i="2"/>
  <c r="T773" i="2"/>
  <c r="R774" i="2"/>
  <c r="R773" i="2"/>
  <c r="P774" i="2"/>
  <c r="P773" i="2"/>
  <c r="BK774" i="2"/>
  <c r="BK773" i="2"/>
  <c r="J773" i="2" s="1"/>
  <c r="J76" i="2" s="1"/>
  <c r="J774" i="2"/>
  <c r="BE774" i="2" s="1"/>
  <c r="BI772" i="2"/>
  <c r="BH772" i="2"/>
  <c r="BG772" i="2"/>
  <c r="BF772" i="2"/>
  <c r="T772" i="2"/>
  <c r="R772" i="2"/>
  <c r="P772" i="2"/>
  <c r="BK772" i="2"/>
  <c r="J772" i="2"/>
  <c r="BE772" i="2"/>
  <c r="BI763" i="2"/>
  <c r="BH763" i="2"/>
  <c r="BG763" i="2"/>
  <c r="BF763" i="2"/>
  <c r="T763" i="2"/>
  <c r="R763" i="2"/>
  <c r="P763" i="2"/>
  <c r="BK763" i="2"/>
  <c r="J763" i="2"/>
  <c r="BE763" i="2"/>
  <c r="BI759" i="2"/>
  <c r="BH759" i="2"/>
  <c r="BG759" i="2"/>
  <c r="BF759" i="2"/>
  <c r="T759" i="2"/>
  <c r="R759" i="2"/>
  <c r="P759" i="2"/>
  <c r="BK759" i="2"/>
  <c r="J759" i="2"/>
  <c r="BE759" i="2"/>
  <c r="BI757" i="2"/>
  <c r="BH757" i="2"/>
  <c r="BG757" i="2"/>
  <c r="BF757" i="2"/>
  <c r="T757" i="2"/>
  <c r="R757" i="2"/>
  <c r="P757" i="2"/>
  <c r="BK757" i="2"/>
  <c r="J757" i="2"/>
  <c r="BE757" i="2"/>
  <c r="BI753" i="2"/>
  <c r="BH753" i="2"/>
  <c r="BG753" i="2"/>
  <c r="BF753" i="2"/>
  <c r="T753" i="2"/>
  <c r="R753" i="2"/>
  <c r="P753" i="2"/>
  <c r="BK753" i="2"/>
  <c r="J753" i="2"/>
  <c r="BE753" i="2"/>
  <c r="BI749" i="2"/>
  <c r="BH749" i="2"/>
  <c r="BG749" i="2"/>
  <c r="BF749" i="2"/>
  <c r="T749" i="2"/>
  <c r="R749" i="2"/>
  <c r="P749" i="2"/>
  <c r="BK749" i="2"/>
  <c r="J749" i="2"/>
  <c r="BE749" i="2"/>
  <c r="BI747" i="2"/>
  <c r="BH747" i="2"/>
  <c r="BG747" i="2"/>
  <c r="BF747" i="2"/>
  <c r="T747" i="2"/>
  <c r="R747" i="2"/>
  <c r="P747" i="2"/>
  <c r="BK747" i="2"/>
  <c r="J747" i="2"/>
  <c r="BE747" i="2"/>
  <c r="BI745" i="2"/>
  <c r="BH745" i="2"/>
  <c r="BG745" i="2"/>
  <c r="BF745" i="2"/>
  <c r="T745" i="2"/>
  <c r="R745" i="2"/>
  <c r="P745" i="2"/>
  <c r="BK745" i="2"/>
  <c r="J745" i="2"/>
  <c r="BE745" i="2"/>
  <c r="BI735" i="2"/>
  <c r="BH735" i="2"/>
  <c r="BG735" i="2"/>
  <c r="BF735" i="2"/>
  <c r="T735" i="2"/>
  <c r="R735" i="2"/>
  <c r="P735" i="2"/>
  <c r="BK735" i="2"/>
  <c r="J735" i="2"/>
  <c r="BE735" i="2"/>
  <c r="BI727" i="2"/>
  <c r="BH727" i="2"/>
  <c r="BG727" i="2"/>
  <c r="BF727" i="2"/>
  <c r="T727" i="2"/>
  <c r="R727" i="2"/>
  <c r="P727" i="2"/>
  <c r="BK727" i="2"/>
  <c r="J727" i="2"/>
  <c r="BE727" i="2"/>
  <c r="BI722" i="2"/>
  <c r="BH722" i="2"/>
  <c r="BG722" i="2"/>
  <c r="BF722" i="2"/>
  <c r="T722" i="2"/>
  <c r="R722" i="2"/>
  <c r="P722" i="2"/>
  <c r="BK722" i="2"/>
  <c r="J722" i="2"/>
  <c r="BE722" i="2"/>
  <c r="BI718" i="2"/>
  <c r="BH718" i="2"/>
  <c r="BG718" i="2"/>
  <c r="BF718" i="2"/>
  <c r="T718" i="2"/>
  <c r="R718" i="2"/>
  <c r="P718" i="2"/>
  <c r="BK718" i="2"/>
  <c r="J718" i="2"/>
  <c r="BE718" i="2"/>
  <c r="BI715" i="2"/>
  <c r="BH715" i="2"/>
  <c r="BG715" i="2"/>
  <c r="BF715" i="2"/>
  <c r="T715" i="2"/>
  <c r="R715" i="2"/>
  <c r="P715" i="2"/>
  <c r="BK715" i="2"/>
  <c r="J715" i="2"/>
  <c r="BE715" i="2"/>
  <c r="BI711" i="2"/>
  <c r="BH711" i="2"/>
  <c r="BG711" i="2"/>
  <c r="BF711" i="2"/>
  <c r="T711" i="2"/>
  <c r="R711" i="2"/>
  <c r="P711" i="2"/>
  <c r="BK711" i="2"/>
  <c r="J711" i="2"/>
  <c r="BE711" i="2"/>
  <c r="BI707" i="2"/>
  <c r="BH707" i="2"/>
  <c r="BG707" i="2"/>
  <c r="BF707" i="2"/>
  <c r="T707" i="2"/>
  <c r="T706" i="2"/>
  <c r="R707" i="2"/>
  <c r="R706" i="2"/>
  <c r="P707" i="2"/>
  <c r="P706" i="2"/>
  <c r="BK707" i="2"/>
  <c r="BK706" i="2"/>
  <c r="J706" i="2" s="1"/>
  <c r="J75" i="2" s="1"/>
  <c r="J707" i="2"/>
  <c r="BE707" i="2" s="1"/>
  <c r="BI705" i="2"/>
  <c r="BH705" i="2"/>
  <c r="BG705" i="2"/>
  <c r="BF705" i="2"/>
  <c r="T705" i="2"/>
  <c r="R705" i="2"/>
  <c r="P705" i="2"/>
  <c r="BK705" i="2"/>
  <c r="J705" i="2"/>
  <c r="BE705" i="2"/>
  <c r="BI698" i="2"/>
  <c r="BH698" i="2"/>
  <c r="BG698" i="2"/>
  <c r="BF698" i="2"/>
  <c r="T698" i="2"/>
  <c r="R698" i="2"/>
  <c r="P698" i="2"/>
  <c r="BK698" i="2"/>
  <c r="J698" i="2"/>
  <c r="BE698" i="2"/>
  <c r="BI694" i="2"/>
  <c r="BH694" i="2"/>
  <c r="BG694" i="2"/>
  <c r="BF694" i="2"/>
  <c r="T694" i="2"/>
  <c r="R694" i="2"/>
  <c r="P694" i="2"/>
  <c r="BK694" i="2"/>
  <c r="J694" i="2"/>
  <c r="BE694" i="2"/>
  <c r="BI692" i="2"/>
  <c r="BH692" i="2"/>
  <c r="BG692" i="2"/>
  <c r="BF692" i="2"/>
  <c r="T692" i="2"/>
  <c r="R692" i="2"/>
  <c r="P692" i="2"/>
  <c r="BK692" i="2"/>
  <c r="J692" i="2"/>
  <c r="BE692" i="2"/>
  <c r="BI690" i="2"/>
  <c r="BH690" i="2"/>
  <c r="BG690" i="2"/>
  <c r="BF690" i="2"/>
  <c r="T690" i="2"/>
  <c r="R690" i="2"/>
  <c r="P690" i="2"/>
  <c r="BK690" i="2"/>
  <c r="J690" i="2"/>
  <c r="BE690" i="2"/>
  <c r="BI688" i="2"/>
  <c r="BH688" i="2"/>
  <c r="BG688" i="2"/>
  <c r="BF688" i="2"/>
  <c r="T688" i="2"/>
  <c r="R688" i="2"/>
  <c r="P688" i="2"/>
  <c r="BK688" i="2"/>
  <c r="J688" i="2"/>
  <c r="BE688" i="2"/>
  <c r="BI684" i="2"/>
  <c r="BH684" i="2"/>
  <c r="BG684" i="2"/>
  <c r="BF684" i="2"/>
  <c r="T684" i="2"/>
  <c r="T683" i="2"/>
  <c r="R684" i="2"/>
  <c r="R683" i="2"/>
  <c r="P684" i="2"/>
  <c r="P683" i="2"/>
  <c r="BK684" i="2"/>
  <c r="BK683" i="2"/>
  <c r="J683" i="2" s="1"/>
  <c r="J74" i="2" s="1"/>
  <c r="J684" i="2"/>
  <c r="BE684" i="2" s="1"/>
  <c r="BI682" i="2"/>
  <c r="BH682" i="2"/>
  <c r="BG682" i="2"/>
  <c r="BF682" i="2"/>
  <c r="T682" i="2"/>
  <c r="R682" i="2"/>
  <c r="P682" i="2"/>
  <c r="BK682" i="2"/>
  <c r="J682" i="2"/>
  <c r="BE682" i="2"/>
  <c r="BI676" i="2"/>
  <c r="BH676" i="2"/>
  <c r="BG676" i="2"/>
  <c r="BF676" i="2"/>
  <c r="T676" i="2"/>
  <c r="R676" i="2"/>
  <c r="P676" i="2"/>
  <c r="BK676" i="2"/>
  <c r="J676" i="2"/>
  <c r="BE676" i="2"/>
  <c r="BI675" i="2"/>
  <c r="BH675" i="2"/>
  <c r="BG675" i="2"/>
  <c r="BF675" i="2"/>
  <c r="T675" i="2"/>
  <c r="R675" i="2"/>
  <c r="P675" i="2"/>
  <c r="BK675" i="2"/>
  <c r="J675" i="2"/>
  <c r="BE675" i="2"/>
  <c r="BI668" i="2"/>
  <c r="BH668" i="2"/>
  <c r="BG668" i="2"/>
  <c r="BF668" i="2"/>
  <c r="T668" i="2"/>
  <c r="T667" i="2"/>
  <c r="R668" i="2"/>
  <c r="R667" i="2"/>
  <c r="P668" i="2"/>
  <c r="P667" i="2"/>
  <c r="BK668" i="2"/>
  <c r="BK667" i="2"/>
  <c r="J667" i="2" s="1"/>
  <c r="J73" i="2" s="1"/>
  <c r="J668" i="2"/>
  <c r="BE668" i="2" s="1"/>
  <c r="BI666" i="2"/>
  <c r="BH666" i="2"/>
  <c r="BG666" i="2"/>
  <c r="BF666" i="2"/>
  <c r="T666" i="2"/>
  <c r="R666" i="2"/>
  <c r="P666" i="2"/>
  <c r="BK666" i="2"/>
  <c r="J666" i="2"/>
  <c r="BE666" i="2"/>
  <c r="BI665" i="2"/>
  <c r="BH665" i="2"/>
  <c r="BG665" i="2"/>
  <c r="BF665" i="2"/>
  <c r="T665" i="2"/>
  <c r="R665" i="2"/>
  <c r="P665" i="2"/>
  <c r="BK665" i="2"/>
  <c r="J665" i="2"/>
  <c r="BE665" i="2"/>
  <c r="BI663" i="2"/>
  <c r="BH663" i="2"/>
  <c r="BG663" i="2"/>
  <c r="BF663" i="2"/>
  <c r="T663" i="2"/>
  <c r="R663" i="2"/>
  <c r="P663" i="2"/>
  <c r="BK663" i="2"/>
  <c r="J663" i="2"/>
  <c r="BE663" i="2"/>
  <c r="BI662" i="2"/>
  <c r="BH662" i="2"/>
  <c r="BG662" i="2"/>
  <c r="BF662" i="2"/>
  <c r="T662" i="2"/>
  <c r="R662" i="2"/>
  <c r="P662" i="2"/>
  <c r="BK662" i="2"/>
  <c r="J662" i="2"/>
  <c r="BE662" i="2"/>
  <c r="BI660" i="2"/>
  <c r="BH660" i="2"/>
  <c r="BG660" i="2"/>
  <c r="BF660" i="2"/>
  <c r="T660" i="2"/>
  <c r="R660" i="2"/>
  <c r="P660" i="2"/>
  <c r="BK660" i="2"/>
  <c r="J660" i="2"/>
  <c r="BE660" i="2"/>
  <c r="BI659" i="2"/>
  <c r="BH659" i="2"/>
  <c r="BG659" i="2"/>
  <c r="BF659" i="2"/>
  <c r="T659" i="2"/>
  <c r="R659" i="2"/>
  <c r="P659" i="2"/>
  <c r="BK659" i="2"/>
  <c r="J659" i="2"/>
  <c r="BE659" i="2"/>
  <c r="BI657" i="2"/>
  <c r="BH657" i="2"/>
  <c r="BG657" i="2"/>
  <c r="BF657" i="2"/>
  <c r="T657" i="2"/>
  <c r="T656" i="2"/>
  <c r="R657" i="2"/>
  <c r="R656" i="2"/>
  <c r="P657" i="2"/>
  <c r="P656" i="2"/>
  <c r="BK657" i="2"/>
  <c r="BK656" i="2"/>
  <c r="J656" i="2" s="1"/>
  <c r="J72" i="2" s="1"/>
  <c r="J657" i="2"/>
  <c r="BE657" i="2" s="1"/>
  <c r="BI655" i="2"/>
  <c r="BH655" i="2"/>
  <c r="BG655" i="2"/>
  <c r="BF655" i="2"/>
  <c r="T655" i="2"/>
  <c r="R655" i="2"/>
  <c r="P655" i="2"/>
  <c r="BK655" i="2"/>
  <c r="BK653" i="2" s="1"/>
  <c r="J653" i="2" s="1"/>
  <c r="J71" i="2" s="1"/>
  <c r="J655" i="2"/>
  <c r="BE655" i="2"/>
  <c r="BI654" i="2"/>
  <c r="BH654" i="2"/>
  <c r="BG654" i="2"/>
  <c r="BF654" i="2"/>
  <c r="T654" i="2"/>
  <c r="T653" i="2"/>
  <c r="R654" i="2"/>
  <c r="R653" i="2"/>
  <c r="P654" i="2"/>
  <c r="P653" i="2"/>
  <c r="BK654" i="2"/>
  <c r="J654" i="2"/>
  <c r="BE654" i="2" s="1"/>
  <c r="BI651" i="2"/>
  <c r="BH651" i="2"/>
  <c r="BG651" i="2"/>
  <c r="BF651" i="2"/>
  <c r="T651" i="2"/>
  <c r="R651" i="2"/>
  <c r="P651" i="2"/>
  <c r="BK651" i="2"/>
  <c r="J651" i="2"/>
  <c r="BE651" i="2"/>
  <c r="BI649" i="2"/>
  <c r="BH649" i="2"/>
  <c r="BG649" i="2"/>
  <c r="BF649" i="2"/>
  <c r="T649" i="2"/>
  <c r="T648" i="2"/>
  <c r="R649" i="2"/>
  <c r="R648" i="2"/>
  <c r="P649" i="2"/>
  <c r="P648" i="2"/>
  <c r="BK649" i="2"/>
  <c r="BK648" i="2"/>
  <c r="J648" i="2" s="1"/>
  <c r="J70" i="2" s="1"/>
  <c r="J649" i="2"/>
  <c r="BE649" i="2" s="1"/>
  <c r="BI647" i="2"/>
  <c r="BH647" i="2"/>
  <c r="BG647" i="2"/>
  <c r="BF647" i="2"/>
  <c r="T647" i="2"/>
  <c r="R647" i="2"/>
  <c r="P647" i="2"/>
  <c r="BK647" i="2"/>
  <c r="J647" i="2"/>
  <c r="BE647" i="2"/>
  <c r="BI646" i="2"/>
  <c r="BH646" i="2"/>
  <c r="BG646" i="2"/>
  <c r="BF646" i="2"/>
  <c r="T646" i="2"/>
  <c r="R646" i="2"/>
  <c r="P646" i="2"/>
  <c r="BK646" i="2"/>
  <c r="J646" i="2"/>
  <c r="BE646" i="2"/>
  <c r="BI644" i="2"/>
  <c r="BH644" i="2"/>
  <c r="BG644" i="2"/>
  <c r="BF644" i="2"/>
  <c r="T644" i="2"/>
  <c r="R644" i="2"/>
  <c r="P644" i="2"/>
  <c r="BK644" i="2"/>
  <c r="J644" i="2"/>
  <c r="BE644" i="2"/>
  <c r="BI642" i="2"/>
  <c r="BH642" i="2"/>
  <c r="BG642" i="2"/>
  <c r="BF642" i="2"/>
  <c r="T642" i="2"/>
  <c r="R642" i="2"/>
  <c r="P642" i="2"/>
  <c r="BK642" i="2"/>
  <c r="J642" i="2"/>
  <c r="BE642" i="2"/>
  <c r="BI640" i="2"/>
  <c r="BH640" i="2"/>
  <c r="BG640" i="2"/>
  <c r="BF640" i="2"/>
  <c r="T640" i="2"/>
  <c r="R640" i="2"/>
  <c r="P640" i="2"/>
  <c r="BK640" i="2"/>
  <c r="J640" i="2"/>
  <c r="BE640" i="2"/>
  <c r="BI638" i="2"/>
  <c r="BH638" i="2"/>
  <c r="BG638" i="2"/>
  <c r="BF638" i="2"/>
  <c r="T638" i="2"/>
  <c r="R638" i="2"/>
  <c r="P638" i="2"/>
  <c r="BK638" i="2"/>
  <c r="J638" i="2"/>
  <c r="BE638" i="2"/>
  <c r="BI636" i="2"/>
  <c r="BH636" i="2"/>
  <c r="BG636" i="2"/>
  <c r="BF636" i="2"/>
  <c r="T636" i="2"/>
  <c r="R636" i="2"/>
  <c r="P636" i="2"/>
  <c r="BK636" i="2"/>
  <c r="J636" i="2"/>
  <c r="BE636" i="2"/>
  <c r="BI630" i="2"/>
  <c r="BH630" i="2"/>
  <c r="BG630" i="2"/>
  <c r="BF630" i="2"/>
  <c r="T630" i="2"/>
  <c r="R630" i="2"/>
  <c r="P630" i="2"/>
  <c r="BK630" i="2"/>
  <c r="J630" i="2"/>
  <c r="BE630" i="2"/>
  <c r="BI628" i="2"/>
  <c r="BH628" i="2"/>
  <c r="BG628" i="2"/>
  <c r="BF628" i="2"/>
  <c r="T628" i="2"/>
  <c r="R628" i="2"/>
  <c r="P628" i="2"/>
  <c r="BK628" i="2"/>
  <c r="J628" i="2"/>
  <c r="BE628" i="2"/>
  <c r="BI626" i="2"/>
  <c r="BH626" i="2"/>
  <c r="BG626" i="2"/>
  <c r="BF626" i="2"/>
  <c r="T626" i="2"/>
  <c r="R626" i="2"/>
  <c r="P626" i="2"/>
  <c r="BK626" i="2"/>
  <c r="J626" i="2"/>
  <c r="BE626" i="2"/>
  <c r="BI624" i="2"/>
  <c r="BH624" i="2"/>
  <c r="BG624" i="2"/>
  <c r="BF624" i="2"/>
  <c r="T624" i="2"/>
  <c r="R624" i="2"/>
  <c r="P624" i="2"/>
  <c r="BK624" i="2"/>
  <c r="J624" i="2"/>
  <c r="BE624" i="2"/>
  <c r="BI614" i="2"/>
  <c r="BH614" i="2"/>
  <c r="BG614" i="2"/>
  <c r="BF614" i="2"/>
  <c r="T614" i="2"/>
  <c r="R614" i="2"/>
  <c r="P614" i="2"/>
  <c r="BK614" i="2"/>
  <c r="J614" i="2"/>
  <c r="BE614" i="2"/>
  <c r="BI610" i="2"/>
  <c r="BH610" i="2"/>
  <c r="BG610" i="2"/>
  <c r="BF610" i="2"/>
  <c r="T610" i="2"/>
  <c r="T609" i="2"/>
  <c r="R610" i="2"/>
  <c r="R609" i="2"/>
  <c r="P610" i="2"/>
  <c r="P609" i="2"/>
  <c r="BK610" i="2"/>
  <c r="BK609" i="2"/>
  <c r="J609" i="2" s="1"/>
  <c r="J69" i="2" s="1"/>
  <c r="J610" i="2"/>
  <c r="BE610" i="2" s="1"/>
  <c r="BI608" i="2"/>
  <c r="BH608" i="2"/>
  <c r="BG608" i="2"/>
  <c r="BF608" i="2"/>
  <c r="T608" i="2"/>
  <c r="R608" i="2"/>
  <c r="P608" i="2"/>
  <c r="BK608" i="2"/>
  <c r="J608" i="2"/>
  <c r="BE608" i="2"/>
  <c r="BI604" i="2"/>
  <c r="BH604" i="2"/>
  <c r="BG604" i="2"/>
  <c r="BF604" i="2"/>
  <c r="T604" i="2"/>
  <c r="R604" i="2"/>
  <c r="P604" i="2"/>
  <c r="BK604" i="2"/>
  <c r="J604" i="2"/>
  <c r="BE604" i="2"/>
  <c r="BI600" i="2"/>
  <c r="BH600" i="2"/>
  <c r="BG600" i="2"/>
  <c r="BF600" i="2"/>
  <c r="T600" i="2"/>
  <c r="R600" i="2"/>
  <c r="P600" i="2"/>
  <c r="BK600" i="2"/>
  <c r="J600" i="2"/>
  <c r="BE600" i="2"/>
  <c r="BI595" i="2"/>
  <c r="BH595" i="2"/>
  <c r="BG595" i="2"/>
  <c r="BF595" i="2"/>
  <c r="T595" i="2"/>
  <c r="R595" i="2"/>
  <c r="P595" i="2"/>
  <c r="BK595" i="2"/>
  <c r="J595" i="2"/>
  <c r="BE595" i="2"/>
  <c r="BI592" i="2"/>
  <c r="BH592" i="2"/>
  <c r="BG592" i="2"/>
  <c r="BF592" i="2"/>
  <c r="T592" i="2"/>
  <c r="R592" i="2"/>
  <c r="P592" i="2"/>
  <c r="BK592" i="2"/>
  <c r="J592" i="2"/>
  <c r="BE592" i="2"/>
  <c r="BI588" i="2"/>
  <c r="BH588" i="2"/>
  <c r="BG588" i="2"/>
  <c r="BF588" i="2"/>
  <c r="T588" i="2"/>
  <c r="R588" i="2"/>
  <c r="P588" i="2"/>
  <c r="BK588" i="2"/>
  <c r="J588" i="2"/>
  <c r="BE588" i="2"/>
  <c r="BI586" i="2"/>
  <c r="BH586" i="2"/>
  <c r="BG586" i="2"/>
  <c r="BF586" i="2"/>
  <c r="T586" i="2"/>
  <c r="R586" i="2"/>
  <c r="P586" i="2"/>
  <c r="BK586" i="2"/>
  <c r="J586" i="2"/>
  <c r="BE586" i="2"/>
  <c r="BI581" i="2"/>
  <c r="BH581" i="2"/>
  <c r="BG581" i="2"/>
  <c r="BF581" i="2"/>
  <c r="T581" i="2"/>
  <c r="R581" i="2"/>
  <c r="P581" i="2"/>
  <c r="BK581" i="2"/>
  <c r="J581" i="2"/>
  <c r="BE581" i="2"/>
  <c r="BI572" i="2"/>
  <c r="BH572" i="2"/>
  <c r="BG572" i="2"/>
  <c r="BF572" i="2"/>
  <c r="T572" i="2"/>
  <c r="R572" i="2"/>
  <c r="P572" i="2"/>
  <c r="BK572" i="2"/>
  <c r="J572" i="2"/>
  <c r="BE572" i="2"/>
  <c r="BI570" i="2"/>
  <c r="BH570" i="2"/>
  <c r="BG570" i="2"/>
  <c r="BF570" i="2"/>
  <c r="T570" i="2"/>
  <c r="R570" i="2"/>
  <c r="P570" i="2"/>
  <c r="BK570" i="2"/>
  <c r="J570" i="2"/>
  <c r="BE570" i="2"/>
  <c r="BI567" i="2"/>
  <c r="BH567" i="2"/>
  <c r="BG567" i="2"/>
  <c r="BF567" i="2"/>
  <c r="T567" i="2"/>
  <c r="R567" i="2"/>
  <c r="P567" i="2"/>
  <c r="BK567" i="2"/>
  <c r="J567" i="2"/>
  <c r="BE567" i="2"/>
  <c r="BI565" i="2"/>
  <c r="BH565" i="2"/>
  <c r="BG565" i="2"/>
  <c r="BF565" i="2"/>
  <c r="T565" i="2"/>
  <c r="R565" i="2"/>
  <c r="P565" i="2"/>
  <c r="BK565" i="2"/>
  <c r="J565" i="2"/>
  <c r="BE565" i="2"/>
  <c r="BI562" i="2"/>
  <c r="BH562" i="2"/>
  <c r="BG562" i="2"/>
  <c r="BF562" i="2"/>
  <c r="T562" i="2"/>
  <c r="T561" i="2"/>
  <c r="R562" i="2"/>
  <c r="R561" i="2"/>
  <c r="P562" i="2"/>
  <c r="P561" i="2"/>
  <c r="BK562" i="2"/>
  <c r="BK561" i="2"/>
  <c r="J561" i="2" s="1"/>
  <c r="J68" i="2" s="1"/>
  <c r="J562" i="2"/>
  <c r="BE562" i="2" s="1"/>
  <c r="BI560" i="2"/>
  <c r="BH560" i="2"/>
  <c r="BG560" i="2"/>
  <c r="BF560" i="2"/>
  <c r="T560" i="2"/>
  <c r="R560" i="2"/>
  <c r="P560" i="2"/>
  <c r="BK560" i="2"/>
  <c r="J560" i="2"/>
  <c r="BE560" i="2"/>
  <c r="BI552" i="2"/>
  <c r="BH552" i="2"/>
  <c r="BG552" i="2"/>
  <c r="BF552" i="2"/>
  <c r="T552" i="2"/>
  <c r="R552" i="2"/>
  <c r="P552" i="2"/>
  <c r="BK552" i="2"/>
  <c r="J552" i="2"/>
  <c r="BE552" i="2"/>
  <c r="BI550" i="2"/>
  <c r="BH550" i="2"/>
  <c r="BG550" i="2"/>
  <c r="BF550" i="2"/>
  <c r="T550" i="2"/>
  <c r="R550" i="2"/>
  <c r="P550" i="2"/>
  <c r="BK550" i="2"/>
  <c r="J550" i="2"/>
  <c r="BE550" i="2"/>
  <c r="BI542" i="2"/>
  <c r="BH542" i="2"/>
  <c r="BG542" i="2"/>
  <c r="BF542" i="2"/>
  <c r="T542" i="2"/>
  <c r="R542" i="2"/>
  <c r="P542" i="2"/>
  <c r="BK542" i="2"/>
  <c r="J542" i="2"/>
  <c r="BE542" i="2"/>
  <c r="BI540" i="2"/>
  <c r="BH540" i="2"/>
  <c r="BG540" i="2"/>
  <c r="BF540" i="2"/>
  <c r="T540" i="2"/>
  <c r="R540" i="2"/>
  <c r="P540" i="2"/>
  <c r="BK540" i="2"/>
  <c r="J540" i="2"/>
  <c r="BE540" i="2"/>
  <c r="BI538" i="2"/>
  <c r="BH538" i="2"/>
  <c r="BG538" i="2"/>
  <c r="BF538" i="2"/>
  <c r="T538" i="2"/>
  <c r="T537" i="2"/>
  <c r="T536" i="2" s="1"/>
  <c r="R538" i="2"/>
  <c r="R537" i="2" s="1"/>
  <c r="R536" i="2" s="1"/>
  <c r="P538" i="2"/>
  <c r="P537" i="2"/>
  <c r="P536" i="2" s="1"/>
  <c r="BK538" i="2"/>
  <c r="BK537" i="2" s="1"/>
  <c r="J538" i="2"/>
  <c r="BE538" i="2"/>
  <c r="BI535" i="2"/>
  <c r="BH535" i="2"/>
  <c r="BG535" i="2"/>
  <c r="BF535" i="2"/>
  <c r="T535" i="2"/>
  <c r="T534" i="2"/>
  <c r="R535" i="2"/>
  <c r="R534" i="2"/>
  <c r="P535" i="2"/>
  <c r="P534" i="2"/>
  <c r="BK535" i="2"/>
  <c r="BK534" i="2"/>
  <c r="J534" i="2" s="1"/>
  <c r="J65" i="2" s="1"/>
  <c r="J535" i="2"/>
  <c r="BE535" i="2" s="1"/>
  <c r="BI533" i="2"/>
  <c r="BH533" i="2"/>
  <c r="BG533" i="2"/>
  <c r="BF533" i="2"/>
  <c r="T533" i="2"/>
  <c r="R533" i="2"/>
  <c r="P533" i="2"/>
  <c r="BK533" i="2"/>
  <c r="J533" i="2"/>
  <c r="BE533" i="2"/>
  <c r="BI532" i="2"/>
  <c r="BH532" i="2"/>
  <c r="BG532" i="2"/>
  <c r="BF532" i="2"/>
  <c r="T532" i="2"/>
  <c r="R532" i="2"/>
  <c r="P532" i="2"/>
  <c r="BK532" i="2"/>
  <c r="J532" i="2"/>
  <c r="BE532" i="2"/>
  <c r="BI531" i="2"/>
  <c r="BH531" i="2"/>
  <c r="BG531" i="2"/>
  <c r="BF531" i="2"/>
  <c r="T531" i="2"/>
  <c r="R531" i="2"/>
  <c r="P531" i="2"/>
  <c r="BK531" i="2"/>
  <c r="J531" i="2"/>
  <c r="BE531" i="2"/>
  <c r="BI530" i="2"/>
  <c r="BH530" i="2"/>
  <c r="BG530" i="2"/>
  <c r="BF530" i="2"/>
  <c r="T530" i="2"/>
  <c r="R530" i="2"/>
  <c r="P530" i="2"/>
  <c r="BK530" i="2"/>
  <c r="J530" i="2"/>
  <c r="BE530" i="2"/>
  <c r="BI529" i="2"/>
  <c r="BH529" i="2"/>
  <c r="BG529" i="2"/>
  <c r="BF529" i="2"/>
  <c r="T529" i="2"/>
  <c r="R529" i="2"/>
  <c r="P529" i="2"/>
  <c r="BK529" i="2"/>
  <c r="J529" i="2"/>
  <c r="BE529" i="2"/>
  <c r="BI527" i="2"/>
  <c r="BH527" i="2"/>
  <c r="BG527" i="2"/>
  <c r="BF527" i="2"/>
  <c r="T527" i="2"/>
  <c r="R527" i="2"/>
  <c r="P527" i="2"/>
  <c r="BK527" i="2"/>
  <c r="J527" i="2"/>
  <c r="BE527" i="2"/>
  <c r="BI526" i="2"/>
  <c r="BH526" i="2"/>
  <c r="BG526" i="2"/>
  <c r="BF526" i="2"/>
  <c r="T526" i="2"/>
  <c r="R526" i="2"/>
  <c r="P526" i="2"/>
  <c r="BK526" i="2"/>
  <c r="BK524" i="2" s="1"/>
  <c r="J524" i="2" s="1"/>
  <c r="J64" i="2" s="1"/>
  <c r="J526" i="2"/>
  <c r="BE526" i="2"/>
  <c r="BI525" i="2"/>
  <c r="BH525" i="2"/>
  <c r="BG525" i="2"/>
  <c r="BF525" i="2"/>
  <c r="T525" i="2"/>
  <c r="T524" i="2"/>
  <c r="R525" i="2"/>
  <c r="R524" i="2"/>
  <c r="P525" i="2"/>
  <c r="P524" i="2"/>
  <c r="BK525" i="2"/>
  <c r="J525" i="2"/>
  <c r="BE525" i="2" s="1"/>
  <c r="BI522" i="2"/>
  <c r="BH522" i="2"/>
  <c r="BG522" i="2"/>
  <c r="BF522" i="2"/>
  <c r="T522" i="2"/>
  <c r="R522" i="2"/>
  <c r="P522" i="2"/>
  <c r="BK522" i="2"/>
  <c r="J522" i="2"/>
  <c r="BE522" i="2"/>
  <c r="BI520" i="2"/>
  <c r="BH520" i="2"/>
  <c r="BG520" i="2"/>
  <c r="BF520" i="2"/>
  <c r="T520" i="2"/>
  <c r="R520" i="2"/>
  <c r="P520" i="2"/>
  <c r="BK520" i="2"/>
  <c r="J520" i="2"/>
  <c r="BE520" i="2"/>
  <c r="BI518" i="2"/>
  <c r="BH518" i="2"/>
  <c r="BG518" i="2"/>
  <c r="BF518" i="2"/>
  <c r="T518" i="2"/>
  <c r="R518" i="2"/>
  <c r="P518" i="2"/>
  <c r="BK518" i="2"/>
  <c r="J518" i="2"/>
  <c r="BE518" i="2"/>
  <c r="BI516" i="2"/>
  <c r="BH516" i="2"/>
  <c r="BG516" i="2"/>
  <c r="BF516" i="2"/>
  <c r="T516" i="2"/>
  <c r="R516" i="2"/>
  <c r="P516" i="2"/>
  <c r="BK516" i="2"/>
  <c r="J516" i="2"/>
  <c r="BE516" i="2"/>
  <c r="BI514" i="2"/>
  <c r="BH514" i="2"/>
  <c r="BG514" i="2"/>
  <c r="BF514" i="2"/>
  <c r="T514" i="2"/>
  <c r="R514" i="2"/>
  <c r="P514" i="2"/>
  <c r="BK514" i="2"/>
  <c r="J514" i="2"/>
  <c r="BE514" i="2"/>
  <c r="BI509" i="2"/>
  <c r="BH509" i="2"/>
  <c r="BG509" i="2"/>
  <c r="BF509" i="2"/>
  <c r="T509" i="2"/>
  <c r="R509" i="2"/>
  <c r="P509" i="2"/>
  <c r="BK509" i="2"/>
  <c r="J509" i="2"/>
  <c r="BE509" i="2"/>
  <c r="BI507" i="2"/>
  <c r="BH507" i="2"/>
  <c r="BG507" i="2"/>
  <c r="BF507" i="2"/>
  <c r="T507" i="2"/>
  <c r="R507" i="2"/>
  <c r="R501" i="2" s="1"/>
  <c r="P507" i="2"/>
  <c r="BK507" i="2"/>
  <c r="J507" i="2"/>
  <c r="BE507" i="2"/>
  <c r="BI505" i="2"/>
  <c r="BH505" i="2"/>
  <c r="BG505" i="2"/>
  <c r="BF505" i="2"/>
  <c r="T505" i="2"/>
  <c r="R505" i="2"/>
  <c r="P505" i="2"/>
  <c r="BK505" i="2"/>
  <c r="BK501" i="2" s="1"/>
  <c r="J501" i="2" s="1"/>
  <c r="J63" i="2" s="1"/>
  <c r="J505" i="2"/>
  <c r="BE505" i="2"/>
  <c r="BI502" i="2"/>
  <c r="BH502" i="2"/>
  <c r="BG502" i="2"/>
  <c r="BF502" i="2"/>
  <c r="T502" i="2"/>
  <c r="T501" i="2"/>
  <c r="R502" i="2"/>
  <c r="P502" i="2"/>
  <c r="P501" i="2"/>
  <c r="BK502" i="2"/>
  <c r="J502" i="2"/>
  <c r="BE502" i="2" s="1"/>
  <c r="BI496" i="2"/>
  <c r="BH496" i="2"/>
  <c r="BG496" i="2"/>
  <c r="BF496" i="2"/>
  <c r="T496" i="2"/>
  <c r="R496" i="2"/>
  <c r="P496" i="2"/>
  <c r="BK496" i="2"/>
  <c r="J496" i="2"/>
  <c r="BE496" i="2"/>
  <c r="BI479" i="2"/>
  <c r="BH479" i="2"/>
  <c r="BG479" i="2"/>
  <c r="BF479" i="2"/>
  <c r="T479" i="2"/>
  <c r="R479" i="2"/>
  <c r="P479" i="2"/>
  <c r="BK479" i="2"/>
  <c r="J479" i="2"/>
  <c r="BE479" i="2"/>
  <c r="BI477" i="2"/>
  <c r="BH477" i="2"/>
  <c r="BG477" i="2"/>
  <c r="BF477" i="2"/>
  <c r="T477" i="2"/>
  <c r="R477" i="2"/>
  <c r="P477" i="2"/>
  <c r="BK477" i="2"/>
  <c r="J477" i="2"/>
  <c r="BE477" i="2"/>
  <c r="BI475" i="2"/>
  <c r="BH475" i="2"/>
  <c r="BG475" i="2"/>
  <c r="BF475" i="2"/>
  <c r="T475" i="2"/>
  <c r="R475" i="2"/>
  <c r="P475" i="2"/>
  <c r="BK475" i="2"/>
  <c r="J475" i="2"/>
  <c r="BE475" i="2"/>
  <c r="BI471" i="2"/>
  <c r="BH471" i="2"/>
  <c r="BG471" i="2"/>
  <c r="BF471" i="2"/>
  <c r="T471" i="2"/>
  <c r="R471" i="2"/>
  <c r="P471" i="2"/>
  <c r="BK471" i="2"/>
  <c r="J471" i="2"/>
  <c r="BE471" i="2"/>
  <c r="BI469" i="2"/>
  <c r="BH469" i="2"/>
  <c r="BG469" i="2"/>
  <c r="BF469" i="2"/>
  <c r="T469" i="2"/>
  <c r="R469" i="2"/>
  <c r="P469" i="2"/>
  <c r="BK469" i="2"/>
  <c r="J469" i="2"/>
  <c r="BE469" i="2"/>
  <c r="BI465" i="2"/>
  <c r="BH465" i="2"/>
  <c r="BG465" i="2"/>
  <c r="BF465" i="2"/>
  <c r="T465" i="2"/>
  <c r="R465" i="2"/>
  <c r="P465" i="2"/>
  <c r="BK465" i="2"/>
  <c r="J465" i="2"/>
  <c r="BE465" i="2"/>
  <c r="BI463" i="2"/>
  <c r="BH463" i="2"/>
  <c r="BG463" i="2"/>
  <c r="BF463" i="2"/>
  <c r="T463" i="2"/>
  <c r="R463" i="2"/>
  <c r="P463" i="2"/>
  <c r="BK463" i="2"/>
  <c r="J463" i="2"/>
  <c r="BE463" i="2"/>
  <c r="BI459" i="2"/>
  <c r="BH459" i="2"/>
  <c r="BG459" i="2"/>
  <c r="BF459" i="2"/>
  <c r="T459" i="2"/>
  <c r="R459" i="2"/>
  <c r="P459" i="2"/>
  <c r="BK459" i="2"/>
  <c r="J459" i="2"/>
  <c r="BE459" i="2"/>
  <c r="BI457" i="2"/>
  <c r="BH457" i="2"/>
  <c r="BG457" i="2"/>
  <c r="BF457" i="2"/>
  <c r="T457" i="2"/>
  <c r="R457" i="2"/>
  <c r="P457" i="2"/>
  <c r="BK457" i="2"/>
  <c r="J457" i="2"/>
  <c r="BE457" i="2"/>
  <c r="BI453" i="2"/>
  <c r="BH453" i="2"/>
  <c r="BG453" i="2"/>
  <c r="BF453" i="2"/>
  <c r="T453" i="2"/>
  <c r="R453" i="2"/>
  <c r="P453" i="2"/>
  <c r="BK453" i="2"/>
  <c r="J453" i="2"/>
  <c r="BE453" i="2"/>
  <c r="BI449" i="2"/>
  <c r="BH449" i="2"/>
  <c r="BG449" i="2"/>
  <c r="BF449" i="2"/>
  <c r="T449" i="2"/>
  <c r="R449" i="2"/>
  <c r="P449" i="2"/>
  <c r="BK449" i="2"/>
  <c r="J449" i="2"/>
  <c r="BE449" i="2"/>
  <c r="BI445" i="2"/>
  <c r="BH445" i="2"/>
  <c r="BG445" i="2"/>
  <c r="BF445" i="2"/>
  <c r="T445" i="2"/>
  <c r="R445" i="2"/>
  <c r="P445" i="2"/>
  <c r="BK445" i="2"/>
  <c r="J445" i="2"/>
  <c r="BE445" i="2"/>
  <c r="BI443" i="2"/>
  <c r="BH443" i="2"/>
  <c r="BG443" i="2"/>
  <c r="BF443" i="2"/>
  <c r="T443" i="2"/>
  <c r="R443" i="2"/>
  <c r="P443" i="2"/>
  <c r="BK443" i="2"/>
  <c r="J443" i="2"/>
  <c r="BE443" i="2"/>
  <c r="BI440" i="2"/>
  <c r="BH440" i="2"/>
  <c r="BG440" i="2"/>
  <c r="BF440" i="2"/>
  <c r="T440" i="2"/>
  <c r="R440" i="2"/>
  <c r="P440" i="2"/>
  <c r="BK440" i="2"/>
  <c r="J440" i="2"/>
  <c r="BE440" i="2"/>
  <c r="BI430" i="2"/>
  <c r="BH430" i="2"/>
  <c r="BG430" i="2"/>
  <c r="BF430" i="2"/>
  <c r="T430" i="2"/>
  <c r="R430" i="2"/>
  <c r="P430" i="2"/>
  <c r="BK430" i="2"/>
  <c r="J430" i="2"/>
  <c r="BE430" i="2"/>
  <c r="BI426" i="2"/>
  <c r="BH426" i="2"/>
  <c r="BG426" i="2"/>
  <c r="BF426" i="2"/>
  <c r="T426" i="2"/>
  <c r="R426" i="2"/>
  <c r="R417" i="2" s="1"/>
  <c r="P426" i="2"/>
  <c r="BK426" i="2"/>
  <c r="J426" i="2"/>
  <c r="BE426" i="2"/>
  <c r="BI422" i="2"/>
  <c r="BH422" i="2"/>
  <c r="BG422" i="2"/>
  <c r="BF422" i="2"/>
  <c r="T422" i="2"/>
  <c r="R422" i="2"/>
  <c r="P422" i="2"/>
  <c r="BK422" i="2"/>
  <c r="BK417" i="2" s="1"/>
  <c r="J417" i="2" s="1"/>
  <c r="J62" i="2" s="1"/>
  <c r="J422" i="2"/>
  <c r="BE422" i="2"/>
  <c r="BI418" i="2"/>
  <c r="BH418" i="2"/>
  <c r="BG418" i="2"/>
  <c r="BF418" i="2"/>
  <c r="T418" i="2"/>
  <c r="T417" i="2"/>
  <c r="R418" i="2"/>
  <c r="P418" i="2"/>
  <c r="P417" i="2"/>
  <c r="BK418" i="2"/>
  <c r="J418" i="2"/>
  <c r="BE418" i="2" s="1"/>
  <c r="BI383" i="2"/>
  <c r="BH383" i="2"/>
  <c r="BG383" i="2"/>
  <c r="BF383" i="2"/>
  <c r="T383" i="2"/>
  <c r="R383" i="2"/>
  <c r="P383" i="2"/>
  <c r="BK383" i="2"/>
  <c r="J383" i="2"/>
  <c r="BE383" i="2"/>
  <c r="BI379" i="2"/>
  <c r="BH379" i="2"/>
  <c r="BG379" i="2"/>
  <c r="BF379" i="2"/>
  <c r="T379" i="2"/>
  <c r="R379" i="2"/>
  <c r="P379" i="2"/>
  <c r="BK379" i="2"/>
  <c r="J379" i="2"/>
  <c r="BE379" i="2"/>
  <c r="BI371" i="2"/>
  <c r="BH371" i="2"/>
  <c r="BG371" i="2"/>
  <c r="BF371" i="2"/>
  <c r="T371" i="2"/>
  <c r="R371" i="2"/>
  <c r="P371" i="2"/>
  <c r="BK371" i="2"/>
  <c r="J371" i="2"/>
  <c r="BE371" i="2"/>
  <c r="BI363" i="2"/>
  <c r="BH363" i="2"/>
  <c r="BG363" i="2"/>
  <c r="BF363" i="2"/>
  <c r="T363" i="2"/>
  <c r="R363" i="2"/>
  <c r="P363" i="2"/>
  <c r="BK363" i="2"/>
  <c r="J363" i="2"/>
  <c r="BE363" i="2"/>
  <c r="BI359" i="2"/>
  <c r="BH359" i="2"/>
  <c r="BG359" i="2"/>
  <c r="BF359" i="2"/>
  <c r="T359" i="2"/>
  <c r="R359" i="2"/>
  <c r="P359" i="2"/>
  <c r="BK359" i="2"/>
  <c r="J359" i="2"/>
  <c r="BE359" i="2"/>
  <c r="BI357" i="2"/>
  <c r="BH357" i="2"/>
  <c r="BG357" i="2"/>
  <c r="BF357" i="2"/>
  <c r="T357" i="2"/>
  <c r="R357" i="2"/>
  <c r="P357" i="2"/>
  <c r="BK357" i="2"/>
  <c r="J357" i="2"/>
  <c r="BE357" i="2"/>
  <c r="BI355" i="2"/>
  <c r="BH355" i="2"/>
  <c r="BG355" i="2"/>
  <c r="BF355" i="2"/>
  <c r="T355" i="2"/>
  <c r="R355" i="2"/>
  <c r="P355" i="2"/>
  <c r="BK355" i="2"/>
  <c r="J355" i="2"/>
  <c r="BE355" i="2"/>
  <c r="BI353" i="2"/>
  <c r="BH353" i="2"/>
  <c r="BG353" i="2"/>
  <c r="BF353" i="2"/>
  <c r="T353" i="2"/>
  <c r="R353" i="2"/>
  <c r="P353" i="2"/>
  <c r="BK353" i="2"/>
  <c r="J353" i="2"/>
  <c r="BE353" i="2"/>
  <c r="BI351" i="2"/>
  <c r="BH351" i="2"/>
  <c r="BG351" i="2"/>
  <c r="BF351" i="2"/>
  <c r="T351" i="2"/>
  <c r="R351" i="2"/>
  <c r="P351" i="2"/>
  <c r="BK351" i="2"/>
  <c r="J351" i="2"/>
  <c r="BE351" i="2"/>
  <c r="BI349" i="2"/>
  <c r="BH349" i="2"/>
  <c r="BG349" i="2"/>
  <c r="BF349" i="2"/>
  <c r="T349" i="2"/>
  <c r="R349" i="2"/>
  <c r="P349" i="2"/>
  <c r="BK349" i="2"/>
  <c r="J349" i="2"/>
  <c r="BE349" i="2"/>
  <c r="BI347" i="2"/>
  <c r="BH347" i="2"/>
  <c r="BG347" i="2"/>
  <c r="BF347" i="2"/>
  <c r="T347" i="2"/>
  <c r="R347" i="2"/>
  <c r="P347" i="2"/>
  <c r="BK347" i="2"/>
  <c r="J347" i="2"/>
  <c r="BE347" i="2"/>
  <c r="BI310" i="2"/>
  <c r="BH310" i="2"/>
  <c r="BG310" i="2"/>
  <c r="BF310" i="2"/>
  <c r="T310" i="2"/>
  <c r="R310" i="2"/>
  <c r="P310" i="2"/>
  <c r="BK310" i="2"/>
  <c r="J310" i="2"/>
  <c r="BE310" i="2"/>
  <c r="BI308" i="2"/>
  <c r="BH308" i="2"/>
  <c r="BG308" i="2"/>
  <c r="BF308" i="2"/>
  <c r="T308" i="2"/>
  <c r="R308" i="2"/>
  <c r="P308" i="2"/>
  <c r="BK308" i="2"/>
  <c r="J308" i="2"/>
  <c r="BE308" i="2"/>
  <c r="BI296" i="2"/>
  <c r="BH296" i="2"/>
  <c r="BG296" i="2"/>
  <c r="BF296" i="2"/>
  <c r="T296" i="2"/>
  <c r="R296" i="2"/>
  <c r="P296" i="2"/>
  <c r="BK296" i="2"/>
  <c r="J296" i="2"/>
  <c r="BE296" i="2"/>
  <c r="BI292" i="2"/>
  <c r="BH292" i="2"/>
  <c r="BG292" i="2"/>
  <c r="BF292" i="2"/>
  <c r="T292" i="2"/>
  <c r="R292" i="2"/>
  <c r="P292" i="2"/>
  <c r="BK292" i="2"/>
  <c r="J292" i="2"/>
  <c r="BE292" i="2"/>
  <c r="BI290" i="2"/>
  <c r="BH290" i="2"/>
  <c r="BG290" i="2"/>
  <c r="BF290" i="2"/>
  <c r="T290" i="2"/>
  <c r="R290" i="2"/>
  <c r="P290" i="2"/>
  <c r="BK290" i="2"/>
  <c r="J290" i="2"/>
  <c r="BE290" i="2"/>
  <c r="BI288" i="2"/>
  <c r="BH288" i="2"/>
  <c r="BG288" i="2"/>
  <c r="BF288" i="2"/>
  <c r="T288" i="2"/>
  <c r="R288" i="2"/>
  <c r="P288" i="2"/>
  <c r="BK288" i="2"/>
  <c r="J288" i="2"/>
  <c r="BE288" i="2"/>
  <c r="BI269" i="2"/>
  <c r="BH269" i="2"/>
  <c r="BG269" i="2"/>
  <c r="BF269" i="2"/>
  <c r="T269" i="2"/>
  <c r="R269" i="2"/>
  <c r="P269" i="2"/>
  <c r="BK269" i="2"/>
  <c r="J269" i="2"/>
  <c r="BE269" i="2"/>
  <c r="BI267" i="2"/>
  <c r="BH267" i="2"/>
  <c r="BG267" i="2"/>
  <c r="BF267" i="2"/>
  <c r="T267" i="2"/>
  <c r="R267" i="2"/>
  <c r="P267" i="2"/>
  <c r="BK267" i="2"/>
  <c r="J267" i="2"/>
  <c r="BE267" i="2"/>
  <c r="BI247" i="2"/>
  <c r="BH247" i="2"/>
  <c r="BG247" i="2"/>
  <c r="BF247" i="2"/>
  <c r="T247" i="2"/>
  <c r="R247" i="2"/>
  <c r="P247" i="2"/>
  <c r="BK247" i="2"/>
  <c r="J247" i="2"/>
  <c r="BE247" i="2"/>
  <c r="BI243" i="2"/>
  <c r="BH243" i="2"/>
  <c r="BG243" i="2"/>
  <c r="BF243" i="2"/>
  <c r="T243" i="2"/>
  <c r="R243" i="2"/>
  <c r="P243" i="2"/>
  <c r="BK243" i="2"/>
  <c r="J243" i="2"/>
  <c r="BE243" i="2"/>
  <c r="BI215" i="2"/>
  <c r="BH215" i="2"/>
  <c r="BG215" i="2"/>
  <c r="BF215" i="2"/>
  <c r="T215" i="2"/>
  <c r="R215" i="2"/>
  <c r="P215" i="2"/>
  <c r="BK215" i="2"/>
  <c r="J215" i="2"/>
  <c r="BE215" i="2"/>
  <c r="BI213" i="2"/>
  <c r="BH213" i="2"/>
  <c r="BG213" i="2"/>
  <c r="BF213" i="2"/>
  <c r="T213" i="2"/>
  <c r="R213" i="2"/>
  <c r="P213" i="2"/>
  <c r="BK213" i="2"/>
  <c r="J213" i="2"/>
  <c r="BE213" i="2"/>
  <c r="BI211" i="2"/>
  <c r="BH211" i="2"/>
  <c r="BG211" i="2"/>
  <c r="BF211" i="2"/>
  <c r="T211" i="2"/>
  <c r="R211" i="2"/>
  <c r="P211" i="2"/>
  <c r="BK211" i="2"/>
  <c r="J211" i="2"/>
  <c r="BE211" i="2"/>
  <c r="BI209" i="2"/>
  <c r="BH209" i="2"/>
  <c r="BG209" i="2"/>
  <c r="BF209" i="2"/>
  <c r="T209" i="2"/>
  <c r="R209" i="2"/>
  <c r="P209" i="2"/>
  <c r="BK209" i="2"/>
  <c r="J209" i="2"/>
  <c r="BE209" i="2"/>
  <c r="BI207" i="2"/>
  <c r="BH207" i="2"/>
  <c r="BG207" i="2"/>
  <c r="BF207" i="2"/>
  <c r="T207" i="2"/>
  <c r="R207" i="2"/>
  <c r="P207" i="2"/>
  <c r="BK207" i="2"/>
  <c r="J207" i="2"/>
  <c r="BE207" i="2"/>
  <c r="BI205" i="2"/>
  <c r="BH205" i="2"/>
  <c r="BG205" i="2"/>
  <c r="BF205" i="2"/>
  <c r="T205" i="2"/>
  <c r="R205" i="2"/>
  <c r="P205" i="2"/>
  <c r="BK205" i="2"/>
  <c r="J205" i="2"/>
  <c r="BE205" i="2"/>
  <c r="BI203" i="2"/>
  <c r="BH203" i="2"/>
  <c r="BG203" i="2"/>
  <c r="BF203" i="2"/>
  <c r="T203" i="2"/>
  <c r="R203" i="2"/>
  <c r="P203" i="2"/>
  <c r="BK203" i="2"/>
  <c r="J203" i="2"/>
  <c r="BE203" i="2"/>
  <c r="BI199" i="2"/>
  <c r="BH199" i="2"/>
  <c r="BG199" i="2"/>
  <c r="BF199" i="2"/>
  <c r="T199" i="2"/>
  <c r="R199" i="2"/>
  <c r="P199" i="2"/>
  <c r="BK199" i="2"/>
  <c r="J199" i="2"/>
  <c r="BE199" i="2"/>
  <c r="BI188" i="2"/>
  <c r="BH188" i="2"/>
  <c r="BG188" i="2"/>
  <c r="BF188" i="2"/>
  <c r="T188" i="2"/>
  <c r="R188" i="2"/>
  <c r="P188" i="2"/>
  <c r="BK188" i="2"/>
  <c r="J188" i="2"/>
  <c r="BE188" i="2"/>
  <c r="BI180" i="2"/>
  <c r="BH180" i="2"/>
  <c r="BG180" i="2"/>
  <c r="BF180" i="2"/>
  <c r="T180" i="2"/>
  <c r="R180" i="2"/>
  <c r="P180" i="2"/>
  <c r="BK180" i="2"/>
  <c r="J180" i="2"/>
  <c r="BE180" i="2"/>
  <c r="BI172" i="2"/>
  <c r="BH172" i="2"/>
  <c r="BG172" i="2"/>
  <c r="BF172" i="2"/>
  <c r="T172" i="2"/>
  <c r="T171" i="2" s="1"/>
  <c r="R172" i="2"/>
  <c r="R171" i="2"/>
  <c r="P172" i="2"/>
  <c r="P171" i="2" s="1"/>
  <c r="BK172" i="2"/>
  <c r="BK171" i="2"/>
  <c r="J171" i="2" s="1"/>
  <c r="J61" i="2" s="1"/>
  <c r="J172" i="2"/>
  <c r="BE172" i="2"/>
  <c r="BI169" i="2"/>
  <c r="BH169" i="2"/>
  <c r="BG169" i="2"/>
  <c r="BF169" i="2"/>
  <c r="T169" i="2"/>
  <c r="R169" i="2"/>
  <c r="P169" i="2"/>
  <c r="BK169" i="2"/>
  <c r="J169" i="2"/>
  <c r="BE169" i="2"/>
  <c r="BI167" i="2"/>
  <c r="BH167" i="2"/>
  <c r="BG167" i="2"/>
  <c r="BF167" i="2"/>
  <c r="T167" i="2"/>
  <c r="R167" i="2"/>
  <c r="P167" i="2"/>
  <c r="BK167" i="2"/>
  <c r="J167" i="2"/>
  <c r="BE167" i="2"/>
  <c r="BI165" i="2"/>
  <c r="BH165" i="2"/>
  <c r="BG165" i="2"/>
  <c r="BF165" i="2"/>
  <c r="T165" i="2"/>
  <c r="R165" i="2"/>
  <c r="P165" i="2"/>
  <c r="BK165" i="2"/>
  <c r="J165" i="2"/>
  <c r="BE165" i="2"/>
  <c r="BI163" i="2"/>
  <c r="BH163" i="2"/>
  <c r="BG163" i="2"/>
  <c r="BF163" i="2"/>
  <c r="T163" i="2"/>
  <c r="R163" i="2"/>
  <c r="P163" i="2"/>
  <c r="BK163" i="2"/>
  <c r="J163" i="2"/>
  <c r="BE163" i="2"/>
  <c r="BI161" i="2"/>
  <c r="BH161" i="2"/>
  <c r="BG161" i="2"/>
  <c r="BF161" i="2"/>
  <c r="T161" i="2"/>
  <c r="R161" i="2"/>
  <c r="P161" i="2"/>
  <c r="BK161" i="2"/>
  <c r="J161" i="2"/>
  <c r="BE161" i="2"/>
  <c r="BI157" i="2"/>
  <c r="BH157" i="2"/>
  <c r="BG157" i="2"/>
  <c r="BF157" i="2"/>
  <c r="T157" i="2"/>
  <c r="T156" i="2"/>
  <c r="R157" i="2"/>
  <c r="R156" i="2" s="1"/>
  <c r="P157" i="2"/>
  <c r="P156" i="2"/>
  <c r="BK157" i="2"/>
  <c r="BK156" i="2" s="1"/>
  <c r="J156" i="2" s="1"/>
  <c r="J60" i="2" s="1"/>
  <c r="J157" i="2"/>
  <c r="BE157" i="2" s="1"/>
  <c r="BI151" i="2"/>
  <c r="BH151" i="2"/>
  <c r="BG151" i="2"/>
  <c r="BF151" i="2"/>
  <c r="T151" i="2"/>
  <c r="R151" i="2"/>
  <c r="P151" i="2"/>
  <c r="BK151" i="2"/>
  <c r="J151" i="2"/>
  <c r="BE151" i="2"/>
  <c r="BI149" i="2"/>
  <c r="BH149" i="2"/>
  <c r="BG149" i="2"/>
  <c r="BF149" i="2"/>
  <c r="T149" i="2"/>
  <c r="R149" i="2"/>
  <c r="P149" i="2"/>
  <c r="BK149" i="2"/>
  <c r="J149" i="2"/>
  <c r="BE149" i="2"/>
  <c r="BI147" i="2"/>
  <c r="BH147" i="2"/>
  <c r="BG147" i="2"/>
  <c r="BF147" i="2"/>
  <c r="T147" i="2"/>
  <c r="R147" i="2"/>
  <c r="P147" i="2"/>
  <c r="BK147" i="2"/>
  <c r="J147" i="2"/>
  <c r="BE147" i="2"/>
  <c r="BI145" i="2"/>
  <c r="BH145" i="2"/>
  <c r="BG145" i="2"/>
  <c r="BF145" i="2"/>
  <c r="T145" i="2"/>
  <c r="R145" i="2"/>
  <c r="P145" i="2"/>
  <c r="BK145" i="2"/>
  <c r="J145" i="2"/>
  <c r="BE145" i="2"/>
  <c r="BI141" i="2"/>
  <c r="BH141" i="2"/>
  <c r="BG141" i="2"/>
  <c r="BF141" i="2"/>
  <c r="T141" i="2"/>
  <c r="R141" i="2"/>
  <c r="P141" i="2"/>
  <c r="BK141" i="2"/>
  <c r="J141" i="2"/>
  <c r="BE141" i="2"/>
  <c r="BI135" i="2"/>
  <c r="BH135" i="2"/>
  <c r="BG135" i="2"/>
  <c r="BF135" i="2"/>
  <c r="T135" i="2"/>
  <c r="T134" i="2"/>
  <c r="R135" i="2"/>
  <c r="R134" i="2"/>
  <c r="P135" i="2"/>
  <c r="P134" i="2"/>
  <c r="BK135" i="2"/>
  <c r="BK134" i="2"/>
  <c r="J134" i="2" s="1"/>
  <c r="J59" i="2" s="1"/>
  <c r="J135" i="2"/>
  <c r="BE135" i="2" s="1"/>
  <c r="BI129" i="2"/>
  <c r="BH129" i="2"/>
  <c r="BG129" i="2"/>
  <c r="BF129" i="2"/>
  <c r="T129" i="2"/>
  <c r="R129" i="2"/>
  <c r="P129" i="2"/>
  <c r="BK129" i="2"/>
  <c r="J129" i="2"/>
  <c r="BE129" i="2"/>
  <c r="BI125" i="2"/>
  <c r="BH125" i="2"/>
  <c r="BG125" i="2"/>
  <c r="BF125" i="2"/>
  <c r="T125" i="2"/>
  <c r="R125" i="2"/>
  <c r="P125" i="2"/>
  <c r="BK125" i="2"/>
  <c r="J125" i="2"/>
  <c r="BE125" i="2"/>
  <c r="BI121" i="2"/>
  <c r="BH121" i="2"/>
  <c r="BG121" i="2"/>
  <c r="BF121" i="2"/>
  <c r="T121" i="2"/>
  <c r="R121" i="2"/>
  <c r="P121" i="2"/>
  <c r="BK121" i="2"/>
  <c r="J121" i="2"/>
  <c r="BE121" i="2"/>
  <c r="BI117" i="2"/>
  <c r="BH117" i="2"/>
  <c r="BG117" i="2"/>
  <c r="BF117" i="2"/>
  <c r="T117" i="2"/>
  <c r="R117" i="2"/>
  <c r="P117" i="2"/>
  <c r="BK117" i="2"/>
  <c r="J117" i="2"/>
  <c r="BE117" i="2"/>
  <c r="BI112" i="2"/>
  <c r="BH112" i="2"/>
  <c r="BG112" i="2"/>
  <c r="BF112" i="2"/>
  <c r="T112" i="2"/>
  <c r="R112" i="2"/>
  <c r="P112" i="2"/>
  <c r="BK112" i="2"/>
  <c r="J112" i="2"/>
  <c r="BE112" i="2"/>
  <c r="BI110" i="2"/>
  <c r="BH110" i="2"/>
  <c r="F33" i="2" s="1"/>
  <c r="BC52" i="1" s="1"/>
  <c r="BG110" i="2"/>
  <c r="BF110" i="2"/>
  <c r="T110" i="2"/>
  <c r="R110" i="2"/>
  <c r="P110" i="2"/>
  <c r="BK110" i="2"/>
  <c r="J110" i="2"/>
  <c r="BE110" i="2"/>
  <c r="BI107" i="2"/>
  <c r="BH107" i="2"/>
  <c r="BG107" i="2"/>
  <c r="BF107" i="2"/>
  <c r="T107" i="2"/>
  <c r="R107" i="2"/>
  <c r="P107" i="2"/>
  <c r="BK107" i="2"/>
  <c r="BK102" i="2" s="1"/>
  <c r="J107" i="2"/>
  <c r="BE107" i="2"/>
  <c r="BI103" i="2"/>
  <c r="F34" i="2"/>
  <c r="BD52" i="1" s="1"/>
  <c r="BH103" i="2"/>
  <c r="BG103" i="2"/>
  <c r="F32" i="2" s="1"/>
  <c r="BB52" i="1" s="1"/>
  <c r="BF103" i="2"/>
  <c r="F31" i="2" s="1"/>
  <c r="BA52" i="1" s="1"/>
  <c r="T103" i="2"/>
  <c r="T102" i="2" s="1"/>
  <c r="T101" i="2" s="1"/>
  <c r="T100" i="2" s="1"/>
  <c r="R103" i="2"/>
  <c r="R102" i="2" s="1"/>
  <c r="R101" i="2" s="1"/>
  <c r="R100" i="2" s="1"/>
  <c r="P103" i="2"/>
  <c r="P102" i="2" s="1"/>
  <c r="P101" i="2" s="1"/>
  <c r="P100" i="2" s="1"/>
  <c r="AU52" i="1" s="1"/>
  <c r="BK103" i="2"/>
  <c r="J103" i="2"/>
  <c r="BE103" i="2" s="1"/>
  <c r="J96" i="2"/>
  <c r="F96" i="2"/>
  <c r="F94" i="2"/>
  <c r="E92" i="2"/>
  <c r="J51" i="2"/>
  <c r="F51" i="2"/>
  <c r="F49" i="2"/>
  <c r="E47" i="2"/>
  <c r="J18" i="2"/>
  <c r="E18" i="2"/>
  <c r="F97" i="2" s="1"/>
  <c r="J17" i="2"/>
  <c r="J12" i="2"/>
  <c r="J94" i="2" s="1"/>
  <c r="E7" i="2"/>
  <c r="E45" i="2" s="1"/>
  <c r="AS51" i="1"/>
  <c r="L47" i="1"/>
  <c r="AM46" i="1"/>
  <c r="L46" i="1"/>
  <c r="AM44" i="1"/>
  <c r="L44" i="1"/>
  <c r="L42" i="1"/>
  <c r="L41" i="1"/>
  <c r="J49" i="3" l="1"/>
  <c r="J49" i="2"/>
  <c r="J31" i="3"/>
  <c r="AW53" i="1" s="1"/>
  <c r="F33" i="3"/>
  <c r="BC53" i="1" s="1"/>
  <c r="BC51" i="1" s="1"/>
  <c r="W29" i="1" s="1"/>
  <c r="F34" i="3"/>
  <c r="BD53" i="1" s="1"/>
  <c r="BD51" i="1" s="1"/>
  <c r="W30" i="1" s="1"/>
  <c r="F52" i="2"/>
  <c r="J30" i="2"/>
  <c r="AV52" i="1" s="1"/>
  <c r="AT52" i="1" s="1"/>
  <c r="F30" i="2"/>
  <c r="AZ52" i="1" s="1"/>
  <c r="AZ51" i="1" s="1"/>
  <c r="BK101" i="2"/>
  <c r="J102" i="2"/>
  <c r="J58" i="2" s="1"/>
  <c r="BK536" i="2"/>
  <c r="J536" i="2" s="1"/>
  <c r="J66" i="2" s="1"/>
  <c r="J537" i="2"/>
  <c r="J67" i="2" s="1"/>
  <c r="BK865" i="2"/>
  <c r="J865" i="2" s="1"/>
  <c r="J79" i="2" s="1"/>
  <c r="J866" i="2"/>
  <c r="J80" i="2" s="1"/>
  <c r="E90" i="2"/>
  <c r="E45" i="3"/>
  <c r="J162" i="3"/>
  <c r="J66" i="3" s="1"/>
  <c r="BK161" i="3"/>
  <c r="J161" i="3" s="1"/>
  <c r="J65" i="3" s="1"/>
  <c r="J88" i="4"/>
  <c r="J58" i="4" s="1"/>
  <c r="J31" i="2"/>
  <c r="AW52" i="1" s="1"/>
  <c r="J30" i="3"/>
  <c r="AV53" i="1" s="1"/>
  <c r="AT53" i="1" s="1"/>
  <c r="F32" i="3"/>
  <c r="BB53" i="1" s="1"/>
  <c r="BB51" i="1" s="1"/>
  <c r="T128" i="3"/>
  <c r="J87" i="4"/>
  <c r="J57" i="4" s="1"/>
  <c r="BK86" i="4"/>
  <c r="J86" i="4" s="1"/>
  <c r="J31" i="4"/>
  <c r="AW54" i="1" s="1"/>
  <c r="AT54" i="1" s="1"/>
  <c r="F31" i="4"/>
  <c r="BA54" i="1" s="1"/>
  <c r="BA51" i="1" s="1"/>
  <c r="T109" i="3"/>
  <c r="T96" i="3" s="1"/>
  <c r="T95" i="3" s="1"/>
  <c r="P128" i="3"/>
  <c r="P96" i="3" s="1"/>
  <c r="P95" i="3" s="1"/>
  <c r="AU53" i="1" s="1"/>
  <c r="AU51" i="1" s="1"/>
  <c r="P161" i="3"/>
  <c r="BK96" i="3"/>
  <c r="J271" i="3"/>
  <c r="J74" i="3" s="1"/>
  <c r="BK270" i="3"/>
  <c r="J270" i="3" s="1"/>
  <c r="J73" i="3" s="1"/>
  <c r="E45" i="4"/>
  <c r="AY51" i="1" l="1"/>
  <c r="W27" i="1"/>
  <c r="AW51" i="1"/>
  <c r="AK27" i="1" s="1"/>
  <c r="AX51" i="1"/>
  <c r="W28" i="1"/>
  <c r="W26" i="1"/>
  <c r="AV51" i="1"/>
  <c r="J56" i="4"/>
  <c r="J27" i="4"/>
  <c r="J96" i="3"/>
  <c r="J57" i="3" s="1"/>
  <c r="BK95" i="3"/>
  <c r="J95" i="3" s="1"/>
  <c r="BK100" i="2"/>
  <c r="J100" i="2" s="1"/>
  <c r="J101" i="2"/>
  <c r="J57" i="2" s="1"/>
  <c r="AG54" i="1" l="1"/>
  <c r="AN54" i="1" s="1"/>
  <c r="J36" i="4"/>
  <c r="J27" i="3"/>
  <c r="J56" i="3"/>
  <c r="AK26" i="1"/>
  <c r="AT51" i="1"/>
  <c r="J56" i="2"/>
  <c r="J27" i="2"/>
  <c r="AG52" i="1" l="1"/>
  <c r="J36" i="2"/>
  <c r="J36" i="3"/>
  <c r="AG53" i="1"/>
  <c r="AN53" i="1" s="1"/>
  <c r="AG51" i="1" l="1"/>
  <c r="AN52" i="1"/>
  <c r="AN51" i="1" l="1"/>
  <c r="AK23" i="1"/>
  <c r="AK32" i="1" s="1"/>
</calcChain>
</file>

<file path=xl/sharedStrings.xml><?xml version="1.0" encoding="utf-8"?>
<sst xmlns="http://schemas.openxmlformats.org/spreadsheetml/2006/main" count="11305" uniqueCount="1785">
  <si>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</si>
  <si>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</si>
  <si>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</si>
  <si>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</si>
  <si>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</si>
  <si>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</si>
  <si>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</si>
  <si>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{c9cfa10e-d82f-437f-bfd5-3b52b510b472}</t>
  </si>
  <si>
    <t>&gt;&gt;  skryté sloupce  &lt;&lt;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</si>
  <si>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</si>
  <si>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</si>
  <si>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</si>
  <si>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</si>
  <si>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</si>
  <si>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</si>
  <si>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</si>
  <si>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</si>
  <si>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</si>
  <si>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Tektum74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</si>
  <si>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</si>
  <si>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</si>
  <si>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Zateplení objektu tělocvičny VOŠS a SPŠS, Raisova 1816, Náchod</t>
  </si>
  <si>
    <t>KSO:</t>
  </si>
  <si>
    <t>CC-CZ:</t>
  </si>
  <si>
    <t>Místo:</t>
  </si>
  <si>
    <t>Náchod</t>
  </si>
  <si>
    <t>Datum:</t>
  </si>
  <si>
    <t>10</t>
  </si>
  <si>
    <t>100</t>
  </si>
  <si>
    <t>Zadavatel:</t>
  </si>
  <si>
    <t>IČ:</t>
  </si>
  <si>
    <t>VOŠS a SPŠS, Pražská 931, Náchod</t>
  </si>
  <si>
    <t>DIČ:</t>
  </si>
  <si>
    <t>Uchazeč:</t>
  </si>
  <si>
    <t>Projektant:</t>
  </si>
  <si>
    <t>Tektum spol. s r.o., Horská 72, Náchod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</si>
  <si>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</si>
  <si>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</si>
  <si>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</si>
  <si>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</si>
  <si>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</si>
  <si>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</si>
  <si>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</si>
  <si>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</si>
  <si>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</si>
  <si>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</si>
  <si>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</si>
  <si>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</si>
  <si>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</si>
  <si>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</si>
  <si>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</si>
  <si>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</si>
  <si>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</si>
  <si>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</si>
  <si>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</si>
  <si>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</si>
  <si>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</si>
  <si>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</si>
  <si>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</si>
  <si>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</si>
  <si>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</si>
  <si>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</si>
  <si>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</si>
  <si>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</si>
  <si>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</si>
  <si>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</si>
  <si>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</si>
  <si>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</si>
  <si>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</si>
  <si>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</si>
  <si>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</si>
  <si>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</si>
  <si>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</si>
  <si>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</si>
  <si>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</si>
  <si>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</si>
  <si>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</si>
  <si>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Tělocvična - zateplení objektu</t>
  </si>
  <si>
    <t>STA</t>
  </si>
  <si>
    <t>{3a8c0c3c-7f0f-4f6e-ab53-d8d53bad1591}</t>
  </si>
  <si>
    <t>2</t>
  </si>
  <si>
    <t>Tělocvična - VZT</t>
  </si>
  <si>
    <t>{61bbdc37-1e03-4097-bbb9-82b649371632}</t>
  </si>
  <si>
    <t>3</t>
  </si>
  <si>
    <t>Ostatní a vedlejší náklady</t>
  </si>
  <si>
    <t>{e1dd4e32-4939-4387-9d67-63d1913a94ee}</t>
  </si>
  <si>
    <t>1) Krycí list soupisu</t>
  </si>
  <si>
    <t>2) Rekapitulace</t>
  </si>
  <si>
    <t>3) Soupis prací</t>
  </si>
  <si>
    <t>Zpět na list:</t>
  </si>
  <si>
    <t>Rekapitulace stavby</t>
  </si>
  <si>
    <t>fig1</t>
  </si>
  <si>
    <t>plocha stávající fasády</t>
  </si>
  <si>
    <t>589,218</t>
  </si>
  <si>
    <t>fig11</t>
  </si>
  <si>
    <t xml:space="preserve">KZS podhledů MW 60 mm </t>
  </si>
  <si>
    <t>7,463</t>
  </si>
  <si>
    <t>KRYCÍ LIST SOUPISU</t>
  </si>
  <si>
    <t>fig111</t>
  </si>
  <si>
    <t>malba stropů do 3,8 m</t>
  </si>
  <si>
    <t>853,81</t>
  </si>
  <si>
    <t>fig112</t>
  </si>
  <si>
    <t>malba stěn do 3,8 m</t>
  </si>
  <si>
    <t>2002,8</t>
  </si>
  <si>
    <t>fig113</t>
  </si>
  <si>
    <t>malba stropů přes 5 m</t>
  </si>
  <si>
    <t>450</t>
  </si>
  <si>
    <t>fig114</t>
  </si>
  <si>
    <t>malba stěn přes 5 m</t>
  </si>
  <si>
    <t>720</t>
  </si>
  <si>
    <t>Objekt:</t>
  </si>
  <si>
    <t>fig12</t>
  </si>
  <si>
    <t>KZS EPS-P 140 mm pod terénem</t>
  </si>
  <si>
    <t>72</t>
  </si>
  <si>
    <t>1 - Tělocvična - zateplení objektu</t>
  </si>
  <si>
    <t>fig13</t>
  </si>
  <si>
    <t>KZS EPS-P 140 mm nad terénem</t>
  </si>
  <si>
    <t>62,844</t>
  </si>
  <si>
    <t>fig14</t>
  </si>
  <si>
    <t>KZS EPS 140 mm</t>
  </si>
  <si>
    <t>569,134</t>
  </si>
  <si>
    <t>fig15</t>
  </si>
  <si>
    <t>KZS ostění hl. do 200 mm EPS 60 mm</t>
  </si>
  <si>
    <t>357,4</t>
  </si>
  <si>
    <t>fig16</t>
  </si>
  <si>
    <t>nátěr silikátový</t>
  </si>
  <si>
    <t>34,03</t>
  </si>
  <si>
    <t>fig17</t>
  </si>
  <si>
    <t>nátěr antigrafity na KZS</t>
  </si>
  <si>
    <t>139,995</t>
  </si>
  <si>
    <t>fig18</t>
  </si>
  <si>
    <t>vyrovnání zdiva západní fasády</t>
  </si>
  <si>
    <t>127,15</t>
  </si>
  <si>
    <t>fig2</t>
  </si>
  <si>
    <t>plocha stávajících obkladů</t>
  </si>
  <si>
    <t>98,168</t>
  </si>
  <si>
    <t>fig22</t>
  </si>
  <si>
    <t>rohové lišty</t>
  </si>
  <si>
    <t>47,925</t>
  </si>
  <si>
    <t>fig23</t>
  </si>
  <si>
    <t>okenní lišty</t>
  </si>
  <si>
    <t>264,4</t>
  </si>
  <si>
    <t>fig24</t>
  </si>
  <si>
    <t>parapetní lišty</t>
  </si>
  <si>
    <t>93</t>
  </si>
  <si>
    <t>fig25</t>
  </si>
  <si>
    <t>dilatační lišty</t>
  </si>
  <si>
    <t>42,65</t>
  </si>
  <si>
    <t>fig3</t>
  </si>
  <si>
    <t>okapový chodník z betonových dlaždic</t>
  </si>
  <si>
    <t>18,051</t>
  </si>
  <si>
    <t>fig31</t>
  </si>
  <si>
    <t>TI svislá EPS 120 mm</t>
  </si>
  <si>
    <t>16,903</t>
  </si>
  <si>
    <t>fig32</t>
  </si>
  <si>
    <t xml:space="preserve">TI svislá a vodorovná  XPS 120 mm </t>
  </si>
  <si>
    <t>14,88</t>
  </si>
  <si>
    <t>fig33</t>
  </si>
  <si>
    <t>TI svislá EPS-P 120 mm</t>
  </si>
  <si>
    <t>2,031</t>
  </si>
  <si>
    <t>fig34</t>
  </si>
  <si>
    <t>TI vodorovná EPS 200S 160 mm</t>
  </si>
  <si>
    <t>108,528</t>
  </si>
  <si>
    <t>fig35</t>
  </si>
  <si>
    <t>TI vodorovná EPS 200S 50 mm</t>
  </si>
  <si>
    <t>5,993</t>
  </si>
  <si>
    <t>fig36</t>
  </si>
  <si>
    <t>Izolace proti vodě svislá - S1,S2</t>
  </si>
  <si>
    <t>93,601</t>
  </si>
  <si>
    <t>fig37</t>
  </si>
  <si>
    <t>izolace nopová svislá S1,S2</t>
  </si>
  <si>
    <t>fig4</t>
  </si>
  <si>
    <t>zámková dlažba</t>
  </si>
  <si>
    <t>29,638</t>
  </si>
  <si>
    <t>fig41</t>
  </si>
  <si>
    <t>samolepící SBS pás</t>
  </si>
  <si>
    <t>3,125</t>
  </si>
  <si>
    <t>fig42</t>
  </si>
  <si>
    <t>živičná krytina střechy - S7</t>
  </si>
  <si>
    <t>33,125</t>
  </si>
  <si>
    <t>fig43</t>
  </si>
  <si>
    <t>povlaková krytina střechy - S5</t>
  </si>
  <si>
    <t>147,55</t>
  </si>
  <si>
    <t>fig44</t>
  </si>
  <si>
    <t>povlaková krytina střechy - S9</t>
  </si>
  <si>
    <t>7,288</t>
  </si>
  <si>
    <t>fig45</t>
  </si>
  <si>
    <t>povlaková krytina střechy - S8</t>
  </si>
  <si>
    <t>24,33</t>
  </si>
  <si>
    <t>fig5</t>
  </si>
  <si>
    <t>hloubení rýh kolem základů</t>
  </si>
  <si>
    <t>58,518</t>
  </si>
  <si>
    <t>fig98</t>
  </si>
  <si>
    <t>fasádní vnitřní lešení</t>
  </si>
  <si>
    <t>480</t>
  </si>
  <si>
    <t>fig99</t>
  </si>
  <si>
    <t>fasádní lešení</t>
  </si>
  <si>
    <t>952,7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</si>
  <si>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</si>
  <si>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</si>
  <si>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</si>
  <si>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</si>
  <si>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</si>
  <si>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</si>
  <si>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</si>
  <si>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</si>
  <si>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</si>
  <si>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</si>
  <si>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</si>
  <si>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94 - Lešení a stavební výtahy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</si>
  <si>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</si>
  <si>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</si>
  <si>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</si>
  <si>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</si>
  <si>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</si>
  <si>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</si>
  <si>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</si>
  <si>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73 - Ústřední vytápění</t>
  </si>
  <si>
    <t xml:space="preserve">    751 - Vzduchotechnika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</si>
  <si>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</si>
  <si>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</si>
  <si>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</si>
  <si>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</si>
  <si>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</si>
  <si>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</si>
  <si>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</si>
  <si>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</si>
  <si>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</si>
  <si>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</si>
  <si>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</si>
  <si>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</si>
  <si>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</si>
  <si>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</si>
  <si>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</si>
  <si>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</si>
  <si>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</si>
  <si>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</si>
  <si>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</si>
  <si>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</si>
  <si>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</si>
  <si>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</si>
  <si>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</si>
  <si>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</si>
  <si>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</si>
  <si>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</si>
  <si>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</si>
  <si>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</si>
  <si>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</si>
  <si>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</si>
  <si>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2015 02</t>
  </si>
  <si>
    <t>4</t>
  </si>
  <si>
    <t>-1287587764</t>
  </si>
  <si>
    <t>VV</t>
  </si>
  <si>
    <t>9,525*0,5</t>
  </si>
  <si>
    <t>26,575*0,5</t>
  </si>
  <si>
    <t>Mezisoučet</t>
  </si>
  <si>
    <t>113106123</t>
  </si>
  <si>
    <t>Rozebrání dlažeb komunikací pro pěší ze zámkových dlaždic</t>
  </si>
  <si>
    <t>930272189</t>
  </si>
  <si>
    <t>(3,875+32,8)*0,8+0,85*0,35</t>
  </si>
  <si>
    <t>130001101</t>
  </si>
  <si>
    <t>Příplatek za ztížení vykopávky v blízkosti podzemního vedení</t>
  </si>
  <si>
    <t>m3</t>
  </si>
  <si>
    <t>-1972049823</t>
  </si>
  <si>
    <t>fig5*0,50                                                 "50%"</t>
  </si>
  <si>
    <t>132112201</t>
  </si>
  <si>
    <t>Hloubení rýh š přes 600 do 2000 mm ručním nebo pneum nářadím v soudržných horninách tř. 1 a 2</t>
  </si>
  <si>
    <t>360303370</t>
  </si>
  <si>
    <t>(3,875+32,8)*0,8*1,0+0,85*0,35*1,0</t>
  </si>
  <si>
    <t>9,525*0,8*1,0</t>
  </si>
  <si>
    <t>26,575*0,8*1,0</t>
  </si>
  <si>
    <t>5</t>
  </si>
  <si>
    <t>162701105</t>
  </si>
  <si>
    <t>Vodorovné přemístění do 10000 m výkopku/sypaniny z horniny tř. 1 až 4</t>
  </si>
  <si>
    <t>-731438829</t>
  </si>
  <si>
    <t>fig3*0,3</t>
  </si>
  <si>
    <t>fig4*0,3</t>
  </si>
  <si>
    <t>6</t>
  </si>
  <si>
    <t>171201201</t>
  </si>
  <si>
    <t>Uložení sypaniny na skládky</t>
  </si>
  <si>
    <t>1766918290</t>
  </si>
  <si>
    <t>7</t>
  </si>
  <si>
    <t>171201212</t>
  </si>
  <si>
    <t>Poplatek za uložení odpadu ze sypaniny na skládce (skládkovné)</t>
  </si>
  <si>
    <t>-1047822526</t>
  </si>
  <si>
    <t>8</t>
  </si>
  <si>
    <t>174101102</t>
  </si>
  <si>
    <t>Zásyp v uzavřených prostorech sypaninou se zhutněním</t>
  </si>
  <si>
    <t>-196590952</t>
  </si>
  <si>
    <t>-fig3*0,3</t>
  </si>
  <si>
    <t>-fig4*0,3</t>
  </si>
  <si>
    <t>Svislé a kompletní konstrukce</t>
  </si>
  <si>
    <t>9</t>
  </si>
  <si>
    <t>311238143</t>
  </si>
  <si>
    <t>Zdivo nosné vnitřní z cihel broušených  tl 240 mm pevnosti P10 lepených tenkovrstvou maltou</t>
  </si>
  <si>
    <t>-662466404</t>
  </si>
  <si>
    <t>1,25*5,4*4</t>
  </si>
  <si>
    <t>1,25*3,0*2</t>
  </si>
  <si>
    <t>3,0*2,7-1,25*1,75</t>
  </si>
  <si>
    <t>21,0*2,7-1,25*1,75*7</t>
  </si>
  <si>
    <t>319201321</t>
  </si>
  <si>
    <t>Vyrovnání nerovného povrchu zdiva tl do 30 mm maltou</t>
  </si>
  <si>
    <t>1951151869</t>
  </si>
  <si>
    <t>(9,5+6,125)*(8,8+0,2)-6,125*(3,4-1,2)           "fasáda"</t>
  </si>
  <si>
    <t>Mezisoučet                                      "Z"</t>
  </si>
  <si>
    <t>fig18/2</t>
  </si>
  <si>
    <t>11</t>
  </si>
  <si>
    <t>319202321</t>
  </si>
  <si>
    <t>Vyrovnání nerovného povrchu zdiva tl do 80 mm přizděním</t>
  </si>
  <si>
    <t>-2144812948</t>
  </si>
  <si>
    <t>12</t>
  </si>
  <si>
    <t>340238224</t>
  </si>
  <si>
    <t>Zazdívka otvorů pl do 1 m2 v příčkách nebo stěnách z cihel  P+D tl 240 mm</t>
  </si>
  <si>
    <t>1722907942</t>
  </si>
  <si>
    <t>1,0*0,4*3</t>
  </si>
  <si>
    <t>13</t>
  </si>
  <si>
    <t>340239224</t>
  </si>
  <si>
    <t>Zazdívka otvorů pl do 4 m2 v příčkách nebo stěnách z cihel  P+D tl 240 mm</t>
  </si>
  <si>
    <t>-2075890946</t>
  </si>
  <si>
    <t>1,8*0,6*3</t>
  </si>
  <si>
    <t>14</t>
  </si>
  <si>
    <t>341941021</t>
  </si>
  <si>
    <t>Nosné nebo spojovací svary betonářské oceli D tyče do 10 mm při montáži dílců</t>
  </si>
  <si>
    <t>m</t>
  </si>
  <si>
    <t>714437974</t>
  </si>
  <si>
    <t>25*0,15                                "K1"</t>
  </si>
  <si>
    <t>19*0,15                                "K2"</t>
  </si>
  <si>
    <t>22*0,15                                "K3"</t>
  </si>
  <si>
    <t>Komunikace pozemní</t>
  </si>
  <si>
    <t>566901243</t>
  </si>
  <si>
    <t>Vyspravení podkladu po překopech ing sítí plochy přes 15 m2 kamenivem hrubým drceným tl. 200 mm</t>
  </si>
  <si>
    <t>-1335625549</t>
  </si>
  <si>
    <t>16</t>
  </si>
  <si>
    <t>596211110</t>
  </si>
  <si>
    <t>Kladení zámkové dlažby komunikací pro pěší tl 60 mm skupiny A pl do 50 m2</t>
  </si>
  <si>
    <t>-86838247</t>
  </si>
  <si>
    <t>17</t>
  </si>
  <si>
    <t>M</t>
  </si>
  <si>
    <t>592453040</t>
  </si>
  <si>
    <t>dlažba se zámkem 20x16,5x6 cm přírodní</t>
  </si>
  <si>
    <t>-521174770</t>
  </si>
  <si>
    <t>fig4*0,20*1,03</t>
  </si>
  <si>
    <t>18</t>
  </si>
  <si>
    <t>5924530401</t>
  </si>
  <si>
    <t>dlažba se zámkem 20x16,5x6 cm přírodní - použitá</t>
  </si>
  <si>
    <t>-1136084008</t>
  </si>
  <si>
    <t>fig4*0,80*1,03</t>
  </si>
  <si>
    <t>19</t>
  </si>
  <si>
    <t>596811220</t>
  </si>
  <si>
    <t>Kladení betonové dlažby komunikací pro pěší do lože z kameniva vel do 0,25 m2 plochy do 50 m2</t>
  </si>
  <si>
    <t>21843311</t>
  </si>
  <si>
    <t>20</t>
  </si>
  <si>
    <t>5924571701</t>
  </si>
  <si>
    <t>dlažba betonová plošná vymývaná  50x50 cm</t>
  </si>
  <si>
    <t>-506093396</t>
  </si>
  <si>
    <t>fig3*1,03</t>
  </si>
  <si>
    <t>Úpravy povrchů, podlahy a osazování výplní</t>
  </si>
  <si>
    <t>612321141</t>
  </si>
  <si>
    <t>Vápenocementová omítka štuková dvouvrstvá vnitřních stěn nanášená ručně</t>
  </si>
  <si>
    <t>756242682</t>
  </si>
  <si>
    <t>22</t>
  </si>
  <si>
    <t>612321191</t>
  </si>
  <si>
    <t>Příplatek k vápenocementové omítce vnitřních stěn za každých dalších 5 mm tloušťky ručně</t>
  </si>
  <si>
    <t>-1917991674</t>
  </si>
  <si>
    <t>23</t>
  </si>
  <si>
    <t>619995001</t>
  </si>
  <si>
    <t>Začištění omítek kolem oken, dveří, podlah nebo obkladů</t>
  </si>
  <si>
    <t>1738489904</t>
  </si>
  <si>
    <t>(1,6+2*2,1)*2                                                   "1/P"</t>
  </si>
  <si>
    <t>(4,75+5,35)*2*5                                              "1,2,3"</t>
  </si>
  <si>
    <t>(4,75+2,95)*2*3                                                 "4"</t>
  </si>
  <si>
    <t>(1,8+0,6)*2*3                                                  "7"</t>
  </si>
  <si>
    <t>(1,2+0,6)*2*5                                                  "8"</t>
  </si>
  <si>
    <t>(0,9+0,6)*2*20                                              "9,10"</t>
  </si>
  <si>
    <t>(0,6+0,6)*2*1                                                  "11"</t>
  </si>
  <si>
    <t>(3,6+2,4)*2*3                                                  "5,5a"</t>
  </si>
  <si>
    <t>(1,25+1,75)*2*8                                                "6"</t>
  </si>
  <si>
    <t>24</t>
  </si>
  <si>
    <t>621221011</t>
  </si>
  <si>
    <t>Montáž kontaktního zateplení vnějších podhledů z minerální vlny s podélnou orientací tl do 80 mm</t>
  </si>
  <si>
    <t>-1072029516</t>
  </si>
  <si>
    <t>2,55*1,175*2                                         "konzoly nad vstupem - S9"</t>
  </si>
  <si>
    <t>(2,55+2*1,175)*0,15*2                          "konzoly nad vstupem - S9"</t>
  </si>
  <si>
    <t>Součet                                      "KZS podhledů MW 60 mm"</t>
  </si>
  <si>
    <t>25</t>
  </si>
  <si>
    <t>631515200</t>
  </si>
  <si>
    <t>deska minerální izolační fasádní tl. 60 mm</t>
  </si>
  <si>
    <t>-466207369</t>
  </si>
  <si>
    <t>fig11*1,02</t>
  </si>
  <si>
    <t>26</t>
  </si>
  <si>
    <t>621541011</t>
  </si>
  <si>
    <t>Tenkovrstvá silikonsilikátová zrnitá omítka tl. 1,5 mm včetně penetrace vnějších podhledů</t>
  </si>
  <si>
    <t>-1815789394</t>
  </si>
  <si>
    <t>27</t>
  </si>
  <si>
    <t>622135001</t>
  </si>
  <si>
    <t>Vyrovnání podkladu vnějších stěn maltou vápenocementovou tl do 10 mm</t>
  </si>
  <si>
    <t>1316528931</t>
  </si>
  <si>
    <t>28</t>
  </si>
  <si>
    <t>622142012</t>
  </si>
  <si>
    <t>Potažení vnějších stěn rabicovým pletivem</t>
  </si>
  <si>
    <t>-1746297936</t>
  </si>
  <si>
    <t>fig18*2</t>
  </si>
  <si>
    <t>29</t>
  </si>
  <si>
    <t>622131101</t>
  </si>
  <si>
    <t>Cementový postřik vnějších stěn nanášený celoplošně ručně</t>
  </si>
  <si>
    <t>-219678417</t>
  </si>
  <si>
    <t>30</t>
  </si>
  <si>
    <t>622321111</t>
  </si>
  <si>
    <t>Vápenocementová omítka hrubá jednovrstvá zatřená vnějších stěn nanášená ručně</t>
  </si>
  <si>
    <t>-1117454429</t>
  </si>
  <si>
    <t>31</t>
  </si>
  <si>
    <t>622211031</t>
  </si>
  <si>
    <t>Montáž kontaktního zateplení vnějších stěn z polystyrénových desek tl do 160 mm</t>
  </si>
  <si>
    <t>-1090019090</t>
  </si>
  <si>
    <t>(4,775+0,35+30,8)*1,0                                 "sokl - pod terénem"</t>
  </si>
  <si>
    <t>Mezisoučet                                     "S"</t>
  </si>
  <si>
    <t>26,575*1,0                                                  "sokl - pod terénem"</t>
  </si>
  <si>
    <t xml:space="preserve">Mezisoučet                                      "J" </t>
  </si>
  <si>
    <t>9,5*1,0                                                          "sokl - pod terénem"</t>
  </si>
  <si>
    <t>Součet                                "KZS EPS-P pod terénem - S1"</t>
  </si>
  <si>
    <t>(4,775+0,35+30,8)*1,2                                 "sokl - nad terénem"</t>
  </si>
  <si>
    <t>-0,6*0,6*1</t>
  </si>
  <si>
    <t>-0,9*0,6*20</t>
  </si>
  <si>
    <t>-1,8*0,6*1</t>
  </si>
  <si>
    <t>2,35*2,675+27,325*(2,2-1,6)                      "sokl - nad terénem"</t>
  </si>
  <si>
    <t>-1,6*2,1</t>
  </si>
  <si>
    <t>9,5*1,2                                                          "sokl - nad terénem"</t>
  </si>
  <si>
    <t>-1,8*0,6*2</t>
  </si>
  <si>
    <t>-0,6*0,6</t>
  </si>
  <si>
    <t>7,675*0,7                                                     "sokl nad terénem"</t>
  </si>
  <si>
    <t>-1,6*0,7</t>
  </si>
  <si>
    <t>-1,6*0,3</t>
  </si>
  <si>
    <t>Mezisoučet                                       "V"</t>
  </si>
  <si>
    <t>Součet                                  "KZS EPS-P nad terénem - S2,S3"</t>
  </si>
  <si>
    <t>32</t>
  </si>
  <si>
    <t>283763570</t>
  </si>
  <si>
    <t>deska fasádní polystyrénová izolační perimeter EPS P 1250 x 600 x 140 mm</t>
  </si>
  <si>
    <t>-988996764</t>
  </si>
  <si>
    <t>fig12*1,02</t>
  </si>
  <si>
    <t>fig13*1,02</t>
  </si>
  <si>
    <t>33</t>
  </si>
  <si>
    <t>2026299487</t>
  </si>
  <si>
    <t>(4,775+0,35+30,8)*(8,8+0,2)                          "fasáda"</t>
  </si>
  <si>
    <t>-3,6*2,4*2</t>
  </si>
  <si>
    <t>-4,75*5,4*5</t>
  </si>
  <si>
    <t>2,35*4,55+27,325*(3,875+1,6)                        "fasáda 1.n.p."</t>
  </si>
  <si>
    <t>-1,2*0,6*8</t>
  </si>
  <si>
    <t>-1,25*1,75*8</t>
  </si>
  <si>
    <t>26,625*(8,8-4,175)                                         "fasáda 2.n.p."</t>
  </si>
  <si>
    <t>-3,6*2,4</t>
  </si>
  <si>
    <t>-4,75*3,0*3</t>
  </si>
  <si>
    <t>7,675*(3,875+1,6)                                          "fasáda 1.n.p."</t>
  </si>
  <si>
    <t>-1,6*(2,1-0,7)</t>
  </si>
  <si>
    <t>-1,6*(2,1-0,3)</t>
  </si>
  <si>
    <t>4,0*(8,8-4,175)                                              "fasáda 2.n.p."</t>
  </si>
  <si>
    <t xml:space="preserve">Součet                                      "KZS EPS 140 mm - S4" </t>
  </si>
  <si>
    <t>34</t>
  </si>
  <si>
    <t>283760420</t>
  </si>
  <si>
    <t>deska fasádní polystyrénová  EPS 70 šedivý 1000 x 500 x 140 mm</t>
  </si>
  <si>
    <t>-269958296</t>
  </si>
  <si>
    <t>fig14*1,02</t>
  </si>
  <si>
    <t>35</t>
  </si>
  <si>
    <t>622212011</t>
  </si>
  <si>
    <t>Montáž kontaktního zateplení vnějšího ostění hl. špalety do 200 mm z polystyrenu tl do 80 mm</t>
  </si>
  <si>
    <t>1279712668</t>
  </si>
  <si>
    <t>(0,6+0,6)*2*1</t>
  </si>
  <si>
    <t>(0,9+0,6)*2*20</t>
  </si>
  <si>
    <t>(1,8+0,6)*2*1</t>
  </si>
  <si>
    <t>(3,6+2,4)*2*2</t>
  </si>
  <si>
    <t>(4,75+5,4)*2*5</t>
  </si>
  <si>
    <t>1,6+2*2,1</t>
  </si>
  <si>
    <t>(1,2+0,6)*2*8</t>
  </si>
  <si>
    <t>(1,25+1,75)*2*8</t>
  </si>
  <si>
    <t>(3,6+2,4)*2</t>
  </si>
  <si>
    <t>(4,75+3,0)*2*3</t>
  </si>
  <si>
    <t>(1,8+0,6)*2*2</t>
  </si>
  <si>
    <t>(0,6+0,6)*2</t>
  </si>
  <si>
    <t>(1,6+2*2,1)*2</t>
  </si>
  <si>
    <t>Součet</t>
  </si>
  <si>
    <t>36</t>
  </si>
  <si>
    <t>283760340</t>
  </si>
  <si>
    <t>deska fasádní polystyrénová  EPS 70 šedivýl 1000 x 500 x 60 mm</t>
  </si>
  <si>
    <t>-280518974</t>
  </si>
  <si>
    <t>fig15*0,20*1,02</t>
  </si>
  <si>
    <t>37</t>
  </si>
  <si>
    <t>622251041</t>
  </si>
  <si>
    <t>Příplatek k cenám kontaktního zateplení vnějších stěn za upevnění izolace tl do 160mm přes 22,5m</t>
  </si>
  <si>
    <t>1665794671</t>
  </si>
  <si>
    <t>38</t>
  </si>
  <si>
    <t>622251101</t>
  </si>
  <si>
    <t>Příplatek k cenám kontaktního zateplení stěn za použití tepelněizolačních zátek z polystyrenu</t>
  </si>
  <si>
    <t>-1816061221</t>
  </si>
  <si>
    <t>39</t>
  </si>
  <si>
    <t>622252001</t>
  </si>
  <si>
    <t>Montáž zakládacích soklových lišt kontaktního zateplení</t>
  </si>
  <si>
    <t>-1185412178</t>
  </si>
  <si>
    <t>(4,775+0,35+30,8)                                      "fasáda"</t>
  </si>
  <si>
    <t>2,35+27,325                                             "fasáda 1.n.p."</t>
  </si>
  <si>
    <t>26,625                                                      "fasáda 2.n.p."</t>
  </si>
  <si>
    <t>(9,5+6,125)                                                 "fasáda"</t>
  </si>
  <si>
    <t>7,675                                                     "fasáda 1.n.p."</t>
  </si>
  <si>
    <t>4,0                                                         "fasáda 2.n.p."</t>
  </si>
  <si>
    <t>fig21</t>
  </si>
  <si>
    <t>40</t>
  </si>
  <si>
    <t>590516340</t>
  </si>
  <si>
    <t>lišta zakládací LO 143 mm tl.1,0mm</t>
  </si>
  <si>
    <t>-1124655184</t>
  </si>
  <si>
    <t>fig14*1,05</t>
  </si>
  <si>
    <t>41</t>
  </si>
  <si>
    <t>622252002</t>
  </si>
  <si>
    <t>Montáž ostatních lišt kontaktního zateplení</t>
  </si>
  <si>
    <t>1967739134</t>
  </si>
  <si>
    <t>(8,8+1,4+1,0)*2</t>
  </si>
  <si>
    <t>3,875+2,2+8,8-4,175</t>
  </si>
  <si>
    <t>2,35+2,675</t>
  </si>
  <si>
    <t>(2,55+1,175*2)*2</t>
  </si>
  <si>
    <t>Mezisoučet                            "rohové lišty"</t>
  </si>
  <si>
    <t>(0,6+0,6*2)*1</t>
  </si>
  <si>
    <t>(0,9+0,6*2)*20</t>
  </si>
  <si>
    <t>(1,8+0,6*2)*1</t>
  </si>
  <si>
    <t>(3,6+2,4*2)*2</t>
  </si>
  <si>
    <t>(4,75+5,4*2)*5</t>
  </si>
  <si>
    <t>(1,2+0,6*2)*8</t>
  </si>
  <si>
    <t>(1,25+1,75*2)*8</t>
  </si>
  <si>
    <t>(3,6+2,4*2)</t>
  </si>
  <si>
    <t>(4,75+3,0*2)*3</t>
  </si>
  <si>
    <t>(1,8+0,6*2)*2</t>
  </si>
  <si>
    <t>(0,6+0,6*2)</t>
  </si>
  <si>
    <t>Mezisoučet                          "okenní lišty"</t>
  </si>
  <si>
    <t>0,6*1</t>
  </si>
  <si>
    <t>0,9*20</t>
  </si>
  <si>
    <t>1,8*1</t>
  </si>
  <si>
    <t>3,6*2</t>
  </si>
  <si>
    <t>4,75*5</t>
  </si>
  <si>
    <t>1,2*8</t>
  </si>
  <si>
    <t>1,25*8</t>
  </si>
  <si>
    <t>3,6</t>
  </si>
  <si>
    <t>4,75*3</t>
  </si>
  <si>
    <t>1,8*2</t>
  </si>
  <si>
    <t>0,6</t>
  </si>
  <si>
    <t>Mezisoučet                          "parapetní lišty"</t>
  </si>
  <si>
    <t>(8,8+1,4)*2</t>
  </si>
  <si>
    <t>3,875+3,35+8,8-4,175</t>
  </si>
  <si>
    <t>3,875+1,9+8,8-4,175</t>
  </si>
  <si>
    <t>Mezisoučet                           "dilatační lišty"</t>
  </si>
  <si>
    <t>42</t>
  </si>
  <si>
    <t>590514800</t>
  </si>
  <si>
    <t>lišta rohová Al 10/10 cm s tkaninou bal. 2,5 m</t>
  </si>
  <si>
    <t>-1214413570</t>
  </si>
  <si>
    <t>fig22*1,05</t>
  </si>
  <si>
    <t>43</t>
  </si>
  <si>
    <t>590514760</t>
  </si>
  <si>
    <t>profil okenní začišťovací s tkaninou - 9 mm/2,4 m</t>
  </si>
  <si>
    <t>313336423</t>
  </si>
  <si>
    <t>fig23*1,05</t>
  </si>
  <si>
    <t>44</t>
  </si>
  <si>
    <t>590515120</t>
  </si>
  <si>
    <t>profil parapetní -  LPE plast 2 m</t>
  </si>
  <si>
    <t>1659808693</t>
  </si>
  <si>
    <t>fig24*1,05</t>
  </si>
  <si>
    <t>45</t>
  </si>
  <si>
    <t>590515020</t>
  </si>
  <si>
    <t>profil dilatační rohový , dl. 2,5 m</t>
  </si>
  <si>
    <t>-1849271577</t>
  </si>
  <si>
    <t>fig25*1,05</t>
  </si>
  <si>
    <t>46</t>
  </si>
  <si>
    <t>622325101</t>
  </si>
  <si>
    <t>Oprava vnější vápenné nebo vápenocementové hladké omítky složitosti 1 stěn v rozsahu do 10%</t>
  </si>
  <si>
    <t>408644860</t>
  </si>
  <si>
    <t>47</t>
  </si>
  <si>
    <t>622511111</t>
  </si>
  <si>
    <t>Tenkovrstvá akrylátová mozaiková střednězrnná omítka včetně penetrace vnějších stěn</t>
  </si>
  <si>
    <t>-1898963990</t>
  </si>
  <si>
    <t>48</t>
  </si>
  <si>
    <t>622541011</t>
  </si>
  <si>
    <t>Tenkovrstvá silikonsilikátová zrnitá omítka tl. 1,5 mm včetně penetrace vnějších stěn</t>
  </si>
  <si>
    <t>-1461172565</t>
  </si>
  <si>
    <t>fig15*0,20</t>
  </si>
  <si>
    <t>49</t>
  </si>
  <si>
    <t>622611132</t>
  </si>
  <si>
    <t>Nátěr silikátový dvojnásobný vnějších omítaných stěn včetně penetrace provedený ručně</t>
  </si>
  <si>
    <t>2044946943</t>
  </si>
  <si>
    <t>5,1*3,4                                                      "fasáda - trafostanice"</t>
  </si>
  <si>
    <t xml:space="preserve">-1,45*2,5  </t>
  </si>
  <si>
    <t>-0,6*0,85</t>
  </si>
  <si>
    <t>6,125*3,4                                                     "trafostanice"</t>
  </si>
  <si>
    <t>50</t>
  </si>
  <si>
    <t>622618131</t>
  </si>
  <si>
    <t>Dvojnásobný antigraffiti nátěr trvalý do 100 cyklů odstranění graffiti vnějších stěn</t>
  </si>
  <si>
    <t>836683687</t>
  </si>
  <si>
    <t>(35,575+0,35+9,525)*3,5</t>
  </si>
  <si>
    <t>-(0,6*0,6*2+0,9*0,6*20+1,8*0,6*3)</t>
  </si>
  <si>
    <t>-3,6*1,2</t>
  </si>
  <si>
    <t>Mezisoučet                                  "S,Z"</t>
  </si>
  <si>
    <t>51</t>
  </si>
  <si>
    <t>622618191</t>
  </si>
  <si>
    <t>Příplatek k trvalému antigrafiti nátěru za penetraci podkladu vnějších stěn</t>
  </si>
  <si>
    <t>-1880577349</t>
  </si>
  <si>
    <t>52</t>
  </si>
  <si>
    <t>629995101</t>
  </si>
  <si>
    <t>Očištění vnějších ploch tlakovou vodou</t>
  </si>
  <si>
    <t>1213726069</t>
  </si>
  <si>
    <t>(4,775+0,35+30,8)*1,2                                 "sokl"</t>
  </si>
  <si>
    <t>-1,8*1,2*1</t>
  </si>
  <si>
    <t>(4,775+0,35+30,8)*(8,8+0,2)                                "fasáda"</t>
  </si>
  <si>
    <t>-28,75*5,4</t>
  </si>
  <si>
    <t xml:space="preserve">-1,45*2,48  </t>
  </si>
  <si>
    <t>2,35*3,35+27,325*2,2                                   "sokl"</t>
  </si>
  <si>
    <t>(3,1+26,575)*3,7                                         "fasáda 1.n.p."</t>
  </si>
  <si>
    <t>-3,0*2,7*8</t>
  </si>
  <si>
    <t>26,625*(8,8-3,7)                                         "fasáda 2.n.p."</t>
  </si>
  <si>
    <t>-16,8*3,0</t>
  </si>
  <si>
    <t>9,5*1,2                                                          "sokl"</t>
  </si>
  <si>
    <t>-1,8*1,2*2</t>
  </si>
  <si>
    <t>7,675*0,4                                                     "sokl"</t>
  </si>
  <si>
    <t>-1,6*0,4</t>
  </si>
  <si>
    <t>7,675*(3,7+1,9)                                          "fasáda 1.n.p."</t>
  </si>
  <si>
    <t>-1,6*(2,1-0,4)</t>
  </si>
  <si>
    <t>4,0*(8,8-3,7)                                              "fasáda 2.n.p."</t>
  </si>
  <si>
    <t>Ostatní konstrukce a práce, bourání</t>
  </si>
  <si>
    <t>53</t>
  </si>
  <si>
    <t>9444111111</t>
  </si>
  <si>
    <t>Montáž záchytné sítě - ozn. 15,16</t>
  </si>
  <si>
    <t>-1705115891</t>
  </si>
  <si>
    <t>6,0*5,4*5                                         "15"</t>
  </si>
  <si>
    <t>6,0*3,0*3                                         "16"</t>
  </si>
  <si>
    <t>54</t>
  </si>
  <si>
    <t>9444112111</t>
  </si>
  <si>
    <t>Dodávka záchytné sítě - ozn. 15,16</t>
  </si>
  <si>
    <t>-2032229530</t>
  </si>
  <si>
    <t>55</t>
  </si>
  <si>
    <t>9444118111</t>
  </si>
  <si>
    <t>Demontáž záchytné sítě - ozn. 15,16</t>
  </si>
  <si>
    <t>1859169412</t>
  </si>
  <si>
    <t>56</t>
  </si>
  <si>
    <t>952901111</t>
  </si>
  <si>
    <t>Vyčištění budov bytové a občanské výstavby při výšce podlaží do 4 m</t>
  </si>
  <si>
    <t>-281753903</t>
  </si>
  <si>
    <t>35,55*(9,5+6,125)</t>
  </si>
  <si>
    <t>29,675*3,8+3,4*4,0</t>
  </si>
  <si>
    <t>Mezisoučet                                      "1.p.p."</t>
  </si>
  <si>
    <t>4,775*(15,05+0,3)</t>
  </si>
  <si>
    <t>29,575*3,8+3,4*4,0</t>
  </si>
  <si>
    <t>Mezisoučet                                      "1.n.p."</t>
  </si>
  <si>
    <t>Mezisoučet                                      "2.n.p."</t>
  </si>
  <si>
    <t>57</t>
  </si>
  <si>
    <t>952901114</t>
  </si>
  <si>
    <t>Vyčištění budov bytové a občanské výstavby při výšce podlaží přes 4 m</t>
  </si>
  <si>
    <t>-802636174</t>
  </si>
  <si>
    <t>30,8*15,575</t>
  </si>
  <si>
    <t>Mezisoučet                                  "tělocvična"</t>
  </si>
  <si>
    <t>58</t>
  </si>
  <si>
    <t>952902501</t>
  </si>
  <si>
    <t>Čištění střešních nebo nadstřešních konstrukcí plochých střech budov</t>
  </si>
  <si>
    <t>-354962310</t>
  </si>
  <si>
    <t>59</t>
  </si>
  <si>
    <t>953961111</t>
  </si>
  <si>
    <t>Kotvy chemickým tmelem M 8 hl 80 mm do betonu, ŽB nebo kamene s vyvrtáním otvoru</t>
  </si>
  <si>
    <t>kus</t>
  </si>
  <si>
    <t>-1621901434</t>
  </si>
  <si>
    <t>fig18*4</t>
  </si>
  <si>
    <t>1,4</t>
  </si>
  <si>
    <t>Mezisoučet                                 "K4"</t>
  </si>
  <si>
    <t>60</t>
  </si>
  <si>
    <t>953965112</t>
  </si>
  <si>
    <t>Kotevní šroub pro chemické kotvy M 8 dl 150 mm</t>
  </si>
  <si>
    <t>1919393666</t>
  </si>
  <si>
    <t>61</t>
  </si>
  <si>
    <t>961055111</t>
  </si>
  <si>
    <t>Bourání základů ze ŽB</t>
  </si>
  <si>
    <t>1129949609</t>
  </si>
  <si>
    <t>(1,5*0,6*0,9-1,1*0,4*0,7)*3</t>
  </si>
  <si>
    <t>(2,1*0,6*0,9-1,7*0,4*0,7)*3</t>
  </si>
  <si>
    <t>Mezisoučet                         "anglické dvorky"</t>
  </si>
  <si>
    <t>62</t>
  </si>
  <si>
    <t>962031132</t>
  </si>
  <si>
    <t>Bourání příček z cihel pálených na MVC tl do 100 mm</t>
  </si>
  <si>
    <t>-849071361</t>
  </si>
  <si>
    <t>63</t>
  </si>
  <si>
    <t>968062244</t>
  </si>
  <si>
    <t>Vybourání dřevěných rámů oken jednoduchých včetně křídel pl do 1 m2</t>
  </si>
  <si>
    <t>-1301569844</t>
  </si>
  <si>
    <t>0,9*0,6*20</t>
  </si>
  <si>
    <t>1,2*0,6*8</t>
  </si>
  <si>
    <t>64</t>
  </si>
  <si>
    <t>968062245</t>
  </si>
  <si>
    <t>Vybourání dřevěných rámů oken jednoduchých včetně křídel pl do 2 m2</t>
  </si>
  <si>
    <t>-1538765952</t>
  </si>
  <si>
    <t>1,8*1,2*3</t>
  </si>
  <si>
    <t>65</t>
  </si>
  <si>
    <t>968072356</t>
  </si>
  <si>
    <t>Vybourání kovových rámů oken dvojitých včetně křídel pl do 4 m2</t>
  </si>
  <si>
    <t>-1136510524</t>
  </si>
  <si>
    <t>3*1,2*2,4*3</t>
  </si>
  <si>
    <t>4*1,2*3,0*3</t>
  </si>
  <si>
    <t>66</t>
  </si>
  <si>
    <t>968072357</t>
  </si>
  <si>
    <t>Vybourání kovových rámů oken dvojitých včetně křídel pl přes 4 m2</t>
  </si>
  <si>
    <t>1913084018</t>
  </si>
  <si>
    <t>4*1,2*5,4*5</t>
  </si>
  <si>
    <t>67</t>
  </si>
  <si>
    <t>9680723611</t>
  </si>
  <si>
    <t>Vybourání meziokenní vložky - boletického panelu</t>
  </si>
  <si>
    <t>-1632372532</t>
  </si>
  <si>
    <t>1,2*3,0*2</t>
  </si>
  <si>
    <t>1,2*5,4*4</t>
  </si>
  <si>
    <t>68</t>
  </si>
  <si>
    <t>978015321</t>
  </si>
  <si>
    <t>Otlučení vnější vápenné nebo vápenocementové vnější omítky stupně členitosti 1 a 2 rozsahu do 10%</t>
  </si>
  <si>
    <t>-1725050261</t>
  </si>
  <si>
    <t>69</t>
  </si>
  <si>
    <t>978036191</t>
  </si>
  <si>
    <t>Otlučení cementových omítek vnějších ploch rozsahu do 100 %</t>
  </si>
  <si>
    <t>-64561136</t>
  </si>
  <si>
    <t>70</t>
  </si>
  <si>
    <t>978059641</t>
  </si>
  <si>
    <t>Odsekání a odebrání obkladů stěn z vnějších obkládaček plochy přes 1 m2</t>
  </si>
  <si>
    <t>24627374</t>
  </si>
  <si>
    <t>Součet                                "stávající obklady"</t>
  </si>
  <si>
    <t>71</t>
  </si>
  <si>
    <t>985564213</t>
  </si>
  <si>
    <t>Kotvičky pro výztuž stříkaného betonu hl do 200 mm z oceli D 10 mm do chemické malty</t>
  </si>
  <si>
    <t>166680374</t>
  </si>
  <si>
    <t>72                                "K1"</t>
  </si>
  <si>
    <t>38                                "K2"</t>
  </si>
  <si>
    <t>22                                "K3"</t>
  </si>
  <si>
    <t>94</t>
  </si>
  <si>
    <t>Lešení a stavební výtahy</t>
  </si>
  <si>
    <t>941111131</t>
  </si>
  <si>
    <t>Montáž lešení řadového trubkového lehkého s podlahami zatížení do 200 kg/m2 š do 1,5 m v do 10 m</t>
  </si>
  <si>
    <t>-332610392</t>
  </si>
  <si>
    <t>(30,0+30,0)*8,0</t>
  </si>
  <si>
    <t>73</t>
  </si>
  <si>
    <t>941111231</t>
  </si>
  <si>
    <t>Příplatek k lešení řadovému trubkovému lehkému s podlahami š 1,5 m v 10 m za první a ZKD den použití</t>
  </si>
  <si>
    <t>163829279</t>
  </si>
  <si>
    <t>fig98*30*2</t>
  </si>
  <si>
    <t>74</t>
  </si>
  <si>
    <t>941111831</t>
  </si>
  <si>
    <t>Demontáž lešení řadového trubkového lehkého s podlahami zatížení do 200 kg/m2 š do 1,5 m v do 10 m</t>
  </si>
  <si>
    <t>-1390378508</t>
  </si>
  <si>
    <t>75</t>
  </si>
  <si>
    <t>1400736087</t>
  </si>
  <si>
    <t>(35,575+15,575+1,5*2)*10,0</t>
  </si>
  <si>
    <t>(29,875+7,825+1,5*2)*6,0</t>
  </si>
  <si>
    <t>(26,3+4,1+1,5*2)*5,0</t>
  </si>
  <si>
    <t>76</t>
  </si>
  <si>
    <t>782863568</t>
  </si>
  <si>
    <t>fig99*30*2</t>
  </si>
  <si>
    <t>77</t>
  </si>
  <si>
    <t>-1711683748</t>
  </si>
  <si>
    <t>78</t>
  </si>
  <si>
    <t>944611111</t>
  </si>
  <si>
    <t>Montáž ochranné plachty z textilie z umělých vláken</t>
  </si>
  <si>
    <t>-165339802</t>
  </si>
  <si>
    <t>79</t>
  </si>
  <si>
    <t>944611211</t>
  </si>
  <si>
    <t>Příplatek k ochranné plachtě za první a ZKD den použití</t>
  </si>
  <si>
    <t>1968220892</t>
  </si>
  <si>
    <t>80</t>
  </si>
  <si>
    <t>944611811</t>
  </si>
  <si>
    <t>Demontáž ochranné plachty z textilie z umělých vláken</t>
  </si>
  <si>
    <t>-583485962</t>
  </si>
  <si>
    <t>997</t>
  </si>
  <si>
    <t>Přesun sutě</t>
  </si>
  <si>
    <t>81</t>
  </si>
  <si>
    <t>997013113</t>
  </si>
  <si>
    <t>Vnitrostaveništní doprava suti a vybouraných hmot pro budovy v do 12 m s použitím mechanizace</t>
  </si>
  <si>
    <t>t</t>
  </si>
  <si>
    <t>-946521738</t>
  </si>
  <si>
    <t>82</t>
  </si>
  <si>
    <t>997013501</t>
  </si>
  <si>
    <t>Odvoz suti a vybouraných hmot na skládku nebo meziskládku do 1 km se složením</t>
  </si>
  <si>
    <t>-282685725</t>
  </si>
  <si>
    <t>83</t>
  </si>
  <si>
    <t>997013509</t>
  </si>
  <si>
    <t>Příplatek k odvozu suti a vybouraných hmot na skládku ZKD 1 km přes 1 km</t>
  </si>
  <si>
    <t>2008548471</t>
  </si>
  <si>
    <t>63,411*30 'Přepočtené koeficientem množství</t>
  </si>
  <si>
    <t>84</t>
  </si>
  <si>
    <t>997013801</t>
  </si>
  <si>
    <t>Poplatek za uložení stavebního betonového odpadu na skládce (skládkovné)</t>
  </si>
  <si>
    <t>-559693259</t>
  </si>
  <si>
    <t>85</t>
  </si>
  <si>
    <t>997013803</t>
  </si>
  <si>
    <t>Poplatek za uložení stavebního odpadu z keramických materiálů na skládce (skládkovné)</t>
  </si>
  <si>
    <t>556864989</t>
  </si>
  <si>
    <t>86</t>
  </si>
  <si>
    <t>997013804</t>
  </si>
  <si>
    <t>Poplatek za uložení stavebního odpadu ze skla na skládce (skládkovné)</t>
  </si>
  <si>
    <t>114257564</t>
  </si>
  <si>
    <t>87</t>
  </si>
  <si>
    <t>997013805</t>
  </si>
  <si>
    <t>Poplatek za uložení stavebního odpadu z kovu na skládce (skládkovné)</t>
  </si>
  <si>
    <t>-966618311</t>
  </si>
  <si>
    <t>88</t>
  </si>
  <si>
    <t>997013821</t>
  </si>
  <si>
    <t>Poplatek za uložení stavebního odpadu s azbestem na skládce (skládkovné)</t>
  </si>
  <si>
    <t>-920633836</t>
  </si>
  <si>
    <t>998</t>
  </si>
  <si>
    <t>Přesun hmot</t>
  </si>
  <si>
    <t>89</t>
  </si>
  <si>
    <t>998017002</t>
  </si>
  <si>
    <t>Přesun hmot s omezením mechanizace pro budovy v do 12 m</t>
  </si>
  <si>
    <t>357317322</t>
  </si>
  <si>
    <t>PSV</t>
  </si>
  <si>
    <t>Práce a dodávky PSV</t>
  </si>
  <si>
    <t>711</t>
  </si>
  <si>
    <t>Izolace proti vodě, vlhkosti a plynům</t>
  </si>
  <si>
    <t>90</t>
  </si>
  <si>
    <t>711112001</t>
  </si>
  <si>
    <t>Provedení izolace proti zemní vlhkosti svislé za studena nátěrem penetračním</t>
  </si>
  <si>
    <t>2046734758</t>
  </si>
  <si>
    <t>91</t>
  </si>
  <si>
    <t>111631500</t>
  </si>
  <si>
    <t>lak asfaltový ALP/9 bal 9 kg</t>
  </si>
  <si>
    <t>23855344</t>
  </si>
  <si>
    <t>fig36*0,00035</t>
  </si>
  <si>
    <t>92</t>
  </si>
  <si>
    <t>711142559</t>
  </si>
  <si>
    <t>Provedení izolace proti zemní vlhkosti pásy přitavením svislé NAIP</t>
  </si>
  <si>
    <t>1387466306</t>
  </si>
  <si>
    <t>(4,775+0,35+30,8)*1,3                                 "sokl - pod terénem"</t>
  </si>
  <si>
    <t>26,575*1,3                                                  "sokl - pod terénem"</t>
  </si>
  <si>
    <t>9,5*1,3                                                          "sokl - pod terénem"</t>
  </si>
  <si>
    <t>Součet                                "Izolace pod a nad terénem - S1,S2"</t>
  </si>
  <si>
    <t>628331590</t>
  </si>
  <si>
    <t>pás těžký asfaltovaný  G 200 S40</t>
  </si>
  <si>
    <t>1184304262</t>
  </si>
  <si>
    <t>fig36*1,15</t>
  </si>
  <si>
    <t>711161306</t>
  </si>
  <si>
    <t>Izolace proti zemní vlhkosti stěn foliemi nopovými pro běžné podmínky tl. 0,5 mm šířky 1,0 m</t>
  </si>
  <si>
    <t>-2015966627</t>
  </si>
  <si>
    <t>Součet                    "Izolace nopová pod a nad terénem - S1,S2"</t>
  </si>
  <si>
    <t>95</t>
  </si>
  <si>
    <t>998711102</t>
  </si>
  <si>
    <t>Přesun hmot tonážní pro izolace proti vodě, vlhkosti a plynům v objektech výšky do 12 m</t>
  </si>
  <si>
    <t>-221721733</t>
  </si>
  <si>
    <t>712</t>
  </si>
  <si>
    <t>Povlakové krytiny</t>
  </si>
  <si>
    <t>96</t>
  </si>
  <si>
    <t>712331111</t>
  </si>
  <si>
    <t>Provedení povlakové krytiny střech do 10° podkladní vrstvy pásy na sucho samolepící</t>
  </si>
  <si>
    <t>1598425466</t>
  </si>
  <si>
    <t>6,25*0,5</t>
  </si>
  <si>
    <t>97</t>
  </si>
  <si>
    <t>628662800</t>
  </si>
  <si>
    <t>podkladní pás asfaltový SBS modifikovaný za studena samolepící se samolepícímy přesahy  SU tl. 3 mm</t>
  </si>
  <si>
    <t>1144635448</t>
  </si>
  <si>
    <t>fig41*1,15</t>
  </si>
  <si>
    <t>98</t>
  </si>
  <si>
    <t>712341559</t>
  </si>
  <si>
    <t>Provedení povlakové krytiny střech do 10° pásy NAIP přitavením v plné ploše</t>
  </si>
  <si>
    <t>-281683822</t>
  </si>
  <si>
    <t>6,25*(0,3+5,0)</t>
  </si>
  <si>
    <t>99</t>
  </si>
  <si>
    <t>628522550</t>
  </si>
  <si>
    <t>pás asfaltovaný modifikovaný SBS šedý</t>
  </si>
  <si>
    <t>440533078</t>
  </si>
  <si>
    <t>fig42*1,15</t>
  </si>
  <si>
    <t>712361705</t>
  </si>
  <si>
    <t>Provedení povlakové krytiny střech do 10° fólií lepenou se svařovanými spoji</t>
  </si>
  <si>
    <t>-51565306</t>
  </si>
  <si>
    <t>29,875*(0,525+0,175+3,3+0,4)</t>
  </si>
  <si>
    <t>4,025*(0,525+0,175+2,9+0,4)</t>
  </si>
  <si>
    <t>Mezisoučet                                             "S5"</t>
  </si>
  <si>
    <t>(2,65+2,65)*(1,075+0,3)</t>
  </si>
  <si>
    <t>Mezisoučet                                             "S9"</t>
  </si>
  <si>
    <t>(35,575+0,35+15,575+29,875-4,4+7,825-3,7)*0,3</t>
  </si>
  <si>
    <t>Mezisoučet                                             "S8"</t>
  </si>
  <si>
    <t>101</t>
  </si>
  <si>
    <t>283220064</t>
  </si>
  <si>
    <t>fólie hydroizolační střešní bez zatížení tl. min. 1,6 mm</t>
  </si>
  <si>
    <t>2009512233</t>
  </si>
  <si>
    <t>fig43*1,15</t>
  </si>
  <si>
    <t>fig44*1,15</t>
  </si>
  <si>
    <t>fig45*1,15</t>
  </si>
  <si>
    <t>102</t>
  </si>
  <si>
    <t>712363115</t>
  </si>
  <si>
    <t>Provedení povlakové krytiny střech do 10° zaizolování prostupů kruhového průřezu D do 300 mm</t>
  </si>
  <si>
    <t>-1449320081</t>
  </si>
  <si>
    <t>3                                                   "střešní vtoky"</t>
  </si>
  <si>
    <t>103</t>
  </si>
  <si>
    <t>712363312</t>
  </si>
  <si>
    <t>Povlakové krytiny střech do 10° fóliové plechy  délky 2 m koutová lišta vnitřní rš 100 mm</t>
  </si>
  <si>
    <t>1092982840</t>
  </si>
  <si>
    <t>(29,35+7,325)*2/2                                      "S5"</t>
  </si>
  <si>
    <t>(2,65+2,425+1,075)/2                                "S9"</t>
  </si>
  <si>
    <t>104</t>
  </si>
  <si>
    <t>712363313</t>
  </si>
  <si>
    <t>Povlakové krytiny střech do 10° fóliové plechy  délky 2 m koutová lišta vnější rš 100 mm</t>
  </si>
  <si>
    <t>-629091739</t>
  </si>
  <si>
    <t>(29,35+7,325)/2                                      "S5"</t>
  </si>
  <si>
    <t>105</t>
  </si>
  <si>
    <t>712363314</t>
  </si>
  <si>
    <t>Povlakové krytiny střech do 10° fóliové plechy  délky 2 m stěnová lišta vyhnutá rš 71 mm</t>
  </si>
  <si>
    <t>-1953507893</t>
  </si>
  <si>
    <t>(29,35+7,325)/2                                         "S5"</t>
  </si>
  <si>
    <t>6,25/2                                                        "S7"</t>
  </si>
  <si>
    <t>106</t>
  </si>
  <si>
    <t>712391171</t>
  </si>
  <si>
    <t>Provedení povlakové krytiny střech do 10° podkladní textilní vrstvy</t>
  </si>
  <si>
    <t>331552091</t>
  </si>
  <si>
    <t>107</t>
  </si>
  <si>
    <t>6931116801</t>
  </si>
  <si>
    <t xml:space="preserve">textilie sklovláknitá 120 g/m2 </t>
  </si>
  <si>
    <t>-1691456908</t>
  </si>
  <si>
    <t>fig43*1,1</t>
  </si>
  <si>
    <t>fig44*1,1</t>
  </si>
  <si>
    <t>108</t>
  </si>
  <si>
    <t>998712102</t>
  </si>
  <si>
    <t>Přesun hmot tonážní tonážní pro krytiny povlakové v objektech v do 12 m</t>
  </si>
  <si>
    <t>1434953957</t>
  </si>
  <si>
    <t>713</t>
  </si>
  <si>
    <t>Izolace tepelné</t>
  </si>
  <si>
    <t>109</t>
  </si>
  <si>
    <t>713131135</t>
  </si>
  <si>
    <t>Montáž izolace tepelné stěn nastřelením rohoží, pásů, dílců, desek vně objektu</t>
  </si>
  <si>
    <t>430400436</t>
  </si>
  <si>
    <t>110</t>
  </si>
  <si>
    <t>713131141</t>
  </si>
  <si>
    <t>Montáž izolace tepelné stěn a základů lepením celoplošně rohoží, pásů, dílců, desek</t>
  </si>
  <si>
    <t>-682440794</t>
  </si>
  <si>
    <t>26,625*0,5                                               "fasáda 2.n.p."</t>
  </si>
  <si>
    <t>4,0*0,5                                                     "fasáda 2.n.p."</t>
  </si>
  <si>
    <t xml:space="preserve">2,65*2*0,3                                                "fasáda nad vstupem" </t>
  </si>
  <si>
    <t>Mezisoučet                           "EPS 120 mm - S6"</t>
  </si>
  <si>
    <t>(29,875+7,325)*0,4</t>
  </si>
  <si>
    <t>Mezisoučet                           "XPS 120 mm - S5"</t>
  </si>
  <si>
    <t>6,25*(0,3+0,35)/2</t>
  </si>
  <si>
    <t>Mezisoučet                            "EPS-P 120 mm - S7"</t>
  </si>
  <si>
    <t>111</t>
  </si>
  <si>
    <t>283760400</t>
  </si>
  <si>
    <t>deska fasádní polystyrénová  EPS 70 šedivýl 1000 x 500 x 120 mm</t>
  </si>
  <si>
    <t>-1772748319</t>
  </si>
  <si>
    <t>fig31*1,02</t>
  </si>
  <si>
    <t>112</t>
  </si>
  <si>
    <t>283764230</t>
  </si>
  <si>
    <t>deska z extrudovaného polystyrénu  XPS 300 SF 120 mm</t>
  </si>
  <si>
    <t>1735355526</t>
  </si>
  <si>
    <t>fig32*1,02</t>
  </si>
  <si>
    <t>113</t>
  </si>
  <si>
    <t>283763550</t>
  </si>
  <si>
    <t>deska fasádní polystyrénová izolační perimeter EPS P 1250 x 600 x 120 mm</t>
  </si>
  <si>
    <t>1217547583</t>
  </si>
  <si>
    <t>fig33*1,02</t>
  </si>
  <si>
    <t>114</t>
  </si>
  <si>
    <t>713141135</t>
  </si>
  <si>
    <t>Montáž izolace tepelné střech plochých lepené za studena bodově 1 vrstva rohoží, pásů, dílců, desek</t>
  </si>
  <si>
    <t>1231271127</t>
  </si>
  <si>
    <t>29,35*3,3+4,025*2,9</t>
  </si>
  <si>
    <t>Mezisoučet                         "EPS 200S -160 mm - S5"</t>
  </si>
  <si>
    <t>2,55*1,175*2</t>
  </si>
  <si>
    <t>Mezisoučet                          "EPS 200S - 50 mm - S9"</t>
  </si>
  <si>
    <t>115</t>
  </si>
  <si>
    <t>283759610</t>
  </si>
  <si>
    <t>deska z pěnového polystyrenu EPS 200 S 1000 x 500 x 160 mm</t>
  </si>
  <si>
    <t>907944141</t>
  </si>
  <si>
    <t>fig34*1,02</t>
  </si>
  <si>
    <t>116</t>
  </si>
  <si>
    <t>283759210</t>
  </si>
  <si>
    <t>deska z pěnového polystyrenu EPS 200 S 1000 x 500 x 50 mm</t>
  </si>
  <si>
    <t>-63058447</t>
  </si>
  <si>
    <t>fig35*1,02</t>
  </si>
  <si>
    <t>117</t>
  </si>
  <si>
    <t>713141162</t>
  </si>
  <si>
    <t>Montáž izolace tepelné střech plochých tl do 130 mm šrouby krajní pole, budova v do 20 m</t>
  </si>
  <si>
    <t>-654375060</t>
  </si>
  <si>
    <t>118</t>
  </si>
  <si>
    <t>713141172</t>
  </si>
  <si>
    <t>Montáž izolace tepelné střech plochých tl do 170 mm šrouby krajní pole, budova v do 20 m</t>
  </si>
  <si>
    <t>1943642179</t>
  </si>
  <si>
    <t>119</t>
  </si>
  <si>
    <t>713141211</t>
  </si>
  <si>
    <t>Montáž izolace tepelné střech plochých volně položené atikový klín</t>
  </si>
  <si>
    <t>-519738461</t>
  </si>
  <si>
    <t>6,25                                                              "S7"</t>
  </si>
  <si>
    <t>120</t>
  </si>
  <si>
    <t>283759131</t>
  </si>
  <si>
    <t>atikový klín z pěnového polystyrenu EPS 100 S 50 x 50  mm</t>
  </si>
  <si>
    <t>-207410728</t>
  </si>
  <si>
    <t>121</t>
  </si>
  <si>
    <t>998713102</t>
  </si>
  <si>
    <t>Přesun hmot tonážní pro izolace tepelné v objektech v do 12 m</t>
  </si>
  <si>
    <t>-587528223</t>
  </si>
  <si>
    <t>721</t>
  </si>
  <si>
    <t>Zdravotechnika - vnitřní kanalizace</t>
  </si>
  <si>
    <t>122</t>
  </si>
  <si>
    <t>721210822</t>
  </si>
  <si>
    <t>Demontáž vpustí střešních DN 100</t>
  </si>
  <si>
    <t>-1808932919</t>
  </si>
  <si>
    <t>123</t>
  </si>
  <si>
    <t>721233112</t>
  </si>
  <si>
    <t>Střešní vtok polypropylen PP pro ploché střechy svislý odtok DN 110</t>
  </si>
  <si>
    <t>-166393856</t>
  </si>
  <si>
    <t>Ústřední vytápění</t>
  </si>
  <si>
    <t>124</t>
  </si>
  <si>
    <t>999960002</t>
  </si>
  <si>
    <t>UT</t>
  </si>
  <si>
    <t>kpl</t>
  </si>
  <si>
    <t>1357575280</t>
  </si>
  <si>
    <t>177</t>
  </si>
  <si>
    <t>9999600021</t>
  </si>
  <si>
    <t>UT - zaregulování otopné soustavy</t>
  </si>
  <si>
    <t>-1843325985</t>
  </si>
  <si>
    <t>751</t>
  </si>
  <si>
    <t>Vzduchotechnika</t>
  </si>
  <si>
    <t>125</t>
  </si>
  <si>
    <t>751398052</t>
  </si>
  <si>
    <t>Mtž protidešťové žaluzie potrubí do 0,300 m2</t>
  </si>
  <si>
    <t>2087656665</t>
  </si>
  <si>
    <t>1                                                    "19"</t>
  </si>
  <si>
    <t>126</t>
  </si>
  <si>
    <t>429729480</t>
  </si>
  <si>
    <t>žaluzie protidešťové PŽA-P velikost 500x630 mm</t>
  </si>
  <si>
    <t>-1085455469</t>
  </si>
  <si>
    <t>127</t>
  </si>
  <si>
    <t>751398053</t>
  </si>
  <si>
    <t>Mtž protidešťové žaluzie potrubí do 0,450 m2</t>
  </si>
  <si>
    <t>1057470692</t>
  </si>
  <si>
    <t>1                                                    "20"</t>
  </si>
  <si>
    <t>128</t>
  </si>
  <si>
    <t>429729520</t>
  </si>
  <si>
    <t>žaluzie protidešťové PŽA-P velikost 630x630 mm</t>
  </si>
  <si>
    <t>656524054</t>
  </si>
  <si>
    <t>129</t>
  </si>
  <si>
    <t>751398055</t>
  </si>
  <si>
    <t>Mtž protidešťové žaluzie potrubí do 0,750 m2</t>
  </si>
  <si>
    <t>-1011776884</t>
  </si>
  <si>
    <t>1                                                    "21"</t>
  </si>
  <si>
    <t>130</t>
  </si>
  <si>
    <t>429729680</t>
  </si>
  <si>
    <t>žaluzie protidešťové PŽA-P velikost 1250x630 mm</t>
  </si>
  <si>
    <t>-1063001675</t>
  </si>
  <si>
    <t>131</t>
  </si>
  <si>
    <t>998751101</t>
  </si>
  <si>
    <t>Přesun hmot tonážní pro vzduchotechniku v objektech v do 12 m</t>
  </si>
  <si>
    <t>-1126347175</t>
  </si>
  <si>
    <t>762</t>
  </si>
  <si>
    <t>Konstrukce tesařské</t>
  </si>
  <si>
    <t>132</t>
  </si>
  <si>
    <t>762085103</t>
  </si>
  <si>
    <t>Montáž kotevních želez, příložek, patek nebo táhel</t>
  </si>
  <si>
    <t>-39569861</t>
  </si>
  <si>
    <t>(29,875+7,325)*0,6*4</t>
  </si>
  <si>
    <t>(2,65+2,65)*1,075*4</t>
  </si>
  <si>
    <t>-0,07</t>
  </si>
  <si>
    <t>133</t>
  </si>
  <si>
    <t>5539600011</t>
  </si>
  <si>
    <t xml:space="preserve">Kotevní šrouby </t>
  </si>
  <si>
    <t>-60361381</t>
  </si>
  <si>
    <t>134</t>
  </si>
  <si>
    <t>762341047</t>
  </si>
  <si>
    <t>Bednění střech rovných z desek OSB tl 25 mm na pero a drážku šroubovaných na rošt</t>
  </si>
  <si>
    <t>-780303372</t>
  </si>
  <si>
    <t>(29,875+7,325)*0,6</t>
  </si>
  <si>
    <t>(2,65+2,65)*1,075</t>
  </si>
  <si>
    <t>135</t>
  </si>
  <si>
    <t>998762102</t>
  </si>
  <si>
    <t>Přesun hmot tonážní pro kce tesařské v objektech v do 12 m</t>
  </si>
  <si>
    <t>-1212830379</t>
  </si>
  <si>
    <t>764</t>
  </si>
  <si>
    <t>Konstrukce klempířské</t>
  </si>
  <si>
    <t>136</t>
  </si>
  <si>
    <t>764002801</t>
  </si>
  <si>
    <t>Demontáž závětrné lišty do suti</t>
  </si>
  <si>
    <t>788953473</t>
  </si>
  <si>
    <t>29,875+7,825                                                     "S5"</t>
  </si>
  <si>
    <t>35,575+0,35+15,575+29,875-3,4+7,825-3,8      "S8"</t>
  </si>
  <si>
    <t>137</t>
  </si>
  <si>
    <t>764004861</t>
  </si>
  <si>
    <t>Demontáž svodu do suti</t>
  </si>
  <si>
    <t>708222095</t>
  </si>
  <si>
    <t>5,0</t>
  </si>
  <si>
    <t>138</t>
  </si>
  <si>
    <t>764212634</t>
  </si>
  <si>
    <t>Oplechování štítu závětrnou lištou z Pz s povrchovou úpravou rš 330 mm</t>
  </si>
  <si>
    <t>-1397989829</t>
  </si>
  <si>
    <t>139</t>
  </si>
  <si>
    <t>764212635</t>
  </si>
  <si>
    <t>Oplechování štítu závětrnou lištou z Pz s povrchovou úpravou rš 400 mm</t>
  </si>
  <si>
    <t>693333131</t>
  </si>
  <si>
    <t>140</t>
  </si>
  <si>
    <t>764216643</t>
  </si>
  <si>
    <t>Oplechování rovných parapetů celoplošně lepené z Pz s povrchovou úpravou rš 250 mm</t>
  </si>
  <si>
    <t>-1370811759</t>
  </si>
  <si>
    <t>4,75*8</t>
  </si>
  <si>
    <t>141</t>
  </si>
  <si>
    <t>764216644</t>
  </si>
  <si>
    <t>Oplechování rovných parapetů celoplošně lepené z Pz s povrchovou úpravou rš 330 mm</t>
  </si>
  <si>
    <t>-805889613</t>
  </si>
  <si>
    <t>1,2*5</t>
  </si>
  <si>
    <t>1,8*3</t>
  </si>
  <si>
    <t>3,6*3</t>
  </si>
  <si>
    <t>142</t>
  </si>
  <si>
    <t>998764102</t>
  </si>
  <si>
    <t>Přesun hmot tonážní pro konstrukce klempířské v objektech v do 12 m</t>
  </si>
  <si>
    <t>1242207266</t>
  </si>
  <si>
    <t>766</t>
  </si>
  <si>
    <t>Konstrukce truhlářské</t>
  </si>
  <si>
    <t>143</t>
  </si>
  <si>
    <t>766622117</t>
  </si>
  <si>
    <t>Montáž plastových oken plochy přes 1 m2 pevných výšky přes 2,5 m s rámem do zdiva</t>
  </si>
  <si>
    <t>490556780</t>
  </si>
  <si>
    <t>4,75*5,35*5                                              "1,2,3"</t>
  </si>
  <si>
    <t>4,75*2,95*3                                                 "4"</t>
  </si>
  <si>
    <t>144</t>
  </si>
  <si>
    <t>6119600011</t>
  </si>
  <si>
    <t>Plastová okna - ozn. 1,2,3,4</t>
  </si>
  <si>
    <t>1703156675</t>
  </si>
  <si>
    <t>145</t>
  </si>
  <si>
    <t>766622131</t>
  </si>
  <si>
    <t>Montáž plastových oken plochy přes 1 m2 otevíravých výšky do 1,5 m s rámem do zdiva</t>
  </si>
  <si>
    <t>2089670508</t>
  </si>
  <si>
    <t>1,8*0,6*3                                                  "7"</t>
  </si>
  <si>
    <t>146</t>
  </si>
  <si>
    <t>766622132</t>
  </si>
  <si>
    <t>Montáž plastových oken plochy přes 1 m2 otevíravých výšky do 2,5 m s rámem do zdiva</t>
  </si>
  <si>
    <t>656715364</t>
  </si>
  <si>
    <t>3,6*2,4*3                                                  "5,5a"</t>
  </si>
  <si>
    <t>1,25*1,75*8                                                "6"</t>
  </si>
  <si>
    <t>147</t>
  </si>
  <si>
    <t>766622216</t>
  </si>
  <si>
    <t>Montáž plastových oken plochy do 1 m2 otevíravých s rámem do zdiva</t>
  </si>
  <si>
    <t>-543463034</t>
  </si>
  <si>
    <t>5                                                  "8"</t>
  </si>
  <si>
    <t>20                                              "9,10"</t>
  </si>
  <si>
    <t>1                                                  "11"</t>
  </si>
  <si>
    <t>148</t>
  </si>
  <si>
    <t>611960001</t>
  </si>
  <si>
    <t>Plastová okna - ozn. 5,6,7,8,9,10,11</t>
  </si>
  <si>
    <t>-533881173</t>
  </si>
  <si>
    <t>1,2*0,6*5                                                  "8"</t>
  </si>
  <si>
    <t>0,9*0,6*20                                              "9,10"</t>
  </si>
  <si>
    <t>0,6*0,6*1                                                  "11"</t>
  </si>
  <si>
    <t>149</t>
  </si>
  <si>
    <t>766629413</t>
  </si>
  <si>
    <t>Příplatek k montáži oken rovné ostění fólie připojovací spára do 35 mm</t>
  </si>
  <si>
    <t>-234674080</t>
  </si>
  <si>
    <t>150</t>
  </si>
  <si>
    <t>766660451</t>
  </si>
  <si>
    <t>Montáž vchodových dveří 2křídlových bez nadsvětlíku do zdiva</t>
  </si>
  <si>
    <t>-448802871</t>
  </si>
  <si>
    <t>2                                                     "1/P"</t>
  </si>
  <si>
    <t>151</t>
  </si>
  <si>
    <t>611960002</t>
  </si>
  <si>
    <t>Plastové vchodové dveře</t>
  </si>
  <si>
    <t>623510880</t>
  </si>
  <si>
    <t>2*1,6*2,1                                                     "1/P"</t>
  </si>
  <si>
    <t>152</t>
  </si>
  <si>
    <t>766694111</t>
  </si>
  <si>
    <t>Montáž parapetních desek dřevěných nebo plastových šířky do 30 cm délky do 1,0 m</t>
  </si>
  <si>
    <t>207176922</t>
  </si>
  <si>
    <t>153</t>
  </si>
  <si>
    <t>766694112</t>
  </si>
  <si>
    <t>Montáž parapetních desek dřevěných nebo plastových šířky do 30 cm délky do 1,6 m</t>
  </si>
  <si>
    <t>30706702</t>
  </si>
  <si>
    <t>154</t>
  </si>
  <si>
    <t>766694113</t>
  </si>
  <si>
    <t>Montáž parapetních desek dřevěných nebo plastových šířky do 30 cm délky do 2,6 m</t>
  </si>
  <si>
    <t>-1061959353</t>
  </si>
  <si>
    <t>155</t>
  </si>
  <si>
    <t>766694114</t>
  </si>
  <si>
    <t>Montáž parapetních desek dřevěných nebo plastových šířky do 30 cm délky přes 2,6 m</t>
  </si>
  <si>
    <t>383187281</t>
  </si>
  <si>
    <t>5+3</t>
  </si>
  <si>
    <t>156</t>
  </si>
  <si>
    <t>607941020</t>
  </si>
  <si>
    <t>deska parapetní dřevotřísková vnitřní rš 0,25 m</t>
  </si>
  <si>
    <t>147047903</t>
  </si>
  <si>
    <t>157</t>
  </si>
  <si>
    <t>998766102</t>
  </si>
  <si>
    <t>Přesun hmot tonážní pro konstrukce truhlářské v objektech v do 12 m</t>
  </si>
  <si>
    <t>-1925391496</t>
  </si>
  <si>
    <t>767</t>
  </si>
  <si>
    <t>Konstrukce zámečnické</t>
  </si>
  <si>
    <t>158</t>
  </si>
  <si>
    <t>767662110</t>
  </si>
  <si>
    <t>Montáž mříží pevných šroubovaných</t>
  </si>
  <si>
    <t>126201348</t>
  </si>
  <si>
    <t>1,8*0,6*3                                      "12"</t>
  </si>
  <si>
    <t xml:space="preserve">0,9*0,6*20                                    "13" </t>
  </si>
  <si>
    <t xml:space="preserve">0,6*0,6*1                                      "14" </t>
  </si>
  <si>
    <t>159</t>
  </si>
  <si>
    <t>553960012</t>
  </si>
  <si>
    <t>Atypická ocelová konstrukce - materiál a zpracování - žárově zinkovaná</t>
  </si>
  <si>
    <t>kg</t>
  </si>
  <si>
    <t>-225286334</t>
  </si>
  <si>
    <t>8,73*3                                      "12"</t>
  </si>
  <si>
    <t xml:space="preserve">4,69*20                                    "13" </t>
  </si>
  <si>
    <t xml:space="preserve">3,39*1                                      "14" </t>
  </si>
  <si>
    <t>160</t>
  </si>
  <si>
    <t>767712812</t>
  </si>
  <si>
    <t>Demontáž výkladců zapuštěných svařovaných</t>
  </si>
  <si>
    <t>-1040268620</t>
  </si>
  <si>
    <t>3,0*2,7*8</t>
  </si>
  <si>
    <t>161</t>
  </si>
  <si>
    <t>767833100</t>
  </si>
  <si>
    <t>Montáž žebříků do zdi s bočnicemi s profilové oceli</t>
  </si>
  <si>
    <t>-148794692</t>
  </si>
  <si>
    <t>5,3+5,8</t>
  </si>
  <si>
    <t>162</t>
  </si>
  <si>
    <t>553960027</t>
  </si>
  <si>
    <t>Ocelový žebřík s ochranným košem - ozn. 17,18</t>
  </si>
  <si>
    <t>-951802394</t>
  </si>
  <si>
    <t>163</t>
  </si>
  <si>
    <t>7678518031</t>
  </si>
  <si>
    <t>Demontáž ocelových žebříků</t>
  </si>
  <si>
    <t>1706462643</t>
  </si>
  <si>
    <t>164</t>
  </si>
  <si>
    <t>767995115</t>
  </si>
  <si>
    <t>Montáž atypických zámečnických konstrukcí hmotnosti do 100 kg</t>
  </si>
  <si>
    <t>-469548992</t>
  </si>
  <si>
    <t>455,2                                      "TR 200/80/4"</t>
  </si>
  <si>
    <t>12,8                                           "L70/70/6"</t>
  </si>
  <si>
    <t>13,8+8,8+3,4                              "P8"</t>
  </si>
  <si>
    <t xml:space="preserve">Mezisoučet                       "Z4" </t>
  </si>
  <si>
    <t>165</t>
  </si>
  <si>
    <t>1455019601</t>
  </si>
  <si>
    <t>profil ocelový obdélníkový svařovaný 200x80x4 mm</t>
  </si>
  <si>
    <t>-745182374</t>
  </si>
  <si>
    <t>455,2*0,001*1,1                                    "TR 200/80/4"</t>
  </si>
  <si>
    <t>166</t>
  </si>
  <si>
    <t>130104280</t>
  </si>
  <si>
    <t>úhelník ocelový rovnostranný, v jakosti 11 375, 70 x 70 x 6 mm</t>
  </si>
  <si>
    <t>-1919297416</t>
  </si>
  <si>
    <t>12,8*0,001*1,1                                           "L70/70/6"</t>
  </si>
  <si>
    <t>167</t>
  </si>
  <si>
    <t>136112200</t>
  </si>
  <si>
    <t>plech tlustý hladký jakost S 235 JR, 6x1000x2000 mm</t>
  </si>
  <si>
    <t>1597512753</t>
  </si>
  <si>
    <t>(13,8+8,8+3,4)*0,001*1,1                              "P8"</t>
  </si>
  <si>
    <t>168</t>
  </si>
  <si>
    <t>998767102</t>
  </si>
  <si>
    <t>Přesun hmot tonážní pro zámečnické konstrukce v objektech v do 12 m</t>
  </si>
  <si>
    <t>-1366537319</t>
  </si>
  <si>
    <t>783</t>
  </si>
  <si>
    <t>Dokončovací práce - nátěry</t>
  </si>
  <si>
    <t>169</t>
  </si>
  <si>
    <t>783221111</t>
  </si>
  <si>
    <t>Nátěry syntetické KDK barva dražší lesklý povrch 1x antikorozní, 1x základní, 1x email</t>
  </si>
  <si>
    <t>-1486167307</t>
  </si>
  <si>
    <t>1,45*2,48*2                                                 "dveře do trafostanice"</t>
  </si>
  <si>
    <t>784</t>
  </si>
  <si>
    <t>Dokončovací práce - malby a tapety</t>
  </si>
  <si>
    <t>170</t>
  </si>
  <si>
    <t>784111011</t>
  </si>
  <si>
    <t>Obroušení podkladu omítnutého v místnostech výšky do 3,80 m</t>
  </si>
  <si>
    <t>-1642275850</t>
  </si>
  <si>
    <t>4,5*14,6+5,8*5*15,0</t>
  </si>
  <si>
    <t>25,9*3,4+3,0*7,4</t>
  </si>
  <si>
    <t>Mezisoučet                                        "1.p.p."</t>
  </si>
  <si>
    <t>4,5*(9,7+4,6)</t>
  </si>
  <si>
    <t>25,8*3,5+3,0*7,5</t>
  </si>
  <si>
    <t>Mezisoučet                                        "1.n.p."</t>
  </si>
  <si>
    <t>4,5*14,6</t>
  </si>
  <si>
    <t>Mezisoučet                                        "2.n.p."</t>
  </si>
  <si>
    <t>Součet                                              "stropy"</t>
  </si>
  <si>
    <t xml:space="preserve">(3,0+7,4)*2*3,0                                               "042" </t>
  </si>
  <si>
    <t xml:space="preserve">(25,9+3,4)*2*3,0                                             "043" </t>
  </si>
  <si>
    <t>(18,0+9,6)*2*3,0                                             "046"</t>
  </si>
  <si>
    <t>(4,0+3,1+4,0+3,3)*2*3,0                              "047,048"</t>
  </si>
  <si>
    <t>(5,7+3,6+5,7+1,6)*2*3,0                            "049,059"</t>
  </si>
  <si>
    <t>(4,5+14,5)*2*3,0                                             "050"</t>
  </si>
  <si>
    <t>(3,8+2,7)*2*3,0                                               "051"</t>
  </si>
  <si>
    <t>(5,8+12,2)*2*3,0                                             "052"</t>
  </si>
  <si>
    <t>(2,0+7,3)*2*3,0                                               "053"</t>
  </si>
  <si>
    <t>(2,8+4,7)*2*3,0*2                                          "054,058"</t>
  </si>
  <si>
    <t>(3,2+4,6+2,8+4,6)*2*3,0                               "056,057"</t>
  </si>
  <si>
    <t>(2,9+6,4+3,2+6,4)*2*3,0                              "065,066"</t>
  </si>
  <si>
    <t>(5,4+6,4)*2*3,0                                               "068"</t>
  </si>
  <si>
    <t>(2,5+1,7+2,1+1,7)*2*3,0                              "067,069"</t>
  </si>
  <si>
    <t>(3,9+6,5+3,7+6,5+4,0+6,5)*2*3,0              "070,071,072"</t>
  </si>
  <si>
    <t>(3,0+7,5)*2*3,0                                             "132"</t>
  </si>
  <si>
    <t xml:space="preserve">(25,9+3,5)*2*3,0                                           "134" </t>
  </si>
  <si>
    <t xml:space="preserve">(4,6+9,8)*2*3,0                                             "137" </t>
  </si>
  <si>
    <t xml:space="preserve">(4,6+4,6)*2*3,0                                             "138" </t>
  </si>
  <si>
    <t xml:space="preserve">(4,6+14,6)*2*3,0                                           "234" </t>
  </si>
  <si>
    <t>Součet                                         "stěny"</t>
  </si>
  <si>
    <t>171</t>
  </si>
  <si>
    <t>784111015</t>
  </si>
  <si>
    <t>Obroušení podkladu omítnutého v místnostech výšky přes 5,00 m</t>
  </si>
  <si>
    <t>-1235430774</t>
  </si>
  <si>
    <t>30,0*15,0                                              "136"</t>
  </si>
  <si>
    <t>(30,0+15,0)*2*8,0                                  "136"</t>
  </si>
  <si>
    <t>172</t>
  </si>
  <si>
    <t>784181101</t>
  </si>
  <si>
    <t>Základní akrylátová jednonásobná penetrace podkladu v místnostech výšky do 3,80m</t>
  </si>
  <si>
    <t>-668590058</t>
  </si>
  <si>
    <t>173</t>
  </si>
  <si>
    <t>784181105</t>
  </si>
  <si>
    <t>Základní akrylátová jednonásobná penetrace podkladu v místnostech výšky přes 5,00 m</t>
  </si>
  <si>
    <t>818846123</t>
  </si>
  <si>
    <t>174</t>
  </si>
  <si>
    <t>784221101</t>
  </si>
  <si>
    <t>Dvojnásobné bílé malby  ze směsí za sucha dobře otěruvzdorných v místnostech do 3,80 m</t>
  </si>
  <si>
    <t>2046326723</t>
  </si>
  <si>
    <t>175</t>
  </si>
  <si>
    <t>784221105</t>
  </si>
  <si>
    <t>Dvojnásobné bílé malby  ze směsí za sucha dobře otěruvzdorných v místnostech přes 5,00 m</t>
  </si>
  <si>
    <t>-759427708</t>
  </si>
  <si>
    <t>Práce a dodávky M</t>
  </si>
  <si>
    <t>21-M</t>
  </si>
  <si>
    <t>Elektromontáže</t>
  </si>
  <si>
    <t>176</t>
  </si>
  <si>
    <t>999960006</t>
  </si>
  <si>
    <t>Elektroinstalace</t>
  </si>
  <si>
    <t>256</t>
  </si>
  <si>
    <t>-1917027292</t>
  </si>
  <si>
    <t>178</t>
  </si>
  <si>
    <t>9999600061</t>
  </si>
  <si>
    <t xml:space="preserve">Elektroinstalace - zednické přípomoce </t>
  </si>
  <si>
    <t>-325169456</t>
  </si>
  <si>
    <t>Z1,Z2,Z3</t>
  </si>
  <si>
    <t>242,4</t>
  </si>
  <si>
    <t>2 - Tělocvična - VZT</t>
  </si>
  <si>
    <t xml:space="preserve">    4 - Vodorovné konstrukce</t>
  </si>
  <si>
    <t xml:space="preserve">    763 - Konstrukce suché výstavby</t>
  </si>
  <si>
    <t xml:space="preserve">    775 - Podlahy skládané</t>
  </si>
  <si>
    <t xml:space="preserve">    24-M - Montáže vzduchotechnických zařízení</t>
  </si>
  <si>
    <t>310236241</t>
  </si>
  <si>
    <t>Zazdívka otvorů pl do 0,09 m2 ve zdivu nadzákladovém cihlami pálenými tl do 300 mm</t>
  </si>
  <si>
    <t>1741868257</t>
  </si>
  <si>
    <t>4                                                     "1.n.p."</t>
  </si>
  <si>
    <t>340237212</t>
  </si>
  <si>
    <t>Zazdívka otvorů pl do 0,25 m2 v příčkách nebo stěnách z cihel tl přes 100 mm</t>
  </si>
  <si>
    <t>-2098145823</t>
  </si>
  <si>
    <t>11                                                  "1.p.p."</t>
  </si>
  <si>
    <t>340239212</t>
  </si>
  <si>
    <t>Zazdívka otvorů pl do 4 m2 v příčkách nebo stěnách z cihel tl přes 100 mm</t>
  </si>
  <si>
    <t>1809948779</t>
  </si>
  <si>
    <t>1,6*1,6*2                                             "1.p.p."</t>
  </si>
  <si>
    <t>Vodorovné konstrukce</t>
  </si>
  <si>
    <t>411386611</t>
  </si>
  <si>
    <t>Zabetonování prostupů v instalačních šachtách ze suchých směsí pl do 0,09 m2 ve stropech</t>
  </si>
  <si>
    <t>281506215</t>
  </si>
  <si>
    <t>4                                             "VZT"</t>
  </si>
  <si>
    <t>411386621</t>
  </si>
  <si>
    <t>Zabetonování prostupů v instalačních šachtách ze suchých směsí pl do 0,25 m2 ve stropech</t>
  </si>
  <si>
    <t>304665272</t>
  </si>
  <si>
    <t>612325221</t>
  </si>
  <si>
    <t>Vápenocementová štuková omítka malých ploch do 0,09 m2 na stěnách</t>
  </si>
  <si>
    <t>-1064923776</t>
  </si>
  <si>
    <t>612325222</t>
  </si>
  <si>
    <t>Vápenocementová štuková omítka malých ploch do 0,25 m2 na stěnách</t>
  </si>
  <si>
    <t>1157175453</t>
  </si>
  <si>
    <t>11*2                                                  "1.p.p."</t>
  </si>
  <si>
    <t>612325225</t>
  </si>
  <si>
    <t>Vápenocementová štuková omítka malých ploch do 4,0 m2 na stěnách</t>
  </si>
  <si>
    <t>1949764502</t>
  </si>
  <si>
    <t>2                                                             "1.p.p."</t>
  </si>
  <si>
    <t>642944121</t>
  </si>
  <si>
    <t>Osazování ocelových zárubní dodatečné pl do 2,5 m2</t>
  </si>
  <si>
    <t>1746602245</t>
  </si>
  <si>
    <t>1                                                     "2/P"</t>
  </si>
  <si>
    <t>1                                                     "3/P"</t>
  </si>
  <si>
    <t>553312030</t>
  </si>
  <si>
    <t>zárubeň ocelová s drážkou pro těsnění H 110 DV 900 L/P</t>
  </si>
  <si>
    <t>844440120</t>
  </si>
  <si>
    <t>553312050</t>
  </si>
  <si>
    <t>zárubeň ocelová s drážkou pro těsnění H 110 DV 1100 L/P</t>
  </si>
  <si>
    <t>-1547302253</t>
  </si>
  <si>
    <t>642944221</t>
  </si>
  <si>
    <t>Osazování ocelových zárubní dodatečné pl přes 2,5 m2</t>
  </si>
  <si>
    <t>-584562745</t>
  </si>
  <si>
    <t>1                                                     "4/P"</t>
  </si>
  <si>
    <t>553312080</t>
  </si>
  <si>
    <t>zárubeň ocelová s drážkou pro těsnění H 110 DV 1450 dvoukřídlá</t>
  </si>
  <si>
    <t>-1719607858</t>
  </si>
  <si>
    <t>962031133</t>
  </si>
  <si>
    <t>Bourání příček z cihel pálených na MVC tl do 150 mm</t>
  </si>
  <si>
    <t>154855548</t>
  </si>
  <si>
    <t>2,1*2,125*2                                             "1.p.p."</t>
  </si>
  <si>
    <t>971033331</t>
  </si>
  <si>
    <t>Vybourání otvorů ve zdivu cihelném pl do 0,09 m2 na MVC nebo MV tl do 150 mm</t>
  </si>
  <si>
    <t>-1392736987</t>
  </si>
  <si>
    <t>11                                                "1.p.p."</t>
  </si>
  <si>
    <t>971033431</t>
  </si>
  <si>
    <t>Vybourání otvorů ve zdivu cihelném pl do 0,25 m2 na MVC nebo MV tl do 150 mm</t>
  </si>
  <si>
    <t>726238973</t>
  </si>
  <si>
    <t>6                                                "1.p.p."</t>
  </si>
  <si>
    <t>971033451</t>
  </si>
  <si>
    <t>Vybourání otvorů ve zdivu cihelném pl do 0,25 m2 na MVC nebo MV tl do 450 mm</t>
  </si>
  <si>
    <t>430143958</t>
  </si>
  <si>
    <t>4                                                "1.p.p."</t>
  </si>
  <si>
    <t>977151132</t>
  </si>
  <si>
    <t>Jádrové vrty diamantovými korunkami do D 450 mm do stavebních materiálů</t>
  </si>
  <si>
    <t>-430257329</t>
  </si>
  <si>
    <t>0,35*4</t>
  </si>
  <si>
    <t>449321130</t>
  </si>
  <si>
    <t>přístroj hasicí ruční práškový</t>
  </si>
  <si>
    <t>1525012320</t>
  </si>
  <si>
    <t>949101111</t>
  </si>
  <si>
    <t>Lešení pomocné pro objekty pozemních staveb s lešeňovou podlahou v do 1,9 m zatížení do 150 kg/m2</t>
  </si>
  <si>
    <t>-593904369</t>
  </si>
  <si>
    <t>26,0*3,4+3,0*7,4</t>
  </si>
  <si>
    <t>2099183530</t>
  </si>
  <si>
    <t>-1098942817</t>
  </si>
  <si>
    <t>-835840998</t>
  </si>
  <si>
    <t>4,92*30 'Přepočtené koeficientem množství</t>
  </si>
  <si>
    <t>-1429135827</t>
  </si>
  <si>
    <t>1229392440</t>
  </si>
  <si>
    <t>997013811</t>
  </si>
  <si>
    <t>Poplatek za uložení stavebního dřevěného odpadu na skládce (skládkovné)</t>
  </si>
  <si>
    <t>-486463895</t>
  </si>
  <si>
    <t>686400829</t>
  </si>
  <si>
    <t>713521121</t>
  </si>
  <si>
    <t>Montáž izolace tepelné protipožárním obkladem nosníků deskami 1 vrstva</t>
  </si>
  <si>
    <t>1106891586</t>
  </si>
  <si>
    <t>4,5*(0,12+0,36)*2                                       "I 160"</t>
  </si>
  <si>
    <t>4,5*(0,12+0,31)*2                                       "I 160"</t>
  </si>
  <si>
    <t>1,55*(0,16+0,20)*2                                     "HEA 120"</t>
  </si>
  <si>
    <t>1,55*(0,16+0,15)*2                                     "HEA 120"</t>
  </si>
  <si>
    <t>6315143401</t>
  </si>
  <si>
    <t>deska minerální protipožární tl.20 mm</t>
  </si>
  <si>
    <t>1957428781</t>
  </si>
  <si>
    <t>4,5*(0,12+0,36)*2*1,05                                       "I 160"</t>
  </si>
  <si>
    <t>4,5*(0,12+0,31)*2*1,05                                       "I 160"</t>
  </si>
  <si>
    <t>1,55*(0,16+0,20)*2*1,05                                     "HEA 120"</t>
  </si>
  <si>
    <t>1,55*(0,16+0,15)*2*1,05                                     "HEA 120"</t>
  </si>
  <si>
    <t>1727807219</t>
  </si>
  <si>
    <t>131253771</t>
  </si>
  <si>
    <t>UT - stavební přípomoce</t>
  </si>
  <si>
    <t>1603185858</t>
  </si>
  <si>
    <t>763</t>
  </si>
  <si>
    <t>Konstrukce suché výstavby</t>
  </si>
  <si>
    <t>763164551</t>
  </si>
  <si>
    <t>SDK obklad kovových kcí tvaru L š přes 0,8 m desky 1xA 12,5</t>
  </si>
  <si>
    <t>-569922240</t>
  </si>
  <si>
    <t>3,75*(1,6+0,6)</t>
  </si>
  <si>
    <t>3,4*(1,6+0,6)</t>
  </si>
  <si>
    <t>998763302</t>
  </si>
  <si>
    <t>Přesun hmot tonážní pro sádrokartonové konstrukce v objektech v do 12 m</t>
  </si>
  <si>
    <t>-1075568129</t>
  </si>
  <si>
    <t>766411821</t>
  </si>
  <si>
    <t>Demontáž truhlářského obložení stěn z palubek</t>
  </si>
  <si>
    <t>-2064559744</t>
  </si>
  <si>
    <t>5,0                                           "1.n.p."</t>
  </si>
  <si>
    <t>3,0                                           "2.n.p."</t>
  </si>
  <si>
    <t>766411822</t>
  </si>
  <si>
    <t>Demontáž truhlářského obložení stěn podkladových roštů</t>
  </si>
  <si>
    <t>501195670</t>
  </si>
  <si>
    <t>766412212</t>
  </si>
  <si>
    <t>Montáž obložení stěn plochy přes 1 m2 palubkami z měkkého dřeva š do 80 mm</t>
  </si>
  <si>
    <t>1453585032</t>
  </si>
  <si>
    <t>611911250</t>
  </si>
  <si>
    <t>palubky obkladové SM profil klasický 15 x 121 mm A/B</t>
  </si>
  <si>
    <t>876196984</t>
  </si>
  <si>
    <t>5,0*1,1                                           "1.n.p."</t>
  </si>
  <si>
    <t>3,0*1,1                                           "2.n.p."</t>
  </si>
  <si>
    <t>766417211</t>
  </si>
  <si>
    <t>Montáž obložení stěn podkladového roštu</t>
  </si>
  <si>
    <t>-1396302602</t>
  </si>
  <si>
    <t>5,0*2                                           "1.n.p."</t>
  </si>
  <si>
    <t>3,0*2                                           "2.n.p."</t>
  </si>
  <si>
    <t>605141140</t>
  </si>
  <si>
    <t>řezivo jehličnaté,střešní latě impregnované dl 4 - 5 m</t>
  </si>
  <si>
    <t>270022184</t>
  </si>
  <si>
    <t>5,0*2*0,05*0,03*1,1                                           "1.n.p."</t>
  </si>
  <si>
    <t>3,0*2*0,05*0,03*1,1                                           "2.n.p."</t>
  </si>
  <si>
    <t>766660022</t>
  </si>
  <si>
    <t>Montáž dveřních křídel otvíravých 1křídlových š přes 0,8 m požárních do ocelové zárubně</t>
  </si>
  <si>
    <t>-511121799</t>
  </si>
  <si>
    <t>611656110</t>
  </si>
  <si>
    <t>dveře vnitřní požárně odolné, CPL fólie,odolnost EI (EW) 30 D3, 1křídlové 90 x 197 cm</t>
  </si>
  <si>
    <t>2074109384</t>
  </si>
  <si>
    <t>6116561201</t>
  </si>
  <si>
    <t>dveře vnitřní požárně odolné, CPL fólie,odolnost EI (EW) 30 D3, 1křídlové 110 x 197 cm s drátosklem</t>
  </si>
  <si>
    <t>-1263762356</t>
  </si>
  <si>
    <t>766660031</t>
  </si>
  <si>
    <t>Montáž dveřních křídel otvíravých 2křídlových požárních do ocelové zárubně</t>
  </si>
  <si>
    <t>-252557858</t>
  </si>
  <si>
    <t>6116561401</t>
  </si>
  <si>
    <t>dveře vnitřní požárně odolné, CPL fólie,odolnost EI (EW) 30 D3, 2křídlové 145 x 197 cm s drátosklem</t>
  </si>
  <si>
    <t>-1332614054</t>
  </si>
  <si>
    <t>766660717</t>
  </si>
  <si>
    <t>Montáž dveřních křídel samozavírače na ocelovou zárubeň</t>
  </si>
  <si>
    <t>2048566847</t>
  </si>
  <si>
    <t>549172651</t>
  </si>
  <si>
    <t>samozavírač dveří hydraulický na PP dveře</t>
  </si>
  <si>
    <t>-76388475</t>
  </si>
  <si>
    <t>766660720</t>
  </si>
  <si>
    <t>Osazení větrací mřížky s vyříznutím otvoru</t>
  </si>
  <si>
    <t>135423654</t>
  </si>
  <si>
    <t>2                                                 "22"</t>
  </si>
  <si>
    <t>1                                                 "23"</t>
  </si>
  <si>
    <t>5534142201</t>
  </si>
  <si>
    <t>hliníková dveřní mřížka 400/200 mm</t>
  </si>
  <si>
    <t>-2013435810</t>
  </si>
  <si>
    <t>5534142202</t>
  </si>
  <si>
    <t>hliníková dveřní mřížka 400/80 mm</t>
  </si>
  <si>
    <t>-1184460978</t>
  </si>
  <si>
    <t>766660722</t>
  </si>
  <si>
    <t>Montáž dveřního kování - zámku</t>
  </si>
  <si>
    <t>1663194758</t>
  </si>
  <si>
    <t>549960003</t>
  </si>
  <si>
    <t>Dveřní kování</t>
  </si>
  <si>
    <t>758103181</t>
  </si>
  <si>
    <t>766663915</t>
  </si>
  <si>
    <t>Oprava dveřních křídel seříznutí křídla</t>
  </si>
  <si>
    <t>365450085</t>
  </si>
  <si>
    <t>4                                                    "24"</t>
  </si>
  <si>
    <t>1925900877</t>
  </si>
  <si>
    <t>767995116</t>
  </si>
  <si>
    <t>Montáž atypických zámečnických konstrukcí hmotnosti do 250 kg</t>
  </si>
  <si>
    <t>622352329</t>
  </si>
  <si>
    <t>153,3                               "IPE 160"</t>
  </si>
  <si>
    <t xml:space="preserve">71,6                                 "HEA 120" </t>
  </si>
  <si>
    <t>17,5                                  "U 100"</t>
  </si>
  <si>
    <t>Mezisoučet             "Z1,Z2,Z3"</t>
  </si>
  <si>
    <t>130107480</t>
  </si>
  <si>
    <t>ocel profilová IPE, v jakosti 11 375, h=160 mm</t>
  </si>
  <si>
    <t>-840964802</t>
  </si>
  <si>
    <t>153,3*0,001*1,1                               "IPE 160"</t>
  </si>
  <si>
    <t>130108160</t>
  </si>
  <si>
    <t>ocel profilová UPN, v jakosti 11 375, h=100 mm</t>
  </si>
  <si>
    <t>-1412076141</t>
  </si>
  <si>
    <t>17,5*0,001*1,1                                  "U 100"</t>
  </si>
  <si>
    <t>130109520</t>
  </si>
  <si>
    <t>ocel profilová HE-A, v jakosti 11 375, h=120 mm</t>
  </si>
  <si>
    <t>1349801239</t>
  </si>
  <si>
    <t xml:space="preserve">71,6*0,001*1,1                                 "HEA 120" </t>
  </si>
  <si>
    <t>-319130759</t>
  </si>
  <si>
    <t>775</t>
  </si>
  <si>
    <t>Podlahy skládané</t>
  </si>
  <si>
    <t>775511810</t>
  </si>
  <si>
    <t>Demontáž podlah vlysových přibíjených s lištami přibíjenými</t>
  </si>
  <si>
    <t>-385174258</t>
  </si>
  <si>
    <t>1,0                                             "1.n.p."</t>
  </si>
  <si>
    <t>1,0                                             "2.n.p."</t>
  </si>
  <si>
    <t>74330358</t>
  </si>
  <si>
    <t>fig21*0,001*32</t>
  </si>
  <si>
    <t>Mezisoučet                                    "zámečnické kce"</t>
  </si>
  <si>
    <t>(0,9+2*2,0+1,1+2*2,0+1,45+2*2,0)*0,25</t>
  </si>
  <si>
    <t>Mezisoučet                                     "zárubně"</t>
  </si>
  <si>
    <t>664442973</t>
  </si>
  <si>
    <t>24-M</t>
  </si>
  <si>
    <t>Montáže vzduchotechnických zařízení</t>
  </si>
  <si>
    <t>999960007</t>
  </si>
  <si>
    <t>VZT</t>
  </si>
  <si>
    <t>-1855276702</t>
  </si>
  <si>
    <t>3 - Ostatní a vedlejší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</si>
  <si>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</si>
  <si>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</si>
  <si>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</si>
  <si>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</si>
  <si>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</si>
  <si>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</si>
  <si>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</si>
  <si>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</si>
  <si>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</si>
  <si>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</si>
  <si>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</si>
  <si>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</si>
  <si>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</si>
  <si>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</si>
  <si>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010001000</t>
  </si>
  <si>
    <t>Kč</t>
  </si>
  <si>
    <t>1024</t>
  </si>
  <si>
    <t>769101702</t>
  </si>
  <si>
    <t>1        "podrobný popis prací je v příloze 01 všeobecných podmínek ceníku VRN a na www.cs-urs.cz"</t>
  </si>
  <si>
    <t>VRN2</t>
  </si>
  <si>
    <t>Příprava staveniště</t>
  </si>
  <si>
    <t>020001000</t>
  </si>
  <si>
    <t>-189319878</t>
  </si>
  <si>
    <t>1        "podrobný popis prací je v příloze 02 všeobecných podmínek ceníku VRN a na www.cs-urs.cz"</t>
  </si>
  <si>
    <t>VRN3</t>
  </si>
  <si>
    <t>Zařízení staveniště</t>
  </si>
  <si>
    <t>030001000</t>
  </si>
  <si>
    <t>530653806</t>
  </si>
  <si>
    <t>1        "podrobný popis prací je v příloze 03 všeobecných podmínek ceníku VRN a na www.cs-urs.cz"</t>
  </si>
  <si>
    <t>VRN4</t>
  </si>
  <si>
    <t>Inženýrská činnost</t>
  </si>
  <si>
    <t>040001000</t>
  </si>
  <si>
    <t>520728759</t>
  </si>
  <si>
    <t>1        "podrobný popis prací je v příloze 04 všeobecných podmínek ceníku VRN a na www.cs-urs.cz"</t>
  </si>
  <si>
    <t>VRN5</t>
  </si>
  <si>
    <t>Finanční náklady</t>
  </si>
  <si>
    <t>050001000</t>
  </si>
  <si>
    <t>1283389932</t>
  </si>
  <si>
    <t>1        "podrobný popis prací je v příloze 05 všeobecných podmínek ceníku VRN a na www.cs-urs.cz"</t>
  </si>
  <si>
    <t>VRN6</t>
  </si>
  <si>
    <t>Územní vlivy</t>
  </si>
  <si>
    <t>060001000</t>
  </si>
  <si>
    <t>1955827977</t>
  </si>
  <si>
    <t>1        "podrobný popis prací je v příloze 06 všeobecných podmínek ceníku VRN a na www.cs-urs.cz"</t>
  </si>
  <si>
    <t>VRN7</t>
  </si>
  <si>
    <t>Provozní vlivy</t>
  </si>
  <si>
    <t>070001000</t>
  </si>
  <si>
    <t>-569282868</t>
  </si>
  <si>
    <t>1        "podrobný popis prací je v příloze 07 všeobecných podmínek ceníku VRN a na www.cs-urs.cz"</t>
  </si>
  <si>
    <t>VRN8</t>
  </si>
  <si>
    <t>Přesun stavebních kapacit</t>
  </si>
  <si>
    <t>080001000</t>
  </si>
  <si>
    <t>Další náklady na pracovníky</t>
  </si>
  <si>
    <t>-1337620975</t>
  </si>
  <si>
    <t>1        "podrobný popis prací je v příloze 08 všeobecných podmínek ceníku VRN a na www.cs-urs.cz"</t>
  </si>
  <si>
    <t>VRN9</t>
  </si>
  <si>
    <t>Ostatní náklady</t>
  </si>
  <si>
    <t>090001000</t>
  </si>
  <si>
    <t>-150050214</t>
  </si>
  <si>
    <t>1        "podrobný popis prací je v příloze 09 všeobecných podmínek ceníku VRN a na www.cs-urs.cz"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</si>
  <si>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</si>
  <si>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</si>
  <si>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</si>
  <si>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</si>
  <si>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</si>
  <si>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</si>
  <si>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</si>
  <si>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</si>
  <si>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</si>
  <si>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</si>
  <si>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</si>
  <si>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</si>
  <si>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</si>
  <si>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</si>
  <si>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</si>
  <si>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</si>
  <si>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</si>
  <si>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</si>
  <si>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</si>
  <si>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</si>
  <si>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</si>
  <si>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</si>
  <si>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</si>
  <si>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</si>
  <si>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</si>
  <si>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</si>
  <si>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</si>
  <si>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</si>
  <si>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</si>
  <si>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</si>
  <si>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</si>
  <si>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</si>
  <si>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</si>
  <si>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</si>
  <si>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</si>
  <si>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</si>
  <si>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</si>
  <si>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</si>
  <si>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</si>
  <si>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</si>
  <si>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</si>
  <si>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</si>
  <si>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</si>
  <si>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</si>
  <si>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</si>
  <si>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</si>
  <si>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</si>
  <si>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</si>
  <si>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</si>
  <si>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</si>
  <si>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</si>
  <si>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</si>
  <si>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</si>
  <si>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</si>
  <si>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</si>
  <si>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</si>
  <si>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</si>
  <si>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</si>
  <si>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</si>
  <si>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</si>
  <si>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</si>
  <si>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</si>
  <si>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</si>
  <si>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</si>
  <si>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</si>
  <si>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</si>
  <si>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</si>
  <si>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</si>
  <si>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</si>
  <si>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</si>
  <si>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</si>
  <si>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</si>
  <si>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</si>
  <si>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</si>
  <si>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</si>
  <si>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</si>
  <si>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</si>
  <si>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</si>
  <si>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</si>
  <si>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</si>
  <si>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</si>
  <si>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</si>
  <si>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</si>
  <si>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</si>
  <si>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</si>
  <si>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</si>
  <si>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</si>
  <si>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</si>
  <si>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</si>
  <si>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</si>
  <si>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</si>
  <si>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</si>
  <si>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</si>
  <si>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</si>
  <si>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</si>
  <si>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</si>
  <si>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</si>
  <si>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</si>
  <si>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</si>
  <si>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</si>
  <si>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</si>
  <si>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</si>
  <si>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</si>
  <si>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</si>
  <si>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</si>
  <si>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</si>
  <si>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</si>
  <si>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</si>
  <si>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</si>
  <si>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</si>
  <si>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</si>
  <si>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</si>
  <si>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</si>
  <si>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</si>
  <si>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</si>
  <si>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</si>
  <si>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</si>
  <si>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</si>
  <si>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</si>
  <si>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</si>
  <si>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</si>
  <si>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</si>
  <si>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</si>
  <si>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</si>
  <si>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</si>
  <si>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</si>
  <si>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</si>
  <si>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</si>
  <si>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</si>
  <si>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</si>
  <si>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</si>
  <si>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</si>
  <si>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</si>
  <si>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</si>
  <si>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</si>
  <si>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</si>
  <si>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</si>
  <si>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</si>
  <si>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</si>
  <si>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</si>
  <si>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</si>
  <si>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</si>
  <si>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</si>
  <si>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</si>
  <si>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</si>
  <si>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</si>
  <si>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</si>
  <si>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</si>
  <si>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</si>
  <si>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</si>
  <si>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</si>
  <si>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</si>
  <si>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</si>
  <si>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</si>
  <si>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</si>
  <si>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</si>
  <si>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</si>
  <si>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</si>
  <si>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</si>
  <si>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</si>
  <si>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</si>
  <si>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</si>
  <si>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</si>
  <si>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</si>
  <si>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</si>
  <si>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</si>
  <si>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</si>
  <si>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</si>
  <si>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</si>
  <si>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</si>
  <si>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</si>
  <si>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</si>
  <si>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</si>
  <si>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</si>
  <si>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</si>
  <si>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</si>
  <si>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</si>
  <si>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</si>
  <si>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</si>
  <si>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</si>
  <si>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</si>
  <si>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</si>
  <si>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asdasd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</si>
</sst>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0000A8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sz val="8"/>
      <color rgb="FF00000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  <font>
      <sz val="9"/>
      <name val="Trebuchet MS"/>
      <family val="2"/>
      <charset val="238"/>
    </font>
    <font>
      <sz val="8"/>
      <color rgb="FF003366"/>
      <name val="Trebuchet MS"/>
      <family val="2"/>
      <charset val="238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36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left" vertical="center"/>
    </xf>
    <xf numFmtId="0" fontId="12" fillId="3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horizontal="left" vertical="center"/>
    </xf>
    <xf numFmtId="0" fontId="14" fillId="3" borderId="0" xfId="1" applyFont="1" applyFill="1" applyAlignment="1" applyProtection="1">
      <alignment vertical="center"/>
    </xf>
    <xf numFmtId="0" fontId="44" fillId="3" borderId="0" xfId="1" applyFill="1"/>
    <xf numFmtId="0" fontId="0" fillId="3" borderId="0" xfId="0" applyFill="1"/>
    <xf numFmtId="0" fontId="11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6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2" fillId="5" borderId="0" xfId="0" applyFont="1" applyFill="1" applyBorder="1" applyAlignment="1" applyProtection="1">
      <alignment horizontal="left" vertical="center"/>
      <protection locked="0"/>
    </xf>
    <xf numFmtId="0" fontId="0" fillId="0" borderId="7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vertical="center"/>
    </xf>
    <xf numFmtId="0" fontId="3" fillId="6" borderId="10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7" borderId="10" xfId="0" applyFont="1" applyFill="1" applyBorder="1" applyAlignment="1">
      <alignment vertical="center"/>
    </xf>
    <xf numFmtId="0" fontId="2" fillId="7" borderId="11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2" fillId="0" borderId="18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9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166" fontId="29" fillId="0" borderId="24" xfId="0" applyNumberFormat="1" applyFont="1" applyBorder="1" applyAlignment="1">
      <alignment vertical="center"/>
    </xf>
    <xf numFmtId="4" fontId="29" fillId="0" borderId="25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30" fillId="3" borderId="0" xfId="1" applyFont="1" applyFill="1" applyAlignment="1">
      <alignment vertical="center"/>
    </xf>
    <xf numFmtId="0" fontId="12" fillId="3" borderId="0" xfId="0" applyFont="1" applyFill="1" applyAlignment="1" applyProtection="1">
      <alignment vertical="center"/>
      <protection locked="0"/>
    </xf>
    <xf numFmtId="0" fontId="31" fillId="0" borderId="0" xfId="0" applyFont="1" applyAlignment="1">
      <alignment horizontal="left" vertical="center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7" borderId="0" xfId="0" applyFont="1" applyFill="1" applyBorder="1" applyAlignment="1">
      <alignment vertical="center"/>
    </xf>
    <xf numFmtId="0" fontId="3" fillId="7" borderId="9" xfId="0" applyFont="1" applyFill="1" applyBorder="1" applyAlignment="1">
      <alignment horizontal="left" vertical="center"/>
    </xf>
    <xf numFmtId="0" fontId="3" fillId="7" borderId="10" xfId="0" applyFont="1" applyFill="1" applyBorder="1" applyAlignment="1">
      <alignment horizontal="right" vertical="center"/>
    </xf>
    <xf numFmtId="0" fontId="3" fillId="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 applyProtection="1">
      <alignment vertical="center"/>
      <protection locked="0"/>
    </xf>
    <xf numFmtId="4" fontId="3" fillId="7" borderId="10" xfId="0" applyNumberFormat="1" applyFont="1" applyFill="1" applyBorder="1" applyAlignment="1">
      <alignment vertical="center"/>
    </xf>
    <xf numFmtId="0" fontId="0" fillId="7" borderId="27" xfId="0" applyFont="1" applyFill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7" borderId="0" xfId="0" applyFont="1" applyFill="1" applyBorder="1" applyAlignment="1">
      <alignment horizontal="left" vertical="center"/>
    </xf>
    <xf numFmtId="0" fontId="0" fillId="7" borderId="0" xfId="0" applyFont="1" applyFill="1" applyBorder="1" applyAlignment="1" applyProtection="1">
      <alignment vertical="center"/>
      <protection locked="0"/>
    </xf>
    <xf numFmtId="0" fontId="2" fillId="7" borderId="0" xfId="0" applyFont="1" applyFill="1" applyBorder="1" applyAlignment="1">
      <alignment horizontal="right" vertical="center"/>
    </xf>
    <xf numFmtId="0" fontId="0" fillId="7" borderId="6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 applyProtection="1">
      <alignment horizontal="center" vertical="center" wrapText="1"/>
      <protection locked="0"/>
    </xf>
    <xf numFmtId="0" fontId="2" fillId="7" borderId="22" xfId="0" applyFont="1" applyFill="1" applyBorder="1" applyAlignment="1">
      <alignment horizontal="center" vertical="center" wrapText="1"/>
    </xf>
    <xf numFmtId="4" fontId="23" fillId="0" borderId="0" xfId="0" applyNumberFormat="1" applyFont="1" applyAlignment="1"/>
    <xf numFmtId="166" fontId="33" fillId="0" borderId="16" xfId="0" applyNumberFormat="1" applyFont="1" applyBorder="1" applyAlignment="1"/>
    <xf numFmtId="166" fontId="33" fillId="0" borderId="17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7" fillId="0" borderId="5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/>
    <xf numFmtId="0" fontId="7" fillId="0" borderId="18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9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0" fillId="0" borderId="5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167" fontId="0" fillId="0" borderId="28" xfId="0" applyNumberFormat="1" applyFont="1" applyBorder="1" applyAlignment="1" applyProtection="1">
      <alignment vertical="center"/>
      <protection locked="0"/>
    </xf>
    <xf numFmtId="4" fontId="0" fillId="5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0" fontId="1" fillId="5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36" fillId="0" borderId="28" xfId="0" applyFont="1" applyBorder="1" applyAlignment="1" applyProtection="1">
      <alignment horizontal="center" vertical="center"/>
      <protection locked="0"/>
    </xf>
    <xf numFmtId="49" fontId="36" fillId="0" borderId="28" xfId="0" applyNumberFormat="1" applyFont="1" applyBorder="1" applyAlignment="1" applyProtection="1">
      <alignment horizontal="left" vertical="center" wrapText="1"/>
      <protection locked="0"/>
    </xf>
    <xf numFmtId="0" fontId="36" fillId="0" borderId="28" xfId="0" applyFont="1" applyBorder="1" applyAlignment="1" applyProtection="1">
      <alignment horizontal="left" vertical="center" wrapText="1"/>
      <protection locked="0"/>
    </xf>
    <xf numFmtId="0" fontId="36" fillId="0" borderId="28" xfId="0" applyFont="1" applyBorder="1" applyAlignment="1" applyProtection="1">
      <alignment horizontal="center" vertical="center" wrapText="1"/>
      <protection locked="0"/>
    </xf>
    <xf numFmtId="167" fontId="36" fillId="0" borderId="28" xfId="0" applyNumberFormat="1" applyFont="1" applyBorder="1" applyAlignment="1" applyProtection="1">
      <alignment vertical="center"/>
      <protection locked="0"/>
    </xf>
    <xf numFmtId="4" fontId="36" fillId="5" borderId="28" xfId="0" applyNumberFormat="1" applyFont="1" applyFill="1" applyBorder="1" applyAlignment="1" applyProtection="1">
      <alignment vertical="center"/>
      <protection locked="0"/>
    </xf>
    <xf numFmtId="4" fontId="36" fillId="0" borderId="28" xfId="0" applyNumberFormat="1" applyFont="1" applyBorder="1" applyAlignment="1" applyProtection="1">
      <alignment vertical="center"/>
      <protection locked="0"/>
    </xf>
    <xf numFmtId="0" fontId="36" fillId="0" borderId="5" xfId="0" applyFont="1" applyBorder="1" applyAlignment="1">
      <alignment vertical="center"/>
    </xf>
    <xf numFmtId="0" fontId="36" fillId="5" borderId="2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36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66" fontId="1" fillId="0" borderId="24" xfId="0" applyNumberFormat="1" applyFont="1" applyBorder="1" applyAlignment="1">
      <alignment vertical="center"/>
    </xf>
    <xf numFmtId="166" fontId="1" fillId="0" borderId="25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37" fillId="0" borderId="29" xfId="0" applyFont="1" applyBorder="1" applyAlignment="1" applyProtection="1">
      <alignment vertical="center" wrapText="1"/>
      <protection locked="0"/>
    </xf>
    <xf numFmtId="0" fontId="37" fillId="0" borderId="30" xfId="0" applyFont="1" applyBorder="1" applyAlignment="1" applyProtection="1">
      <alignment vertical="center" wrapText="1"/>
      <protection locked="0"/>
    </xf>
    <xf numFmtId="0" fontId="37" fillId="0" borderId="31" xfId="0" applyFont="1" applyBorder="1" applyAlignment="1" applyProtection="1">
      <alignment vertical="center" wrapText="1"/>
      <protection locked="0"/>
    </xf>
    <xf numFmtId="0" fontId="37" fillId="0" borderId="32" xfId="0" applyFont="1" applyBorder="1" applyAlignment="1" applyProtection="1">
      <alignment horizontal="center" vertical="center" wrapText="1"/>
      <protection locked="0"/>
    </xf>
    <xf numFmtId="0" fontId="37" fillId="0" borderId="33" xfId="0" applyFont="1" applyBorder="1" applyAlignment="1" applyProtection="1">
      <alignment horizontal="center" vertical="center" wrapText="1"/>
      <protection locked="0"/>
    </xf>
    <xf numFmtId="0" fontId="37" fillId="0" borderId="32" xfId="0" applyFont="1" applyBorder="1" applyAlignment="1" applyProtection="1">
      <alignment vertical="center" wrapText="1"/>
      <protection locked="0"/>
    </xf>
    <xf numFmtId="0" fontId="37" fillId="0" borderId="33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49" fontId="40" fillId="0" borderId="1" xfId="0" applyNumberFormat="1" applyFont="1" applyBorder="1" applyAlignment="1" applyProtection="1">
      <alignment vertical="center" wrapText="1"/>
      <protection locked="0"/>
    </xf>
    <xf numFmtId="0" fontId="37" fillId="0" borderId="35" xfId="0" applyFont="1" applyBorder="1" applyAlignment="1" applyProtection="1">
      <alignment vertical="center" wrapText="1"/>
      <protection locked="0"/>
    </xf>
    <xf numFmtId="0" fontId="41" fillId="0" borderId="34" xfId="0" applyFont="1" applyBorder="1" applyAlignment="1" applyProtection="1">
      <alignment vertical="center" wrapText="1"/>
      <protection locked="0"/>
    </xf>
    <xf numFmtId="0" fontId="37" fillId="0" borderId="36" xfId="0" applyFont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vertical="top"/>
      <protection locked="0"/>
    </xf>
    <xf numFmtId="0" fontId="37" fillId="0" borderId="0" xfId="0" applyFont="1" applyAlignment="1" applyProtection="1">
      <alignment vertical="top"/>
      <protection locked="0"/>
    </xf>
    <xf numFmtId="0" fontId="37" fillId="0" borderId="29" xfId="0" applyFont="1" applyBorder="1" applyAlignment="1" applyProtection="1">
      <alignment horizontal="left" vertical="center"/>
      <protection locked="0"/>
    </xf>
    <xf numFmtId="0" fontId="37" fillId="0" borderId="30" xfId="0" applyFont="1" applyBorder="1" applyAlignment="1" applyProtection="1">
      <alignment horizontal="left" vertical="center"/>
      <protection locked="0"/>
    </xf>
    <xf numFmtId="0" fontId="37" fillId="0" borderId="31" xfId="0" applyFont="1" applyBorder="1" applyAlignment="1" applyProtection="1">
      <alignment horizontal="left" vertical="center"/>
      <protection locked="0"/>
    </xf>
    <xf numFmtId="0" fontId="37" fillId="0" borderId="32" xfId="0" applyFont="1" applyBorder="1" applyAlignment="1" applyProtection="1">
      <alignment horizontal="left" vertical="center"/>
      <protection locked="0"/>
    </xf>
    <xf numFmtId="0" fontId="37" fillId="0" borderId="33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center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0" fontId="40" fillId="0" borderId="32" xfId="0" applyFont="1" applyBorder="1" applyAlignment="1" applyProtection="1">
      <alignment horizontal="left" vertical="center"/>
      <protection locked="0"/>
    </xf>
    <xf numFmtId="0" fontId="40" fillId="2" borderId="1" xfId="0" applyFont="1" applyFill="1" applyBorder="1" applyAlignment="1" applyProtection="1">
      <alignment horizontal="left" vertical="center"/>
      <protection locked="0"/>
    </xf>
    <xf numFmtId="0" fontId="40" fillId="2" borderId="1" xfId="0" applyFont="1" applyFill="1" applyBorder="1" applyAlignment="1" applyProtection="1">
      <alignment horizontal="center" vertical="center"/>
      <protection locked="0"/>
    </xf>
    <xf numFmtId="0" fontId="37" fillId="0" borderId="35" xfId="0" applyFont="1" applyBorder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37" fillId="0" borderId="36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center" vertical="center" wrapText="1"/>
      <protection locked="0"/>
    </xf>
    <xf numFmtId="0" fontId="37" fillId="0" borderId="29" xfId="0" applyFont="1" applyBorder="1" applyAlignment="1" applyProtection="1">
      <alignment horizontal="left" vertical="center" wrapText="1"/>
      <protection locked="0"/>
    </xf>
    <xf numFmtId="0" fontId="37" fillId="0" borderId="30" xfId="0" applyFont="1" applyBorder="1" applyAlignment="1" applyProtection="1">
      <alignment horizontal="left" vertical="center" wrapText="1"/>
      <protection locked="0"/>
    </xf>
    <xf numFmtId="0" fontId="37" fillId="0" borderId="31" xfId="0" applyFont="1" applyBorder="1" applyAlignment="1" applyProtection="1">
      <alignment horizontal="left" vertical="center" wrapText="1"/>
      <protection locked="0"/>
    </xf>
    <xf numFmtId="0" fontId="37" fillId="0" borderId="32" xfId="0" applyFont="1" applyBorder="1" applyAlignment="1" applyProtection="1">
      <alignment horizontal="left" vertical="center" wrapText="1"/>
      <protection locked="0"/>
    </xf>
    <xf numFmtId="0" fontId="37" fillId="0" borderId="33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/>
      <protection locked="0"/>
    </xf>
    <xf numFmtId="0" fontId="40" fillId="0" borderId="35" xfId="0" applyFont="1" applyBorder="1" applyAlignment="1" applyProtection="1">
      <alignment horizontal="left" vertical="center" wrapText="1"/>
      <protection locked="0"/>
    </xf>
    <xf numFmtId="0" fontId="40" fillId="0" borderId="34" xfId="0" applyFont="1" applyBorder="1" applyAlignment="1" applyProtection="1">
      <alignment horizontal="left" vertical="center" wrapText="1"/>
      <protection locked="0"/>
    </xf>
    <xf numFmtId="0" fontId="40" fillId="0" borderId="36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40" fillId="0" borderId="1" xfId="0" applyFont="1" applyBorder="1" applyAlignment="1" applyProtection="1">
      <alignment horizontal="center" vertical="top"/>
      <protection locked="0"/>
    </xf>
    <xf numFmtId="0" fontId="40" fillId="0" borderId="35" xfId="0" applyFont="1" applyBorder="1" applyAlignment="1" applyProtection="1">
      <alignment horizontal="left" vertical="center"/>
      <protection locked="0"/>
    </xf>
    <xf numFmtId="0" fontId="40" fillId="0" borderId="36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39" fillId="0" borderId="1" xfId="0" applyFont="1" applyBorder="1" applyAlignment="1" applyProtection="1">
      <alignment vertical="center"/>
      <protection locked="0"/>
    </xf>
    <xf numFmtId="0" fontId="42" fillId="0" borderId="34" xfId="0" applyFont="1" applyBorder="1" applyAlignment="1" applyProtection="1">
      <alignment vertical="center"/>
      <protection locked="0"/>
    </xf>
    <xf numFmtId="0" fontId="39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0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9" fillId="0" borderId="34" xfId="0" applyFont="1" applyBorder="1" applyAlignment="1" applyProtection="1">
      <alignment horizontal="left"/>
      <protection locked="0"/>
    </xf>
    <xf numFmtId="0" fontId="42" fillId="0" borderId="34" xfId="0" applyFont="1" applyBorder="1" applyAlignment="1" applyProtection="1">
      <protection locked="0"/>
    </xf>
    <xf numFmtId="0" fontId="37" fillId="0" borderId="32" xfId="0" applyFont="1" applyBorder="1" applyAlignment="1" applyProtection="1">
      <alignment vertical="top"/>
      <protection locked="0"/>
    </xf>
    <xf numFmtId="0" fontId="37" fillId="0" borderId="33" xfId="0" applyFont="1" applyBorder="1" applyAlignment="1" applyProtection="1">
      <alignment vertical="top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0" fontId="37" fillId="0" borderId="1" xfId="0" applyFont="1" applyBorder="1" applyAlignment="1" applyProtection="1">
      <alignment horizontal="left" vertical="top"/>
      <protection locked="0"/>
    </xf>
    <xf numFmtId="0" fontId="37" fillId="0" borderId="35" xfId="0" applyFont="1" applyBorder="1" applyAlignment="1" applyProtection="1">
      <alignment vertical="top"/>
      <protection locked="0"/>
    </xf>
    <xf numFmtId="0" fontId="37" fillId="0" borderId="34" xfId="0" applyFont="1" applyBorder="1" applyAlignment="1" applyProtection="1">
      <alignment vertical="top"/>
      <protection locked="0"/>
    </xf>
    <xf numFmtId="0" fontId="37" fillId="0" borderId="36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20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3" fillId="6" borderId="10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0" fillId="6" borderId="11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0" fillId="0" borderId="0" xfId="0"/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0" fillId="3" borderId="0" xfId="1" applyFont="1" applyFill="1" applyAlignment="1">
      <alignment vertical="center"/>
    </xf>
    <xf numFmtId="0" fontId="40" fillId="0" borderId="1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39" fillId="0" borderId="34" xfId="0" applyFont="1" applyBorder="1" applyAlignment="1" applyProtection="1">
      <alignment horizontal="left"/>
      <protection locked="0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49" fontId="40" fillId="0" borderId="1" xfId="0" applyNumberFormat="1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39" fillId="0" borderId="34" xfId="0" applyFont="1" applyBorder="1" applyAlignment="1" applyProtection="1">
      <alignment horizontal="left" wrapText="1"/>
      <protection locked="0"/>
    </xf>
    <xf numFmtId="49" fontId="46" fillId="5" borderId="0" xfId="0" applyNumberFormat="1" applyFont="1" applyFill="1" applyBorder="1" applyAlignment="1" applyProtection="1">
      <alignment horizontal="left" vertical="center"/>
      <protection locked="0"/>
    </xf>
    <xf numFmtId="49" fontId="46" fillId="5" borderId="0" xfId="0" applyNumberFormat="1" applyFont="1" applyFill="1" applyBorder="1" applyAlignment="1" applyProtection="1">
      <alignment horizontal="left" vertical="center"/>
      <protection locked="0"/>
    </xf>
    <xf numFmtId="0" fontId="47" fillId="0" borderId="0" xfId="0" applyFont="1" applyAlignment="1" applyProtection="1"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tabSelected="1" workbookViewId="0">
      <pane ySplit="1" topLeftCell="A109" activePane="bottomLeft" state="frozen"/>
      <selection pane="bottomLeft" activeCell="AN11" sqref="AN11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1:74" ht="36.950000000000003" customHeight="1">
      <c r="AR2" s="340" t="s">
        <v>8</v>
      </c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S2" s="23" t="s">
        <v>9</v>
      </c>
      <c r="BT2" s="23" t="s">
        <v>10</v>
      </c>
    </row>
    <row r="3" spans="1:74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11</v>
      </c>
      <c r="BT3" s="23" t="s">
        <v>12</v>
      </c>
    </row>
    <row r="4" spans="1:74" ht="36.950000000000003" customHeight="1">
      <c r="B4" s="27"/>
      <c r="C4" s="28"/>
      <c r="D4" s="29" t="s">
        <v>13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14</v>
      </c>
      <c r="BE4" s="32" t="s">
        <v>15</v>
      </c>
      <c r="BS4" s="23" t="s">
        <v>16</v>
      </c>
    </row>
    <row r="5" spans="1:74" ht="14.45" customHeight="1">
      <c r="B5" s="27"/>
      <c r="C5" s="28"/>
      <c r="D5" s="33" t="s">
        <v>17</v>
      </c>
      <c r="E5" s="28"/>
      <c r="F5" s="28"/>
      <c r="G5" s="28"/>
      <c r="H5" s="28"/>
      <c r="I5" s="28"/>
      <c r="J5" s="28"/>
      <c r="K5" s="308" t="s">
        <v>18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28"/>
      <c r="AQ5" s="30"/>
      <c r="BE5" s="306" t="s">
        <v>19</v>
      </c>
      <c r="BS5" s="23" t="s">
        <v>9</v>
      </c>
    </row>
    <row r="6" spans="1:74" ht="36.950000000000003" customHeight="1">
      <c r="B6" s="27"/>
      <c r="C6" s="28"/>
      <c r="D6" s="35" t="s">
        <v>20</v>
      </c>
      <c r="E6" s="28"/>
      <c r="F6" s="28"/>
      <c r="G6" s="28"/>
      <c r="H6" s="28"/>
      <c r="I6" s="28"/>
      <c r="J6" s="28"/>
      <c r="K6" s="310" t="s">
        <v>21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28"/>
      <c r="AQ6" s="30"/>
      <c r="BE6" s="307"/>
      <c r="BS6" s="23" t="s">
        <v>9</v>
      </c>
    </row>
    <row r="7" spans="1:74" ht="14.45" customHeight="1">
      <c r="B7" s="27"/>
      <c r="C7" s="28"/>
      <c r="D7" s="36" t="s">
        <v>22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23</v>
      </c>
      <c r="AL7" s="28"/>
      <c r="AM7" s="28"/>
      <c r="AN7" s="34" t="s">
        <v>5</v>
      </c>
      <c r="AO7" s="28"/>
      <c r="AP7" s="28"/>
      <c r="AQ7" s="30"/>
      <c r="BE7" s="307"/>
      <c r="BS7" s="23" t="s">
        <v>11</v>
      </c>
    </row>
    <row r="8" spans="1:74" ht="14.45" customHeight="1">
      <c r="B8" s="27"/>
      <c r="C8" s="28"/>
      <c r="D8" s="36" t="s">
        <v>24</v>
      </c>
      <c r="E8" s="28"/>
      <c r="F8" s="28"/>
      <c r="G8" s="28"/>
      <c r="H8" s="28"/>
      <c r="I8" s="28"/>
      <c r="J8" s="28"/>
      <c r="K8" s="34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26</v>
      </c>
      <c r="AL8" s="28"/>
      <c r="AM8" s="28"/>
      <c r="AN8" s="37"/>
      <c r="AO8" s="28"/>
      <c r="AP8" s="28"/>
      <c r="AQ8" s="30"/>
      <c r="BE8" s="307"/>
      <c r="BS8" s="23" t="s">
        <v>27</v>
      </c>
    </row>
    <row r="9" spans="1:74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07"/>
      <c r="BS9" s="23" t="s">
        <v>28</v>
      </c>
    </row>
    <row r="10" spans="1:74" ht="14.45" customHeight="1">
      <c r="B10" s="27"/>
      <c r="C10" s="28"/>
      <c r="D10" s="36" t="s">
        <v>29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30</v>
      </c>
      <c r="AL10" s="28"/>
      <c r="AM10" s="28"/>
      <c r="AN10" s="34" t="s">
        <v>5</v>
      </c>
      <c r="AO10" s="28"/>
      <c r="AP10" s="28"/>
      <c r="AQ10" s="30"/>
      <c r="BE10" s="307"/>
      <c r="BS10" s="23" t="s">
        <v>9</v>
      </c>
    </row>
    <row r="11" spans="1:74" ht="18.399999999999999" customHeight="1">
      <c r="B11" s="27"/>
      <c r="C11" s="28"/>
      <c r="D11" s="28"/>
      <c r="E11" s="34" t="s">
        <v>31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32</v>
      </c>
      <c r="AL11" s="28"/>
      <c r="AM11" s="28"/>
      <c r="AN11" s="34" t="s">
        <v>5</v>
      </c>
      <c r="AO11" s="28"/>
      <c r="AP11" s="28"/>
      <c r="AQ11" s="30"/>
      <c r="BE11" s="307"/>
      <c r="BS11" s="23" t="s">
        <v>9</v>
      </c>
    </row>
    <row r="12" spans="1:74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07"/>
      <c r="BS12" s="23" t="s">
        <v>11</v>
      </c>
    </row>
    <row r="13" spans="1:74" ht="14.45" customHeight="1">
      <c r="B13" s="27"/>
      <c r="C13" s="28"/>
      <c r="D13" s="36" t="s">
        <v>33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30</v>
      </c>
      <c r="AL13" s="28"/>
      <c r="AM13" s="28"/>
      <c r="AN13" s="359"/>
      <c r="AO13" s="28"/>
      <c r="AP13" s="28"/>
      <c r="AQ13" s="30"/>
      <c r="BE13" s="307"/>
      <c r="BS13" s="23" t="s">
        <v>11</v>
      </c>
    </row>
    <row r="14" spans="1:74">
      <c r="B14" s="27"/>
      <c r="C14" s="28"/>
      <c r="D14" s="28"/>
      <c r="E14" s="360" t="s">
        <v>1784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6" t="s">
        <v>32</v>
      </c>
      <c r="AL14" s="28"/>
      <c r="AM14" s="28"/>
      <c r="AN14" s="359"/>
      <c r="AO14" s="28"/>
      <c r="AP14" s="28"/>
      <c r="AQ14" s="30"/>
      <c r="BE14" s="307"/>
      <c r="BS14" s="23" t="s">
        <v>11</v>
      </c>
    </row>
    <row r="15" spans="1:74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07"/>
      <c r="BS15" s="23" t="s">
        <v>6</v>
      </c>
    </row>
    <row r="16" spans="1:74" ht="14.45" customHeight="1">
      <c r="B16" s="27"/>
      <c r="C16" s="28"/>
      <c r="D16" s="36" t="s">
        <v>34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30</v>
      </c>
      <c r="AL16" s="28"/>
      <c r="AM16" s="28"/>
      <c r="AN16" s="34" t="s">
        <v>5</v>
      </c>
      <c r="AO16" s="28"/>
      <c r="AP16" s="28"/>
      <c r="AQ16" s="30"/>
      <c r="BE16" s="307"/>
      <c r="BS16" s="23" t="s">
        <v>6</v>
      </c>
    </row>
    <row r="17" spans="2:71" ht="18.399999999999999" customHeight="1">
      <c r="B17" s="27"/>
      <c r="C17" s="28"/>
      <c r="D17" s="28"/>
      <c r="E17" s="34" t="s">
        <v>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32</v>
      </c>
      <c r="AL17" s="28"/>
      <c r="AM17" s="28"/>
      <c r="AN17" s="34" t="s">
        <v>5</v>
      </c>
      <c r="AO17" s="28"/>
      <c r="AP17" s="28"/>
      <c r="AQ17" s="30"/>
      <c r="BE17" s="307"/>
      <c r="BS17" s="23" t="s">
        <v>36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07"/>
      <c r="BS18" s="23" t="s">
        <v>11</v>
      </c>
    </row>
    <row r="19" spans="2:71" ht="14.45" customHeight="1">
      <c r="B19" s="27"/>
      <c r="C19" s="28"/>
      <c r="D19" s="36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07"/>
      <c r="BS19" s="23" t="s">
        <v>11</v>
      </c>
    </row>
    <row r="20" spans="2:71" ht="16.5" customHeight="1">
      <c r="B20" s="27"/>
      <c r="C20" s="28"/>
      <c r="D20" s="28"/>
      <c r="E20" s="312" t="s">
        <v>5</v>
      </c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28"/>
      <c r="AP20" s="28"/>
      <c r="AQ20" s="30"/>
      <c r="BE20" s="307"/>
      <c r="BS20" s="23" t="s">
        <v>36</v>
      </c>
    </row>
    <row r="21" spans="2:71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07"/>
    </row>
    <row r="22" spans="2:71" ht="6.95" customHeight="1">
      <c r="B22" s="27"/>
      <c r="C22" s="2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8"/>
      <c r="AQ22" s="30"/>
      <c r="BE22" s="307"/>
    </row>
    <row r="23" spans="2:71" s="1" customFormat="1" ht="25.9" customHeight="1">
      <c r="B23" s="39"/>
      <c r="C23" s="40"/>
      <c r="D23" s="41" t="s">
        <v>38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13">
        <f>ROUND(AG51,0)</f>
        <v>0</v>
      </c>
      <c r="AL23" s="314"/>
      <c r="AM23" s="314"/>
      <c r="AN23" s="314"/>
      <c r="AO23" s="314"/>
      <c r="AP23" s="40"/>
      <c r="AQ23" s="43"/>
      <c r="BE23" s="307"/>
    </row>
    <row r="24" spans="2:71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07"/>
    </row>
    <row r="25" spans="2:71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15" t="s">
        <v>39</v>
      </c>
      <c r="M25" s="315"/>
      <c r="N25" s="315"/>
      <c r="O25" s="315"/>
      <c r="P25" s="40"/>
      <c r="Q25" s="40"/>
      <c r="R25" s="40"/>
      <c r="S25" s="40"/>
      <c r="T25" s="40"/>
      <c r="U25" s="40"/>
      <c r="V25" s="40"/>
      <c r="W25" s="315" t="s">
        <v>40</v>
      </c>
      <c r="X25" s="315"/>
      <c r="Y25" s="315"/>
      <c r="Z25" s="315"/>
      <c r="AA25" s="315"/>
      <c r="AB25" s="315"/>
      <c r="AC25" s="315"/>
      <c r="AD25" s="315"/>
      <c r="AE25" s="315"/>
      <c r="AF25" s="40"/>
      <c r="AG25" s="40"/>
      <c r="AH25" s="40"/>
      <c r="AI25" s="40"/>
      <c r="AJ25" s="40"/>
      <c r="AK25" s="315" t="s">
        <v>41</v>
      </c>
      <c r="AL25" s="315"/>
      <c r="AM25" s="315"/>
      <c r="AN25" s="315"/>
      <c r="AO25" s="315"/>
      <c r="AP25" s="40"/>
      <c r="AQ25" s="43"/>
      <c r="BE25" s="307"/>
    </row>
    <row r="26" spans="2:71" s="2" customFormat="1" ht="14.45" customHeight="1">
      <c r="B26" s="45"/>
      <c r="C26" s="46"/>
      <c r="D26" s="47" t="s">
        <v>42</v>
      </c>
      <c r="E26" s="46"/>
      <c r="F26" s="47" t="s">
        <v>43</v>
      </c>
      <c r="G26" s="46"/>
      <c r="H26" s="46"/>
      <c r="I26" s="46"/>
      <c r="J26" s="46"/>
      <c r="K26" s="46"/>
      <c r="L26" s="316">
        <v>0.21</v>
      </c>
      <c r="M26" s="317"/>
      <c r="N26" s="317"/>
      <c r="O26" s="317"/>
      <c r="P26" s="46"/>
      <c r="Q26" s="46"/>
      <c r="R26" s="46"/>
      <c r="S26" s="46"/>
      <c r="T26" s="46"/>
      <c r="U26" s="46"/>
      <c r="V26" s="46"/>
      <c r="W26" s="318">
        <f>ROUND(AZ51,0)</f>
        <v>0</v>
      </c>
      <c r="X26" s="317"/>
      <c r="Y26" s="317"/>
      <c r="Z26" s="317"/>
      <c r="AA26" s="317"/>
      <c r="AB26" s="317"/>
      <c r="AC26" s="317"/>
      <c r="AD26" s="317"/>
      <c r="AE26" s="317"/>
      <c r="AF26" s="46"/>
      <c r="AG26" s="46"/>
      <c r="AH26" s="46"/>
      <c r="AI26" s="46"/>
      <c r="AJ26" s="46"/>
      <c r="AK26" s="318">
        <f>ROUND(AV51,0)</f>
        <v>0</v>
      </c>
      <c r="AL26" s="317"/>
      <c r="AM26" s="317"/>
      <c r="AN26" s="317"/>
      <c r="AO26" s="317"/>
      <c r="AP26" s="46"/>
      <c r="AQ26" s="48"/>
      <c r="BE26" s="307"/>
    </row>
    <row r="27" spans="2:71" s="2" customFormat="1" ht="14.45" customHeight="1">
      <c r="B27" s="45"/>
      <c r="C27" s="46"/>
      <c r="D27" s="46"/>
      <c r="E27" s="46"/>
      <c r="F27" s="47" t="s">
        <v>44</v>
      </c>
      <c r="G27" s="46"/>
      <c r="H27" s="46"/>
      <c r="I27" s="46"/>
      <c r="J27" s="46"/>
      <c r="K27" s="46"/>
      <c r="L27" s="316">
        <v>0.15</v>
      </c>
      <c r="M27" s="317"/>
      <c r="N27" s="317"/>
      <c r="O27" s="317"/>
      <c r="P27" s="46"/>
      <c r="Q27" s="46"/>
      <c r="R27" s="46"/>
      <c r="S27" s="46"/>
      <c r="T27" s="46"/>
      <c r="U27" s="46"/>
      <c r="V27" s="46"/>
      <c r="W27" s="318">
        <f>ROUND(BA51,0)</f>
        <v>0</v>
      </c>
      <c r="X27" s="317"/>
      <c r="Y27" s="317"/>
      <c r="Z27" s="317"/>
      <c r="AA27" s="317"/>
      <c r="AB27" s="317"/>
      <c r="AC27" s="317"/>
      <c r="AD27" s="317"/>
      <c r="AE27" s="317"/>
      <c r="AF27" s="46"/>
      <c r="AG27" s="46"/>
      <c r="AH27" s="46"/>
      <c r="AI27" s="46"/>
      <c r="AJ27" s="46"/>
      <c r="AK27" s="318">
        <f>ROUND(AW51,0)</f>
        <v>0</v>
      </c>
      <c r="AL27" s="317"/>
      <c r="AM27" s="317"/>
      <c r="AN27" s="317"/>
      <c r="AO27" s="317"/>
      <c r="AP27" s="46"/>
      <c r="AQ27" s="48"/>
      <c r="BE27" s="307"/>
    </row>
    <row r="28" spans="2:71" s="2" customFormat="1" ht="14.45" hidden="1" customHeight="1">
      <c r="B28" s="45"/>
      <c r="C28" s="46"/>
      <c r="D28" s="46"/>
      <c r="E28" s="46"/>
      <c r="F28" s="47" t="s">
        <v>45</v>
      </c>
      <c r="G28" s="46"/>
      <c r="H28" s="46"/>
      <c r="I28" s="46"/>
      <c r="J28" s="46"/>
      <c r="K28" s="46"/>
      <c r="L28" s="316">
        <v>0.21</v>
      </c>
      <c r="M28" s="317"/>
      <c r="N28" s="317"/>
      <c r="O28" s="317"/>
      <c r="P28" s="46"/>
      <c r="Q28" s="46"/>
      <c r="R28" s="46"/>
      <c r="S28" s="46"/>
      <c r="T28" s="46"/>
      <c r="U28" s="46"/>
      <c r="V28" s="46"/>
      <c r="W28" s="318">
        <f>ROUND(BB51,0)</f>
        <v>0</v>
      </c>
      <c r="X28" s="317"/>
      <c r="Y28" s="317"/>
      <c r="Z28" s="317"/>
      <c r="AA28" s="317"/>
      <c r="AB28" s="317"/>
      <c r="AC28" s="317"/>
      <c r="AD28" s="317"/>
      <c r="AE28" s="317"/>
      <c r="AF28" s="46"/>
      <c r="AG28" s="46"/>
      <c r="AH28" s="46"/>
      <c r="AI28" s="46"/>
      <c r="AJ28" s="46"/>
      <c r="AK28" s="318">
        <v>0</v>
      </c>
      <c r="AL28" s="317"/>
      <c r="AM28" s="317"/>
      <c r="AN28" s="317"/>
      <c r="AO28" s="317"/>
      <c r="AP28" s="46"/>
      <c r="AQ28" s="48"/>
      <c r="BE28" s="307"/>
    </row>
    <row r="29" spans="2:71" s="2" customFormat="1" ht="14.45" hidden="1" customHeight="1">
      <c r="B29" s="45"/>
      <c r="C29" s="46"/>
      <c r="D29" s="46"/>
      <c r="E29" s="46"/>
      <c r="F29" s="47" t="s">
        <v>46</v>
      </c>
      <c r="G29" s="46"/>
      <c r="H29" s="46"/>
      <c r="I29" s="46"/>
      <c r="J29" s="46"/>
      <c r="K29" s="46"/>
      <c r="L29" s="316">
        <v>0.15</v>
      </c>
      <c r="M29" s="317"/>
      <c r="N29" s="317"/>
      <c r="O29" s="317"/>
      <c r="P29" s="46"/>
      <c r="Q29" s="46"/>
      <c r="R29" s="46"/>
      <c r="S29" s="46"/>
      <c r="T29" s="46"/>
      <c r="U29" s="46"/>
      <c r="V29" s="46"/>
      <c r="W29" s="318">
        <f>ROUND(BC51,0)</f>
        <v>0</v>
      </c>
      <c r="X29" s="317"/>
      <c r="Y29" s="317"/>
      <c r="Z29" s="317"/>
      <c r="AA29" s="317"/>
      <c r="AB29" s="317"/>
      <c r="AC29" s="317"/>
      <c r="AD29" s="317"/>
      <c r="AE29" s="317"/>
      <c r="AF29" s="46"/>
      <c r="AG29" s="46"/>
      <c r="AH29" s="46"/>
      <c r="AI29" s="46"/>
      <c r="AJ29" s="46"/>
      <c r="AK29" s="318">
        <v>0</v>
      </c>
      <c r="AL29" s="317"/>
      <c r="AM29" s="317"/>
      <c r="AN29" s="317"/>
      <c r="AO29" s="317"/>
      <c r="AP29" s="46"/>
      <c r="AQ29" s="48"/>
      <c r="BE29" s="307"/>
    </row>
    <row r="30" spans="2:71" s="2" customFormat="1" ht="14.45" hidden="1" customHeight="1">
      <c r="B30" s="45"/>
      <c r="C30" s="46"/>
      <c r="D30" s="46"/>
      <c r="E30" s="46"/>
      <c r="F30" s="47" t="s">
        <v>47</v>
      </c>
      <c r="G30" s="46"/>
      <c r="H30" s="46"/>
      <c r="I30" s="46"/>
      <c r="J30" s="46"/>
      <c r="K30" s="46"/>
      <c r="L30" s="316">
        <v>0</v>
      </c>
      <c r="M30" s="317"/>
      <c r="N30" s="317"/>
      <c r="O30" s="317"/>
      <c r="P30" s="46"/>
      <c r="Q30" s="46"/>
      <c r="R30" s="46"/>
      <c r="S30" s="46"/>
      <c r="T30" s="46"/>
      <c r="U30" s="46"/>
      <c r="V30" s="46"/>
      <c r="W30" s="318">
        <f>ROUND(BD51,0)</f>
        <v>0</v>
      </c>
      <c r="X30" s="317"/>
      <c r="Y30" s="317"/>
      <c r="Z30" s="317"/>
      <c r="AA30" s="317"/>
      <c r="AB30" s="317"/>
      <c r="AC30" s="317"/>
      <c r="AD30" s="317"/>
      <c r="AE30" s="317"/>
      <c r="AF30" s="46"/>
      <c r="AG30" s="46"/>
      <c r="AH30" s="46"/>
      <c r="AI30" s="46"/>
      <c r="AJ30" s="46"/>
      <c r="AK30" s="318">
        <v>0</v>
      </c>
      <c r="AL30" s="317"/>
      <c r="AM30" s="317"/>
      <c r="AN30" s="317"/>
      <c r="AO30" s="317"/>
      <c r="AP30" s="46"/>
      <c r="AQ30" s="48"/>
      <c r="BE30" s="307"/>
    </row>
    <row r="31" spans="2:71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07"/>
    </row>
    <row r="32" spans="2:71" s="1" customFormat="1" ht="25.9" customHeight="1">
      <c r="B32" s="39"/>
      <c r="C32" s="49"/>
      <c r="D32" s="50" t="s">
        <v>48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49</v>
      </c>
      <c r="U32" s="51"/>
      <c r="V32" s="51"/>
      <c r="W32" s="51"/>
      <c r="X32" s="319" t="s">
        <v>50</v>
      </c>
      <c r="Y32" s="320"/>
      <c r="Z32" s="320"/>
      <c r="AA32" s="320"/>
      <c r="AB32" s="320"/>
      <c r="AC32" s="51"/>
      <c r="AD32" s="51"/>
      <c r="AE32" s="51"/>
      <c r="AF32" s="51"/>
      <c r="AG32" s="51"/>
      <c r="AH32" s="51"/>
      <c r="AI32" s="51"/>
      <c r="AJ32" s="51"/>
      <c r="AK32" s="321">
        <f>SUM(AK23:AK30)</f>
        <v>0</v>
      </c>
      <c r="AL32" s="320"/>
      <c r="AM32" s="320"/>
      <c r="AN32" s="320"/>
      <c r="AO32" s="322"/>
      <c r="AP32" s="49"/>
      <c r="AQ32" s="53"/>
      <c r="BE32" s="307"/>
    </row>
    <row r="33" spans="2:56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56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56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39"/>
    </row>
    <row r="39" spans="2:56" s="1" customFormat="1" ht="36.950000000000003" customHeight="1">
      <c r="B39" s="39"/>
      <c r="C39" s="59" t="s">
        <v>51</v>
      </c>
      <c r="AR39" s="39"/>
    </row>
    <row r="40" spans="2:56" s="1" customFormat="1" ht="6.95" customHeight="1">
      <c r="B40" s="39"/>
      <c r="AR40" s="39"/>
    </row>
    <row r="41" spans="2:56" s="3" customFormat="1" ht="14.45" customHeight="1">
      <c r="B41" s="60"/>
      <c r="C41" s="61" t="s">
        <v>17</v>
      </c>
      <c r="L41" s="3" t="str">
        <f>K5</f>
        <v>Tektum74</v>
      </c>
      <c r="AR41" s="60"/>
    </row>
    <row r="42" spans="2:56" s="4" customFormat="1" ht="36.950000000000003" customHeight="1">
      <c r="B42" s="62"/>
      <c r="C42" s="63" t="s">
        <v>20</v>
      </c>
      <c r="L42" s="323" t="str">
        <f>K6</f>
        <v>Zateplení objektu tělocvičny VOŠS a SPŠS, Raisova 1816, Náchod</v>
      </c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324"/>
      <c r="AM42" s="324"/>
      <c r="AN42" s="324"/>
      <c r="AO42" s="324"/>
      <c r="AR42" s="62"/>
    </row>
    <row r="43" spans="2:56" s="1" customFormat="1" ht="6.95" customHeight="1">
      <c r="B43" s="39"/>
      <c r="AR43" s="39"/>
    </row>
    <row r="44" spans="2:56" s="1" customFormat="1">
      <c r="B44" s="39"/>
      <c r="C44" s="61" t="s">
        <v>24</v>
      </c>
      <c r="L44" s="64" t="str">
        <f>IF(K8="","",K8)</f>
        <v>Náchod</v>
      </c>
      <c r="AI44" s="61" t="s">
        <v>26</v>
      </c>
      <c r="AM44" s="325" t="str">
        <f>IF(AN8= "","",AN8)</f>
        <v/>
      </c>
      <c r="AN44" s="325"/>
      <c r="AR44" s="39"/>
    </row>
    <row r="45" spans="2:56" s="1" customFormat="1" ht="6.95" customHeight="1">
      <c r="B45" s="39"/>
      <c r="AR45" s="39"/>
    </row>
    <row r="46" spans="2:56" s="1" customFormat="1">
      <c r="B46" s="39"/>
      <c r="C46" s="61" t="s">
        <v>29</v>
      </c>
      <c r="L46" s="3" t="str">
        <f>IF(E11= "","",E11)</f>
        <v>VOŠS a SPŠS, Pražská 931, Náchod</v>
      </c>
      <c r="AI46" s="61" t="s">
        <v>34</v>
      </c>
      <c r="AM46" s="326" t="str">
        <f>IF(E17="","",E17)</f>
        <v>Tektum spol. s r.o., Horská 72, Náchod</v>
      </c>
      <c r="AN46" s="326"/>
      <c r="AO46" s="326"/>
      <c r="AP46" s="326"/>
      <c r="AR46" s="39"/>
      <c r="AS46" s="327" t="s">
        <v>52</v>
      </c>
      <c r="AT46" s="328"/>
      <c r="AU46" s="66"/>
      <c r="AV46" s="66"/>
      <c r="AW46" s="66"/>
      <c r="AX46" s="66"/>
      <c r="AY46" s="66"/>
      <c r="AZ46" s="66"/>
      <c r="BA46" s="66"/>
      <c r="BB46" s="66"/>
      <c r="BC46" s="66"/>
      <c r="BD46" s="67"/>
    </row>
    <row r="47" spans="2:56" s="1" customFormat="1">
      <c r="B47" s="39"/>
      <c r="C47" s="61" t="s">
        <v>33</v>
      </c>
      <c r="L47" s="3" t="str">
        <f>IF(E14= "Vyplň údaj","",E14)</f>
        <v>asdasd</v>
      </c>
      <c r="AR47" s="39"/>
      <c r="AS47" s="329"/>
      <c r="AT47" s="330"/>
      <c r="AU47" s="40"/>
      <c r="AV47" s="40"/>
      <c r="AW47" s="40"/>
      <c r="AX47" s="40"/>
      <c r="AY47" s="40"/>
      <c r="AZ47" s="40"/>
      <c r="BA47" s="40"/>
      <c r="BB47" s="40"/>
      <c r="BC47" s="40"/>
      <c r="BD47" s="68"/>
    </row>
    <row r="48" spans="2:56" s="1" customFormat="1" ht="10.9" customHeight="1">
      <c r="B48" s="39"/>
      <c r="AR48" s="39"/>
      <c r="AS48" s="329"/>
      <c r="AT48" s="330"/>
      <c r="AU48" s="40"/>
      <c r="AV48" s="40"/>
      <c r="AW48" s="40"/>
      <c r="AX48" s="40"/>
      <c r="AY48" s="40"/>
      <c r="AZ48" s="40"/>
      <c r="BA48" s="40"/>
      <c r="BB48" s="40"/>
      <c r="BC48" s="40"/>
      <c r="BD48" s="68"/>
    </row>
    <row r="49" spans="1:91" s="1" customFormat="1" ht="29.25" customHeight="1">
      <c r="B49" s="39"/>
      <c r="C49" s="331" t="s">
        <v>53</v>
      </c>
      <c r="D49" s="332"/>
      <c r="E49" s="332"/>
      <c r="F49" s="332"/>
      <c r="G49" s="332"/>
      <c r="H49" s="69"/>
      <c r="I49" s="333" t="s">
        <v>54</v>
      </c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4" t="s">
        <v>55</v>
      </c>
      <c r="AH49" s="332"/>
      <c r="AI49" s="332"/>
      <c r="AJ49" s="332"/>
      <c r="AK49" s="332"/>
      <c r="AL49" s="332"/>
      <c r="AM49" s="332"/>
      <c r="AN49" s="333" t="s">
        <v>56</v>
      </c>
      <c r="AO49" s="332"/>
      <c r="AP49" s="332"/>
      <c r="AQ49" s="70" t="s">
        <v>57</v>
      </c>
      <c r="AR49" s="39"/>
      <c r="AS49" s="71" t="s">
        <v>58</v>
      </c>
      <c r="AT49" s="72" t="s">
        <v>59</v>
      </c>
      <c r="AU49" s="72" t="s">
        <v>60</v>
      </c>
      <c r="AV49" s="72" t="s">
        <v>61</v>
      </c>
      <c r="AW49" s="72" t="s">
        <v>62</v>
      </c>
      <c r="AX49" s="72" t="s">
        <v>63</v>
      </c>
      <c r="AY49" s="72" t="s">
        <v>64</v>
      </c>
      <c r="AZ49" s="72" t="s">
        <v>65</v>
      </c>
      <c r="BA49" s="72" t="s">
        <v>66</v>
      </c>
      <c r="BB49" s="72" t="s">
        <v>67</v>
      </c>
      <c r="BC49" s="72" t="s">
        <v>68</v>
      </c>
      <c r="BD49" s="73" t="s">
        <v>69</v>
      </c>
    </row>
    <row r="50" spans="1:91" s="1" customFormat="1" ht="10.9" customHeight="1">
      <c r="B50" s="39"/>
      <c r="AR50" s="39"/>
      <c r="AS50" s="74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7"/>
    </row>
    <row r="51" spans="1:91" s="4" customFormat="1" ht="32.450000000000003" customHeight="1">
      <c r="B51" s="62"/>
      <c r="C51" s="75" t="s">
        <v>70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338">
        <f>ROUND(SUM(AG52:AG54),0)</f>
        <v>0</v>
      </c>
      <c r="AH51" s="338"/>
      <c r="AI51" s="338"/>
      <c r="AJ51" s="338"/>
      <c r="AK51" s="338"/>
      <c r="AL51" s="338"/>
      <c r="AM51" s="338"/>
      <c r="AN51" s="339">
        <f>SUM(AG51,AT51)</f>
        <v>0</v>
      </c>
      <c r="AO51" s="339"/>
      <c r="AP51" s="339"/>
      <c r="AQ51" s="77" t="s">
        <v>5</v>
      </c>
      <c r="AR51" s="62"/>
      <c r="AS51" s="78">
        <f>ROUND(SUM(AS52:AS54),0)</f>
        <v>0</v>
      </c>
      <c r="AT51" s="79">
        <f>ROUND(SUM(AV51:AW51),0)</f>
        <v>0</v>
      </c>
      <c r="AU51" s="80">
        <f>ROUND(SUM(AU52:AU54),5)</f>
        <v>0</v>
      </c>
      <c r="AV51" s="79">
        <f>ROUND(AZ51*L26,0)</f>
        <v>0</v>
      </c>
      <c r="AW51" s="79">
        <f>ROUND(BA51*L27,0)</f>
        <v>0</v>
      </c>
      <c r="AX51" s="79">
        <f>ROUND(BB51*L26,0)</f>
        <v>0</v>
      </c>
      <c r="AY51" s="79">
        <f>ROUND(BC51*L27,0)</f>
        <v>0</v>
      </c>
      <c r="AZ51" s="79">
        <f>ROUND(SUM(AZ52:AZ54),0)</f>
        <v>0</v>
      </c>
      <c r="BA51" s="79">
        <f>ROUND(SUM(BA52:BA54),0)</f>
        <v>0</v>
      </c>
      <c r="BB51" s="79">
        <f>ROUND(SUM(BB52:BB54),0)</f>
        <v>0</v>
      </c>
      <c r="BC51" s="79">
        <f>ROUND(SUM(BC52:BC54),0)</f>
        <v>0</v>
      </c>
      <c r="BD51" s="81">
        <f>ROUND(SUM(BD52:BD54),0)</f>
        <v>0</v>
      </c>
      <c r="BS51" s="63" t="s">
        <v>71</v>
      </c>
      <c r="BT51" s="63" t="s">
        <v>72</v>
      </c>
      <c r="BU51" s="82" t="s">
        <v>73</v>
      </c>
      <c r="BV51" s="63" t="s">
        <v>74</v>
      </c>
      <c r="BW51" s="63" t="s">
        <v>7</v>
      </c>
      <c r="BX51" s="63" t="s">
        <v>75</v>
      </c>
      <c r="CL51" s="63" t="s">
        <v>5</v>
      </c>
    </row>
    <row r="52" spans="1:91" s="5" customFormat="1" ht="16.5" customHeight="1">
      <c r="A52" s="83" t="s">
        <v>76</v>
      </c>
      <c r="B52" s="84"/>
      <c r="C52" s="85"/>
      <c r="D52" s="337" t="s">
        <v>11</v>
      </c>
      <c r="E52" s="337"/>
      <c r="F52" s="337"/>
      <c r="G52" s="337"/>
      <c r="H52" s="337"/>
      <c r="I52" s="86"/>
      <c r="J52" s="337" t="s">
        <v>77</v>
      </c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  <c r="AA52" s="337"/>
      <c r="AB52" s="337"/>
      <c r="AC52" s="337"/>
      <c r="AD52" s="337"/>
      <c r="AE52" s="337"/>
      <c r="AF52" s="337"/>
      <c r="AG52" s="335">
        <f>'1 - Tělocvična - zateplen...'!J27</f>
        <v>0</v>
      </c>
      <c r="AH52" s="336"/>
      <c r="AI52" s="336"/>
      <c r="AJ52" s="336"/>
      <c r="AK52" s="336"/>
      <c r="AL52" s="336"/>
      <c r="AM52" s="336"/>
      <c r="AN52" s="335">
        <f>SUM(AG52,AT52)</f>
        <v>0</v>
      </c>
      <c r="AO52" s="336"/>
      <c r="AP52" s="336"/>
      <c r="AQ52" s="87" t="s">
        <v>78</v>
      </c>
      <c r="AR52" s="84"/>
      <c r="AS52" s="88">
        <v>0</v>
      </c>
      <c r="AT52" s="89">
        <f>ROUND(SUM(AV52:AW52),0)</f>
        <v>0</v>
      </c>
      <c r="AU52" s="90">
        <f>'1 - Tělocvična - zateplen...'!P100</f>
        <v>0</v>
      </c>
      <c r="AV52" s="89">
        <f>'1 - Tělocvična - zateplen...'!J30</f>
        <v>0</v>
      </c>
      <c r="AW52" s="89">
        <f>'1 - Tělocvična - zateplen...'!J31</f>
        <v>0</v>
      </c>
      <c r="AX52" s="89">
        <f>'1 - Tělocvična - zateplen...'!J32</f>
        <v>0</v>
      </c>
      <c r="AY52" s="89">
        <f>'1 - Tělocvična - zateplen...'!J33</f>
        <v>0</v>
      </c>
      <c r="AZ52" s="89">
        <f>'1 - Tělocvična - zateplen...'!F30</f>
        <v>0</v>
      </c>
      <c r="BA52" s="89">
        <f>'1 - Tělocvična - zateplen...'!F31</f>
        <v>0</v>
      </c>
      <c r="BB52" s="89">
        <f>'1 - Tělocvična - zateplen...'!F32</f>
        <v>0</v>
      </c>
      <c r="BC52" s="89">
        <f>'1 - Tělocvična - zateplen...'!F33</f>
        <v>0</v>
      </c>
      <c r="BD52" s="91">
        <f>'1 - Tělocvična - zateplen...'!F34</f>
        <v>0</v>
      </c>
      <c r="BT52" s="92" t="s">
        <v>11</v>
      </c>
      <c r="BV52" s="92" t="s">
        <v>74</v>
      </c>
      <c r="BW52" s="92" t="s">
        <v>79</v>
      </c>
      <c r="BX52" s="92" t="s">
        <v>7</v>
      </c>
      <c r="CL52" s="92" t="s">
        <v>5</v>
      </c>
      <c r="CM52" s="92" t="s">
        <v>80</v>
      </c>
    </row>
    <row r="53" spans="1:91" s="5" customFormat="1" ht="16.5" customHeight="1">
      <c r="A53" s="83" t="s">
        <v>76</v>
      </c>
      <c r="B53" s="84"/>
      <c r="C53" s="85"/>
      <c r="D53" s="337" t="s">
        <v>80</v>
      </c>
      <c r="E53" s="337"/>
      <c r="F53" s="337"/>
      <c r="G53" s="337"/>
      <c r="H53" s="337"/>
      <c r="I53" s="86"/>
      <c r="J53" s="337" t="s">
        <v>81</v>
      </c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337"/>
      <c r="AG53" s="335">
        <f>'2 - Tělocvična - VZT'!J27</f>
        <v>0</v>
      </c>
      <c r="AH53" s="336"/>
      <c r="AI53" s="336"/>
      <c r="AJ53" s="336"/>
      <c r="AK53" s="336"/>
      <c r="AL53" s="336"/>
      <c r="AM53" s="336"/>
      <c r="AN53" s="335">
        <f>SUM(AG53,AT53)</f>
        <v>0</v>
      </c>
      <c r="AO53" s="336"/>
      <c r="AP53" s="336"/>
      <c r="AQ53" s="87" t="s">
        <v>78</v>
      </c>
      <c r="AR53" s="84"/>
      <c r="AS53" s="88">
        <v>0</v>
      </c>
      <c r="AT53" s="89">
        <f>ROUND(SUM(AV53:AW53),0)</f>
        <v>0</v>
      </c>
      <c r="AU53" s="90">
        <f>'2 - Tělocvična - VZT'!P95</f>
        <v>0</v>
      </c>
      <c r="AV53" s="89">
        <f>'2 - Tělocvična - VZT'!J30</f>
        <v>0</v>
      </c>
      <c r="AW53" s="89">
        <f>'2 - Tělocvična - VZT'!J31</f>
        <v>0</v>
      </c>
      <c r="AX53" s="89">
        <f>'2 - Tělocvična - VZT'!J32</f>
        <v>0</v>
      </c>
      <c r="AY53" s="89">
        <f>'2 - Tělocvična - VZT'!J33</f>
        <v>0</v>
      </c>
      <c r="AZ53" s="89">
        <f>'2 - Tělocvična - VZT'!F30</f>
        <v>0</v>
      </c>
      <c r="BA53" s="89">
        <f>'2 - Tělocvična - VZT'!F31</f>
        <v>0</v>
      </c>
      <c r="BB53" s="89">
        <f>'2 - Tělocvična - VZT'!F32</f>
        <v>0</v>
      </c>
      <c r="BC53" s="89">
        <f>'2 - Tělocvična - VZT'!F33</f>
        <v>0</v>
      </c>
      <c r="BD53" s="91">
        <f>'2 - Tělocvična - VZT'!F34</f>
        <v>0</v>
      </c>
      <c r="BT53" s="92" t="s">
        <v>11</v>
      </c>
      <c r="BV53" s="92" t="s">
        <v>74</v>
      </c>
      <c r="BW53" s="92" t="s">
        <v>82</v>
      </c>
      <c r="BX53" s="92" t="s">
        <v>7</v>
      </c>
      <c r="CL53" s="92" t="s">
        <v>5</v>
      </c>
      <c r="CM53" s="92" t="s">
        <v>80</v>
      </c>
    </row>
    <row r="54" spans="1:91" s="5" customFormat="1" ht="16.5" customHeight="1">
      <c r="A54" s="83" t="s">
        <v>76</v>
      </c>
      <c r="B54" s="84"/>
      <c r="C54" s="85"/>
      <c r="D54" s="337" t="s">
        <v>83</v>
      </c>
      <c r="E54" s="337"/>
      <c r="F54" s="337"/>
      <c r="G54" s="337"/>
      <c r="H54" s="337"/>
      <c r="I54" s="86"/>
      <c r="J54" s="337" t="s">
        <v>84</v>
      </c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5">
        <f>'3 - Ostatní a vedlejší ná...'!J27</f>
        <v>0</v>
      </c>
      <c r="AH54" s="336"/>
      <c r="AI54" s="336"/>
      <c r="AJ54" s="336"/>
      <c r="AK54" s="336"/>
      <c r="AL54" s="336"/>
      <c r="AM54" s="336"/>
      <c r="AN54" s="335">
        <f>SUM(AG54,AT54)</f>
        <v>0</v>
      </c>
      <c r="AO54" s="336"/>
      <c r="AP54" s="336"/>
      <c r="AQ54" s="87" t="s">
        <v>78</v>
      </c>
      <c r="AR54" s="84"/>
      <c r="AS54" s="93">
        <v>0</v>
      </c>
      <c r="AT54" s="94">
        <f>ROUND(SUM(AV54:AW54),0)</f>
        <v>0</v>
      </c>
      <c r="AU54" s="95">
        <f>'3 - Ostatní a vedlejší ná...'!P86</f>
        <v>0</v>
      </c>
      <c r="AV54" s="94">
        <f>'3 - Ostatní a vedlejší ná...'!J30</f>
        <v>0</v>
      </c>
      <c r="AW54" s="94">
        <f>'3 - Ostatní a vedlejší ná...'!J31</f>
        <v>0</v>
      </c>
      <c r="AX54" s="94">
        <f>'3 - Ostatní a vedlejší ná...'!J32</f>
        <v>0</v>
      </c>
      <c r="AY54" s="94">
        <f>'3 - Ostatní a vedlejší ná...'!J33</f>
        <v>0</v>
      </c>
      <c r="AZ54" s="94">
        <f>'3 - Ostatní a vedlejší ná...'!F30</f>
        <v>0</v>
      </c>
      <c r="BA54" s="94">
        <f>'3 - Ostatní a vedlejší ná...'!F31</f>
        <v>0</v>
      </c>
      <c r="BB54" s="94">
        <f>'3 - Ostatní a vedlejší ná...'!F32</f>
        <v>0</v>
      </c>
      <c r="BC54" s="94">
        <f>'3 - Ostatní a vedlejší ná...'!F33</f>
        <v>0</v>
      </c>
      <c r="BD54" s="96">
        <f>'3 - Ostatní a vedlejší ná...'!F34</f>
        <v>0</v>
      </c>
      <c r="BT54" s="92" t="s">
        <v>11</v>
      </c>
      <c r="BV54" s="92" t="s">
        <v>74</v>
      </c>
      <c r="BW54" s="92" t="s">
        <v>85</v>
      </c>
      <c r="BX54" s="92" t="s">
        <v>7</v>
      </c>
      <c r="CL54" s="92" t="s">
        <v>5</v>
      </c>
      <c r="CM54" s="92" t="s">
        <v>80</v>
      </c>
    </row>
    <row r="55" spans="1:91" s="1" customFormat="1" ht="30" customHeight="1">
      <c r="B55" s="39"/>
      <c r="AR55" s="39"/>
    </row>
    <row r="56" spans="1:91" s="1" customFormat="1" ht="6.95" customHeight="1"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39"/>
    </row>
  </sheetData>
  <sheetProtection password="EFE1" sheet="1" objects="1" scenarios="1"/>
  <mergeCells count="49"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1 - Tělocvična - zateplen...'!C2" display="/"/>
    <hyperlink ref="A53" location="'2 - Tělocvična - VZT'!C2" display="/"/>
    <hyperlink ref="A54" location="'3 - Ostatní a vedlejší ná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69"/>
  <sheetViews>
    <sheetView showGridLines="0" workbookViewId="0">
      <pane ySplit="1" topLeftCell="A263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7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98"/>
      <c r="C1" s="98"/>
      <c r="D1" s="99" t="s">
        <v>1</v>
      </c>
      <c r="E1" s="98"/>
      <c r="F1" s="100" t="s">
        <v>86</v>
      </c>
      <c r="G1" s="350" t="s">
        <v>87</v>
      </c>
      <c r="H1" s="350"/>
      <c r="I1" s="101"/>
      <c r="J1" s="100" t="s">
        <v>88</v>
      </c>
      <c r="K1" s="99" t="s">
        <v>89</v>
      </c>
      <c r="L1" s="100" t="s">
        <v>90</v>
      </c>
      <c r="M1" s="100"/>
      <c r="N1" s="100"/>
      <c r="O1" s="100"/>
      <c r="P1" s="100"/>
      <c r="Q1" s="100"/>
      <c r="R1" s="100"/>
      <c r="S1" s="100"/>
      <c r="T1" s="100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40" t="s">
        <v>8</v>
      </c>
      <c r="M2" s="341"/>
      <c r="N2" s="341"/>
      <c r="O2" s="341"/>
      <c r="P2" s="341"/>
      <c r="Q2" s="341"/>
      <c r="R2" s="341"/>
      <c r="S2" s="341"/>
      <c r="T2" s="341"/>
      <c r="U2" s="341"/>
      <c r="V2" s="341"/>
      <c r="AT2" s="23" t="s">
        <v>79</v>
      </c>
      <c r="AZ2" s="102" t="s">
        <v>91</v>
      </c>
      <c r="BA2" s="102" t="s">
        <v>92</v>
      </c>
      <c r="BB2" s="102" t="s">
        <v>5</v>
      </c>
      <c r="BC2" s="102" t="s">
        <v>93</v>
      </c>
      <c r="BD2" s="102" t="s">
        <v>80</v>
      </c>
    </row>
    <row r="3" spans="1:70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80</v>
      </c>
      <c r="AZ3" s="102" t="s">
        <v>94</v>
      </c>
      <c r="BA3" s="102" t="s">
        <v>95</v>
      </c>
      <c r="BB3" s="102" t="s">
        <v>5</v>
      </c>
      <c r="BC3" s="102" t="s">
        <v>96</v>
      </c>
      <c r="BD3" s="102" t="s">
        <v>80</v>
      </c>
    </row>
    <row r="4" spans="1:70" ht="36.950000000000003" customHeight="1">
      <c r="B4" s="27"/>
      <c r="C4" s="28"/>
      <c r="D4" s="29" t="s">
        <v>97</v>
      </c>
      <c r="E4" s="28"/>
      <c r="F4" s="28"/>
      <c r="G4" s="28"/>
      <c r="H4" s="28"/>
      <c r="I4" s="104"/>
      <c r="J4" s="28"/>
      <c r="K4" s="30"/>
      <c r="M4" s="31" t="s">
        <v>14</v>
      </c>
      <c r="AT4" s="23" t="s">
        <v>6</v>
      </c>
      <c r="AZ4" s="102" t="s">
        <v>98</v>
      </c>
      <c r="BA4" s="102" t="s">
        <v>99</v>
      </c>
      <c r="BB4" s="102" t="s">
        <v>5</v>
      </c>
      <c r="BC4" s="102" t="s">
        <v>100</v>
      </c>
      <c r="BD4" s="102" t="s">
        <v>80</v>
      </c>
    </row>
    <row r="5" spans="1:70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  <c r="AZ5" s="102" t="s">
        <v>101</v>
      </c>
      <c r="BA5" s="102" t="s">
        <v>102</v>
      </c>
      <c r="BB5" s="102" t="s">
        <v>5</v>
      </c>
      <c r="BC5" s="102" t="s">
        <v>103</v>
      </c>
      <c r="BD5" s="102" t="s">
        <v>80</v>
      </c>
    </row>
    <row r="6" spans="1:70">
      <c r="B6" s="27"/>
      <c r="C6" s="28"/>
      <c r="D6" s="36" t="s">
        <v>20</v>
      </c>
      <c r="E6" s="28"/>
      <c r="F6" s="28"/>
      <c r="G6" s="28"/>
      <c r="H6" s="28"/>
      <c r="I6" s="104"/>
      <c r="J6" s="28"/>
      <c r="K6" s="30"/>
      <c r="AZ6" s="102" t="s">
        <v>104</v>
      </c>
      <c r="BA6" s="102" t="s">
        <v>105</v>
      </c>
      <c r="BB6" s="102" t="s">
        <v>5</v>
      </c>
      <c r="BC6" s="102" t="s">
        <v>106</v>
      </c>
      <c r="BD6" s="102" t="s">
        <v>80</v>
      </c>
    </row>
    <row r="7" spans="1:70" ht="16.5" customHeight="1">
      <c r="B7" s="27"/>
      <c r="C7" s="28"/>
      <c r="D7" s="28"/>
      <c r="E7" s="342" t="str">
        <f>'Rekapitulace stavby'!K6</f>
        <v>Zateplení objektu tělocvičny VOŠS a SPŠS, Raisova 1816, Náchod</v>
      </c>
      <c r="F7" s="343"/>
      <c r="G7" s="343"/>
      <c r="H7" s="343"/>
      <c r="I7" s="104"/>
      <c r="J7" s="28"/>
      <c r="K7" s="30"/>
      <c r="AZ7" s="102" t="s">
        <v>107</v>
      </c>
      <c r="BA7" s="102" t="s">
        <v>108</v>
      </c>
      <c r="BB7" s="102" t="s">
        <v>5</v>
      </c>
      <c r="BC7" s="102" t="s">
        <v>109</v>
      </c>
      <c r="BD7" s="102" t="s">
        <v>80</v>
      </c>
    </row>
    <row r="8" spans="1:70" s="1" customFormat="1">
      <c r="B8" s="39"/>
      <c r="C8" s="40"/>
      <c r="D8" s="36" t="s">
        <v>110</v>
      </c>
      <c r="E8" s="40"/>
      <c r="F8" s="40"/>
      <c r="G8" s="40"/>
      <c r="H8" s="40"/>
      <c r="I8" s="105"/>
      <c r="J8" s="40"/>
      <c r="K8" s="43"/>
      <c r="AZ8" s="102" t="s">
        <v>111</v>
      </c>
      <c r="BA8" s="102" t="s">
        <v>112</v>
      </c>
      <c r="BB8" s="102" t="s">
        <v>5</v>
      </c>
      <c r="BC8" s="102" t="s">
        <v>113</v>
      </c>
      <c r="BD8" s="102" t="s">
        <v>80</v>
      </c>
    </row>
    <row r="9" spans="1:70" s="1" customFormat="1" ht="36.950000000000003" customHeight="1">
      <c r="B9" s="39"/>
      <c r="C9" s="40"/>
      <c r="D9" s="40"/>
      <c r="E9" s="344" t="s">
        <v>114</v>
      </c>
      <c r="F9" s="345"/>
      <c r="G9" s="345"/>
      <c r="H9" s="345"/>
      <c r="I9" s="105"/>
      <c r="J9" s="40"/>
      <c r="K9" s="43"/>
      <c r="AZ9" s="102" t="s">
        <v>115</v>
      </c>
      <c r="BA9" s="102" t="s">
        <v>116</v>
      </c>
      <c r="BB9" s="102" t="s">
        <v>5</v>
      </c>
      <c r="BC9" s="102" t="s">
        <v>117</v>
      </c>
      <c r="BD9" s="102" t="s">
        <v>80</v>
      </c>
    </row>
    <row r="10" spans="1:70" s="1" customFormat="1" ht="13.5">
      <c r="B10" s="39"/>
      <c r="C10" s="40"/>
      <c r="D10" s="40"/>
      <c r="E10" s="40"/>
      <c r="F10" s="40"/>
      <c r="G10" s="40"/>
      <c r="H10" s="40"/>
      <c r="I10" s="105"/>
      <c r="J10" s="40"/>
      <c r="K10" s="43"/>
      <c r="AZ10" s="102" t="s">
        <v>118</v>
      </c>
      <c r="BA10" s="102" t="s">
        <v>119</v>
      </c>
      <c r="BB10" s="102" t="s">
        <v>5</v>
      </c>
      <c r="BC10" s="102" t="s">
        <v>120</v>
      </c>
      <c r="BD10" s="102" t="s">
        <v>80</v>
      </c>
    </row>
    <row r="11" spans="1:70" s="1" customFormat="1" ht="14.45" customHeight="1">
      <c r="B11" s="39"/>
      <c r="C11" s="40"/>
      <c r="D11" s="36" t="s">
        <v>22</v>
      </c>
      <c r="E11" s="40"/>
      <c r="F11" s="34" t="s">
        <v>5</v>
      </c>
      <c r="G11" s="40"/>
      <c r="H11" s="40"/>
      <c r="I11" s="106" t="s">
        <v>23</v>
      </c>
      <c r="J11" s="34" t="s">
        <v>5</v>
      </c>
      <c r="K11" s="43"/>
      <c r="AZ11" s="102" t="s">
        <v>121</v>
      </c>
      <c r="BA11" s="102" t="s">
        <v>122</v>
      </c>
      <c r="BB11" s="102" t="s">
        <v>5</v>
      </c>
      <c r="BC11" s="102" t="s">
        <v>123</v>
      </c>
      <c r="BD11" s="102" t="s">
        <v>80</v>
      </c>
    </row>
    <row r="12" spans="1:70" s="1" customFormat="1" ht="14.45" customHeight="1">
      <c r="B12" s="39"/>
      <c r="C12" s="40"/>
      <c r="D12" s="36" t="s">
        <v>24</v>
      </c>
      <c r="E12" s="40"/>
      <c r="F12" s="34" t="s">
        <v>25</v>
      </c>
      <c r="G12" s="40"/>
      <c r="H12" s="40"/>
      <c r="I12" s="106" t="s">
        <v>26</v>
      </c>
      <c r="J12" s="107">
        <f>'Rekapitulace stavby'!AN8</f>
        <v>0</v>
      </c>
      <c r="K12" s="43"/>
      <c r="AZ12" s="102" t="s">
        <v>124</v>
      </c>
      <c r="BA12" s="102" t="s">
        <v>125</v>
      </c>
      <c r="BB12" s="102" t="s">
        <v>5</v>
      </c>
      <c r="BC12" s="102" t="s">
        <v>126</v>
      </c>
      <c r="BD12" s="102" t="s">
        <v>80</v>
      </c>
    </row>
    <row r="13" spans="1:70" s="1" customFormat="1" ht="10.9" customHeight="1">
      <c r="B13" s="39"/>
      <c r="C13" s="40"/>
      <c r="D13" s="40"/>
      <c r="E13" s="40"/>
      <c r="F13" s="40"/>
      <c r="G13" s="40"/>
      <c r="H13" s="40"/>
      <c r="I13" s="105"/>
      <c r="J13" s="40"/>
      <c r="K13" s="43"/>
      <c r="AZ13" s="102" t="s">
        <v>127</v>
      </c>
      <c r="BA13" s="102" t="s">
        <v>128</v>
      </c>
      <c r="BB13" s="102" t="s">
        <v>5</v>
      </c>
      <c r="BC13" s="102" t="s">
        <v>129</v>
      </c>
      <c r="BD13" s="102" t="s">
        <v>80</v>
      </c>
    </row>
    <row r="14" spans="1:70" s="1" customFormat="1" ht="14.45" customHeight="1">
      <c r="B14" s="39"/>
      <c r="C14" s="40"/>
      <c r="D14" s="36" t="s">
        <v>29</v>
      </c>
      <c r="E14" s="40"/>
      <c r="F14" s="40"/>
      <c r="G14" s="40"/>
      <c r="H14" s="40"/>
      <c r="I14" s="106" t="s">
        <v>30</v>
      </c>
      <c r="J14" s="34" t="s">
        <v>5</v>
      </c>
      <c r="K14" s="43"/>
      <c r="AZ14" s="102" t="s">
        <v>130</v>
      </c>
      <c r="BA14" s="102" t="s">
        <v>131</v>
      </c>
      <c r="BB14" s="102" t="s">
        <v>5</v>
      </c>
      <c r="BC14" s="102" t="s">
        <v>132</v>
      </c>
      <c r="BD14" s="102" t="s">
        <v>80</v>
      </c>
    </row>
    <row r="15" spans="1:70" s="1" customFormat="1" ht="18" customHeight="1">
      <c r="B15" s="39"/>
      <c r="C15" s="40"/>
      <c r="D15" s="40"/>
      <c r="E15" s="34" t="s">
        <v>31</v>
      </c>
      <c r="F15" s="40"/>
      <c r="G15" s="40"/>
      <c r="H15" s="40"/>
      <c r="I15" s="106" t="s">
        <v>32</v>
      </c>
      <c r="J15" s="34" t="s">
        <v>5</v>
      </c>
      <c r="K15" s="43"/>
      <c r="AZ15" s="102" t="s">
        <v>133</v>
      </c>
      <c r="BA15" s="102" t="s">
        <v>134</v>
      </c>
      <c r="BB15" s="102" t="s">
        <v>5</v>
      </c>
      <c r="BC15" s="102" t="s">
        <v>135</v>
      </c>
      <c r="BD15" s="102" t="s">
        <v>80</v>
      </c>
    </row>
    <row r="16" spans="1:70" s="1" customFormat="1" ht="6.95" customHeight="1">
      <c r="B16" s="39"/>
      <c r="C16" s="40"/>
      <c r="D16" s="40"/>
      <c r="E16" s="40"/>
      <c r="F16" s="40"/>
      <c r="G16" s="40"/>
      <c r="H16" s="40"/>
      <c r="I16" s="105"/>
      <c r="J16" s="40"/>
      <c r="K16" s="43"/>
      <c r="AZ16" s="102" t="s">
        <v>136</v>
      </c>
      <c r="BA16" s="102" t="s">
        <v>137</v>
      </c>
      <c r="BB16" s="102" t="s">
        <v>5</v>
      </c>
      <c r="BC16" s="102" t="s">
        <v>138</v>
      </c>
      <c r="BD16" s="102" t="s">
        <v>80</v>
      </c>
    </row>
    <row r="17" spans="2:56" s="1" customFormat="1" ht="14.45" customHeight="1">
      <c r="B17" s="39"/>
      <c r="C17" s="40"/>
      <c r="D17" s="36" t="s">
        <v>33</v>
      </c>
      <c r="E17" s="40"/>
      <c r="F17" s="40"/>
      <c r="G17" s="40"/>
      <c r="H17" s="40"/>
      <c r="I17" s="106" t="s">
        <v>30</v>
      </c>
      <c r="J17" s="34" t="str">
        <f>IF('Rekapitulace stavby'!AN13="Vyplň údaj","",IF('Rekapitulace stavby'!AN13="","",'Rekapitulace stavby'!AN13))</f>
        <v/>
      </c>
      <c r="K17" s="43"/>
      <c r="AZ17" s="102" t="s">
        <v>139</v>
      </c>
      <c r="BA17" s="102" t="s">
        <v>140</v>
      </c>
      <c r="BB17" s="102" t="s">
        <v>5</v>
      </c>
      <c r="BC17" s="102" t="s">
        <v>141</v>
      </c>
      <c r="BD17" s="102" t="s">
        <v>80</v>
      </c>
    </row>
    <row r="18" spans="2:56" s="1" customFormat="1" ht="18" customHeight="1">
      <c r="B18" s="39"/>
      <c r="C18" s="40"/>
      <c r="D18" s="40"/>
      <c r="E18" s="34" t="str">
        <f>IF('Rekapitulace stavby'!E14="Vyplň údaj","",IF('Rekapitulace stavby'!E14="","",'Rekapitulace stavby'!E14))</f>
        <v>asdasd</v>
      </c>
      <c r="F18" s="40"/>
      <c r="G18" s="40"/>
      <c r="H18" s="40"/>
      <c r="I18" s="106" t="s">
        <v>32</v>
      </c>
      <c r="J18" s="34" t="str">
        <f>IF('Rekapitulace stavby'!AN14="Vyplň údaj","",IF('Rekapitulace stavby'!AN14="","",'Rekapitulace stavby'!AN14))</f>
        <v/>
      </c>
      <c r="K18" s="43"/>
      <c r="AZ18" s="102" t="s">
        <v>142</v>
      </c>
      <c r="BA18" s="102" t="s">
        <v>143</v>
      </c>
      <c r="BB18" s="102" t="s">
        <v>5</v>
      </c>
      <c r="BC18" s="102" t="s">
        <v>144</v>
      </c>
      <c r="BD18" s="102" t="s">
        <v>80</v>
      </c>
    </row>
    <row r="19" spans="2:56" s="1" customFormat="1" ht="6.95" customHeight="1">
      <c r="B19" s="39"/>
      <c r="C19" s="40"/>
      <c r="D19" s="40"/>
      <c r="E19" s="40"/>
      <c r="F19" s="40"/>
      <c r="G19" s="40"/>
      <c r="H19" s="40"/>
      <c r="I19" s="105"/>
      <c r="J19" s="40"/>
      <c r="K19" s="43"/>
      <c r="AZ19" s="102" t="s">
        <v>145</v>
      </c>
      <c r="BA19" s="102" t="s">
        <v>146</v>
      </c>
      <c r="BB19" s="102" t="s">
        <v>5</v>
      </c>
      <c r="BC19" s="102" t="s">
        <v>147</v>
      </c>
      <c r="BD19" s="102" t="s">
        <v>80</v>
      </c>
    </row>
    <row r="20" spans="2:56" s="1" customFormat="1" ht="14.45" customHeight="1">
      <c r="B20" s="39"/>
      <c r="C20" s="40"/>
      <c r="D20" s="36" t="s">
        <v>34</v>
      </c>
      <c r="E20" s="40"/>
      <c r="F20" s="40"/>
      <c r="G20" s="40"/>
      <c r="H20" s="40"/>
      <c r="I20" s="106" t="s">
        <v>30</v>
      </c>
      <c r="J20" s="34" t="s">
        <v>5</v>
      </c>
      <c r="K20" s="43"/>
      <c r="AZ20" s="102" t="s">
        <v>148</v>
      </c>
      <c r="BA20" s="102" t="s">
        <v>149</v>
      </c>
      <c r="BB20" s="102" t="s">
        <v>5</v>
      </c>
      <c r="BC20" s="102" t="s">
        <v>150</v>
      </c>
      <c r="BD20" s="102" t="s">
        <v>80</v>
      </c>
    </row>
    <row r="21" spans="2:56" s="1" customFormat="1" ht="18" customHeight="1">
      <c r="B21" s="39"/>
      <c r="C21" s="40"/>
      <c r="D21" s="40"/>
      <c r="E21" s="34" t="s">
        <v>35</v>
      </c>
      <c r="F21" s="40"/>
      <c r="G21" s="40"/>
      <c r="H21" s="40"/>
      <c r="I21" s="106" t="s">
        <v>32</v>
      </c>
      <c r="J21" s="34" t="s">
        <v>5</v>
      </c>
      <c r="K21" s="43"/>
      <c r="AZ21" s="102" t="s">
        <v>151</v>
      </c>
      <c r="BA21" s="102" t="s">
        <v>152</v>
      </c>
      <c r="BB21" s="102" t="s">
        <v>5</v>
      </c>
      <c r="BC21" s="102" t="s">
        <v>153</v>
      </c>
      <c r="BD21" s="102" t="s">
        <v>80</v>
      </c>
    </row>
    <row r="22" spans="2:56" s="1" customFormat="1" ht="6.95" customHeight="1">
      <c r="B22" s="39"/>
      <c r="C22" s="40"/>
      <c r="D22" s="40"/>
      <c r="E22" s="40"/>
      <c r="F22" s="40"/>
      <c r="G22" s="40"/>
      <c r="H22" s="40"/>
      <c r="I22" s="105"/>
      <c r="J22" s="40"/>
      <c r="K22" s="43"/>
      <c r="AZ22" s="102" t="s">
        <v>154</v>
      </c>
      <c r="BA22" s="102" t="s">
        <v>155</v>
      </c>
      <c r="BB22" s="102" t="s">
        <v>5</v>
      </c>
      <c r="BC22" s="102" t="s">
        <v>156</v>
      </c>
      <c r="BD22" s="102" t="s">
        <v>80</v>
      </c>
    </row>
    <row r="23" spans="2:56" s="1" customFormat="1" ht="14.45" customHeight="1">
      <c r="B23" s="39"/>
      <c r="C23" s="40"/>
      <c r="D23" s="36" t="s">
        <v>37</v>
      </c>
      <c r="E23" s="40"/>
      <c r="F23" s="40"/>
      <c r="G23" s="40"/>
      <c r="H23" s="40"/>
      <c r="I23" s="105"/>
      <c r="J23" s="40"/>
      <c r="K23" s="43"/>
      <c r="AZ23" s="102" t="s">
        <v>157</v>
      </c>
      <c r="BA23" s="102" t="s">
        <v>158</v>
      </c>
      <c r="BB23" s="102" t="s">
        <v>5</v>
      </c>
      <c r="BC23" s="102" t="s">
        <v>159</v>
      </c>
      <c r="BD23" s="102" t="s">
        <v>80</v>
      </c>
    </row>
    <row r="24" spans="2:56" s="6" customFormat="1" ht="16.5" customHeight="1">
      <c r="B24" s="108"/>
      <c r="C24" s="109"/>
      <c r="D24" s="109"/>
      <c r="E24" s="312" t="s">
        <v>5</v>
      </c>
      <c r="F24" s="312"/>
      <c r="G24" s="312"/>
      <c r="H24" s="312"/>
      <c r="I24" s="110"/>
      <c r="J24" s="109"/>
      <c r="K24" s="111"/>
      <c r="AZ24" s="112" t="s">
        <v>160</v>
      </c>
      <c r="BA24" s="112" t="s">
        <v>161</v>
      </c>
      <c r="BB24" s="112" t="s">
        <v>5</v>
      </c>
      <c r="BC24" s="112" t="s">
        <v>162</v>
      </c>
      <c r="BD24" s="112" t="s">
        <v>80</v>
      </c>
    </row>
    <row r="25" spans="2:56" s="1" customFormat="1" ht="6.95" customHeight="1">
      <c r="B25" s="39"/>
      <c r="C25" s="40"/>
      <c r="D25" s="40"/>
      <c r="E25" s="40"/>
      <c r="F25" s="40"/>
      <c r="G25" s="40"/>
      <c r="H25" s="40"/>
      <c r="I25" s="105"/>
      <c r="J25" s="40"/>
      <c r="K25" s="43"/>
      <c r="AZ25" s="102" t="s">
        <v>163</v>
      </c>
      <c r="BA25" s="102" t="s">
        <v>164</v>
      </c>
      <c r="BB25" s="102" t="s">
        <v>5</v>
      </c>
      <c r="BC25" s="102" t="s">
        <v>165</v>
      </c>
      <c r="BD25" s="102" t="s">
        <v>80</v>
      </c>
    </row>
    <row r="26" spans="2:56" s="1" customFormat="1" ht="6.95" customHeight="1">
      <c r="B26" s="39"/>
      <c r="C26" s="40"/>
      <c r="D26" s="66"/>
      <c r="E26" s="66"/>
      <c r="F26" s="66"/>
      <c r="G26" s="66"/>
      <c r="H26" s="66"/>
      <c r="I26" s="113"/>
      <c r="J26" s="66"/>
      <c r="K26" s="114"/>
      <c r="AZ26" s="102" t="s">
        <v>166</v>
      </c>
      <c r="BA26" s="102" t="s">
        <v>167</v>
      </c>
      <c r="BB26" s="102" t="s">
        <v>5</v>
      </c>
      <c r="BC26" s="102" t="s">
        <v>168</v>
      </c>
      <c r="BD26" s="102" t="s">
        <v>80</v>
      </c>
    </row>
    <row r="27" spans="2:56" s="1" customFormat="1" ht="25.35" customHeight="1">
      <c r="B27" s="39"/>
      <c r="C27" s="40"/>
      <c r="D27" s="115" t="s">
        <v>38</v>
      </c>
      <c r="E27" s="40"/>
      <c r="F27" s="40"/>
      <c r="G27" s="40"/>
      <c r="H27" s="40"/>
      <c r="I27" s="105"/>
      <c r="J27" s="116">
        <f>ROUND(J100,0)</f>
        <v>0</v>
      </c>
      <c r="K27" s="43"/>
      <c r="AZ27" s="102" t="s">
        <v>169</v>
      </c>
      <c r="BA27" s="102" t="s">
        <v>170</v>
      </c>
      <c r="BB27" s="102" t="s">
        <v>5</v>
      </c>
      <c r="BC27" s="102" t="s">
        <v>113</v>
      </c>
      <c r="BD27" s="102" t="s">
        <v>80</v>
      </c>
    </row>
    <row r="28" spans="2:56" s="1" customFormat="1" ht="6.95" customHeight="1">
      <c r="B28" s="39"/>
      <c r="C28" s="40"/>
      <c r="D28" s="66"/>
      <c r="E28" s="66"/>
      <c r="F28" s="66"/>
      <c r="G28" s="66"/>
      <c r="H28" s="66"/>
      <c r="I28" s="113"/>
      <c r="J28" s="66"/>
      <c r="K28" s="114"/>
      <c r="AZ28" s="102" t="s">
        <v>171</v>
      </c>
      <c r="BA28" s="102" t="s">
        <v>172</v>
      </c>
      <c r="BB28" s="102" t="s">
        <v>5</v>
      </c>
      <c r="BC28" s="102" t="s">
        <v>173</v>
      </c>
      <c r="BD28" s="102" t="s">
        <v>80</v>
      </c>
    </row>
    <row r="29" spans="2:56" s="1" customFormat="1" ht="14.45" customHeight="1">
      <c r="B29" s="39"/>
      <c r="C29" s="40"/>
      <c r="D29" s="40"/>
      <c r="E29" s="40"/>
      <c r="F29" s="44" t="s">
        <v>40</v>
      </c>
      <c r="G29" s="40"/>
      <c r="H29" s="40"/>
      <c r="I29" s="117" t="s">
        <v>39</v>
      </c>
      <c r="J29" s="44" t="s">
        <v>41</v>
      </c>
      <c r="K29" s="43"/>
      <c r="AZ29" s="102" t="s">
        <v>174</v>
      </c>
      <c r="BA29" s="102" t="s">
        <v>175</v>
      </c>
      <c r="BB29" s="102" t="s">
        <v>5</v>
      </c>
      <c r="BC29" s="102" t="s">
        <v>176</v>
      </c>
      <c r="BD29" s="102" t="s">
        <v>80</v>
      </c>
    </row>
    <row r="30" spans="2:56" s="1" customFormat="1" ht="14.45" customHeight="1">
      <c r="B30" s="39"/>
      <c r="C30" s="40"/>
      <c r="D30" s="47" t="s">
        <v>42</v>
      </c>
      <c r="E30" s="47" t="s">
        <v>43</v>
      </c>
      <c r="F30" s="118">
        <f>ROUND(SUM(BE100:BE868), 0)</f>
        <v>0</v>
      </c>
      <c r="G30" s="40"/>
      <c r="H30" s="40"/>
      <c r="I30" s="119">
        <v>0.21</v>
      </c>
      <c r="J30" s="118">
        <f>ROUND(ROUND((SUM(BE100:BE868)), 0)*I30, 0)</f>
        <v>0</v>
      </c>
      <c r="K30" s="43"/>
      <c r="AZ30" s="102" t="s">
        <v>177</v>
      </c>
      <c r="BA30" s="102" t="s">
        <v>178</v>
      </c>
      <c r="BB30" s="102" t="s">
        <v>5</v>
      </c>
      <c r="BC30" s="102" t="s">
        <v>179</v>
      </c>
      <c r="BD30" s="102" t="s">
        <v>80</v>
      </c>
    </row>
    <row r="31" spans="2:56" s="1" customFormat="1" ht="14.45" customHeight="1">
      <c r="B31" s="39"/>
      <c r="C31" s="40"/>
      <c r="D31" s="40"/>
      <c r="E31" s="47" t="s">
        <v>44</v>
      </c>
      <c r="F31" s="118">
        <f>ROUND(SUM(BF100:BF868), 0)</f>
        <v>0</v>
      </c>
      <c r="G31" s="40"/>
      <c r="H31" s="40"/>
      <c r="I31" s="119">
        <v>0.15</v>
      </c>
      <c r="J31" s="118">
        <f>ROUND(ROUND((SUM(BF100:BF868)), 0)*I31, 0)</f>
        <v>0</v>
      </c>
      <c r="K31" s="43"/>
      <c r="AZ31" s="102" t="s">
        <v>180</v>
      </c>
      <c r="BA31" s="102" t="s">
        <v>181</v>
      </c>
      <c r="BB31" s="102" t="s">
        <v>5</v>
      </c>
      <c r="BC31" s="102" t="s">
        <v>182</v>
      </c>
      <c r="BD31" s="102" t="s">
        <v>80</v>
      </c>
    </row>
    <row r="32" spans="2:56" s="1" customFormat="1" ht="14.45" hidden="1" customHeight="1">
      <c r="B32" s="39"/>
      <c r="C32" s="40"/>
      <c r="D32" s="40"/>
      <c r="E32" s="47" t="s">
        <v>45</v>
      </c>
      <c r="F32" s="118">
        <f>ROUND(SUM(BG100:BG868), 0)</f>
        <v>0</v>
      </c>
      <c r="G32" s="40"/>
      <c r="H32" s="40"/>
      <c r="I32" s="119">
        <v>0.21</v>
      </c>
      <c r="J32" s="118">
        <v>0</v>
      </c>
      <c r="K32" s="43"/>
      <c r="AZ32" s="102" t="s">
        <v>183</v>
      </c>
      <c r="BA32" s="102" t="s">
        <v>184</v>
      </c>
      <c r="BB32" s="102" t="s">
        <v>5</v>
      </c>
      <c r="BC32" s="102" t="s">
        <v>185</v>
      </c>
      <c r="BD32" s="102" t="s">
        <v>80</v>
      </c>
    </row>
    <row r="33" spans="2:56" s="1" customFormat="1" ht="14.45" hidden="1" customHeight="1">
      <c r="B33" s="39"/>
      <c r="C33" s="40"/>
      <c r="D33" s="40"/>
      <c r="E33" s="47" t="s">
        <v>46</v>
      </c>
      <c r="F33" s="118">
        <f>ROUND(SUM(BH100:BH868), 0)</f>
        <v>0</v>
      </c>
      <c r="G33" s="40"/>
      <c r="H33" s="40"/>
      <c r="I33" s="119">
        <v>0.15</v>
      </c>
      <c r="J33" s="118">
        <v>0</v>
      </c>
      <c r="K33" s="43"/>
      <c r="AZ33" s="102" t="s">
        <v>186</v>
      </c>
      <c r="BA33" s="102" t="s">
        <v>187</v>
      </c>
      <c r="BB33" s="102" t="s">
        <v>5</v>
      </c>
      <c r="BC33" s="102" t="s">
        <v>188</v>
      </c>
      <c r="BD33" s="102" t="s">
        <v>80</v>
      </c>
    </row>
    <row r="34" spans="2:56" s="1" customFormat="1" ht="14.45" hidden="1" customHeight="1">
      <c r="B34" s="39"/>
      <c r="C34" s="40"/>
      <c r="D34" s="40"/>
      <c r="E34" s="47" t="s">
        <v>47</v>
      </c>
      <c r="F34" s="118">
        <f>ROUND(SUM(BI100:BI868), 0)</f>
        <v>0</v>
      </c>
      <c r="G34" s="40"/>
      <c r="H34" s="40"/>
      <c r="I34" s="119">
        <v>0</v>
      </c>
      <c r="J34" s="118">
        <v>0</v>
      </c>
      <c r="K34" s="43"/>
      <c r="AZ34" s="102" t="s">
        <v>189</v>
      </c>
      <c r="BA34" s="102" t="s">
        <v>190</v>
      </c>
      <c r="BB34" s="102" t="s">
        <v>5</v>
      </c>
      <c r="BC34" s="102" t="s">
        <v>191</v>
      </c>
      <c r="BD34" s="102" t="s">
        <v>80</v>
      </c>
    </row>
    <row r="35" spans="2:56" s="1" customFormat="1" ht="6.95" customHeight="1">
      <c r="B35" s="39"/>
      <c r="C35" s="40"/>
      <c r="D35" s="40"/>
      <c r="E35" s="40"/>
      <c r="F35" s="40"/>
      <c r="G35" s="40"/>
      <c r="H35" s="40"/>
      <c r="I35" s="105"/>
      <c r="J35" s="40"/>
      <c r="K35" s="43"/>
      <c r="AZ35" s="102" t="s">
        <v>192</v>
      </c>
      <c r="BA35" s="102" t="s">
        <v>193</v>
      </c>
      <c r="BB35" s="102" t="s">
        <v>5</v>
      </c>
      <c r="BC35" s="102" t="s">
        <v>194</v>
      </c>
      <c r="BD35" s="102" t="s">
        <v>80</v>
      </c>
    </row>
    <row r="36" spans="2:56" s="1" customFormat="1" ht="25.35" customHeight="1">
      <c r="B36" s="39"/>
      <c r="C36" s="120"/>
      <c r="D36" s="121" t="s">
        <v>48</v>
      </c>
      <c r="E36" s="69"/>
      <c r="F36" s="69"/>
      <c r="G36" s="122" t="s">
        <v>49</v>
      </c>
      <c r="H36" s="123" t="s">
        <v>50</v>
      </c>
      <c r="I36" s="124"/>
      <c r="J36" s="125">
        <f>SUM(J27:J34)</f>
        <v>0</v>
      </c>
      <c r="K36" s="126"/>
      <c r="AZ36" s="102" t="s">
        <v>195</v>
      </c>
      <c r="BA36" s="102" t="s">
        <v>196</v>
      </c>
      <c r="BB36" s="102" t="s">
        <v>5</v>
      </c>
      <c r="BC36" s="102" t="s">
        <v>197</v>
      </c>
      <c r="BD36" s="102" t="s">
        <v>80</v>
      </c>
    </row>
    <row r="37" spans="2:56" s="1" customFormat="1" ht="14.45" customHeight="1">
      <c r="B37" s="54"/>
      <c r="C37" s="55"/>
      <c r="D37" s="55"/>
      <c r="E37" s="55"/>
      <c r="F37" s="55"/>
      <c r="G37" s="55"/>
      <c r="H37" s="55"/>
      <c r="I37" s="127"/>
      <c r="J37" s="55"/>
      <c r="K37" s="56"/>
    </row>
    <row r="41" spans="2:56" s="1" customFormat="1" ht="6.95" customHeight="1">
      <c r="B41" s="57"/>
      <c r="C41" s="58"/>
      <c r="D41" s="58"/>
      <c r="E41" s="58"/>
      <c r="F41" s="58"/>
      <c r="G41" s="58"/>
      <c r="H41" s="58"/>
      <c r="I41" s="128"/>
      <c r="J41" s="58"/>
      <c r="K41" s="129"/>
    </row>
    <row r="42" spans="2:56" s="1" customFormat="1" ht="36.950000000000003" customHeight="1">
      <c r="B42" s="39"/>
      <c r="C42" s="29" t="s">
        <v>198</v>
      </c>
      <c r="D42" s="40"/>
      <c r="E42" s="40"/>
      <c r="F42" s="40"/>
      <c r="G42" s="40"/>
      <c r="H42" s="40"/>
      <c r="I42" s="105"/>
      <c r="J42" s="40"/>
      <c r="K42" s="43"/>
    </row>
    <row r="43" spans="2:56" s="1" customFormat="1" ht="6.95" customHeight="1">
      <c r="B43" s="39"/>
      <c r="C43" s="40"/>
      <c r="D43" s="40"/>
      <c r="E43" s="40"/>
      <c r="F43" s="40"/>
      <c r="G43" s="40"/>
      <c r="H43" s="40"/>
      <c r="I43" s="105"/>
      <c r="J43" s="40"/>
      <c r="K43" s="43"/>
    </row>
    <row r="44" spans="2:56" s="1" customFormat="1" ht="14.45" customHeight="1">
      <c r="B44" s="39"/>
      <c r="C44" s="36" t="s">
        <v>20</v>
      </c>
      <c r="D44" s="40"/>
      <c r="E44" s="40"/>
      <c r="F44" s="40"/>
      <c r="G44" s="40"/>
      <c r="H44" s="40"/>
      <c r="I44" s="105"/>
      <c r="J44" s="40"/>
      <c r="K44" s="43"/>
    </row>
    <row r="45" spans="2:56" s="1" customFormat="1" ht="16.5" customHeight="1">
      <c r="B45" s="39"/>
      <c r="C45" s="40"/>
      <c r="D45" s="40"/>
      <c r="E45" s="342" t="str">
        <f>E7</f>
        <v>Zateplení objektu tělocvičny VOŠS a SPŠS, Raisova 1816, Náchod</v>
      </c>
      <c r="F45" s="343"/>
      <c r="G45" s="343"/>
      <c r="H45" s="343"/>
      <c r="I45" s="105"/>
      <c r="J45" s="40"/>
      <c r="K45" s="43"/>
    </row>
    <row r="46" spans="2:56" s="1" customFormat="1" ht="14.45" customHeight="1">
      <c r="B46" s="39"/>
      <c r="C46" s="36" t="s">
        <v>110</v>
      </c>
      <c r="D46" s="40"/>
      <c r="E46" s="40"/>
      <c r="F46" s="40"/>
      <c r="G46" s="40"/>
      <c r="H46" s="40"/>
      <c r="I46" s="105"/>
      <c r="J46" s="40"/>
      <c r="K46" s="43"/>
    </row>
    <row r="47" spans="2:56" s="1" customFormat="1" ht="17.25" customHeight="1">
      <c r="B47" s="39"/>
      <c r="C47" s="40"/>
      <c r="D47" s="40"/>
      <c r="E47" s="344" t="str">
        <f>E9</f>
        <v>1 - Tělocvična - zateplení objektu</v>
      </c>
      <c r="F47" s="345"/>
      <c r="G47" s="345"/>
      <c r="H47" s="345"/>
      <c r="I47" s="105"/>
      <c r="J47" s="40"/>
      <c r="K47" s="43"/>
    </row>
    <row r="48" spans="2:56" s="1" customFormat="1" ht="6.95" customHeight="1">
      <c r="B48" s="39"/>
      <c r="C48" s="40"/>
      <c r="D48" s="40"/>
      <c r="E48" s="40"/>
      <c r="F48" s="40"/>
      <c r="G48" s="40"/>
      <c r="H48" s="40"/>
      <c r="I48" s="105"/>
      <c r="J48" s="40"/>
      <c r="K48" s="43"/>
    </row>
    <row r="49" spans="2:47" s="1" customFormat="1" ht="18" customHeight="1">
      <c r="B49" s="39"/>
      <c r="C49" s="36" t="s">
        <v>24</v>
      </c>
      <c r="D49" s="40"/>
      <c r="E49" s="40"/>
      <c r="F49" s="34" t="str">
        <f>F12</f>
        <v>Náchod</v>
      </c>
      <c r="G49" s="40"/>
      <c r="H49" s="40"/>
      <c r="I49" s="106" t="s">
        <v>26</v>
      </c>
      <c r="J49" s="107">
        <f>IF(J12="","",J12)</f>
        <v>0</v>
      </c>
      <c r="K49" s="43"/>
    </row>
    <row r="50" spans="2:47" s="1" customFormat="1" ht="6.95" customHeight="1">
      <c r="B50" s="39"/>
      <c r="C50" s="40"/>
      <c r="D50" s="40"/>
      <c r="E50" s="40"/>
      <c r="F50" s="40"/>
      <c r="G50" s="40"/>
      <c r="H50" s="40"/>
      <c r="I50" s="105"/>
      <c r="J50" s="40"/>
      <c r="K50" s="43"/>
    </row>
    <row r="51" spans="2:47" s="1" customFormat="1">
      <c r="B51" s="39"/>
      <c r="C51" s="36" t="s">
        <v>29</v>
      </c>
      <c r="D51" s="40"/>
      <c r="E51" s="40"/>
      <c r="F51" s="34" t="str">
        <f>E15</f>
        <v>VOŠS a SPŠS, Pražská 931, Náchod</v>
      </c>
      <c r="G51" s="40"/>
      <c r="H51" s="40"/>
      <c r="I51" s="106" t="s">
        <v>34</v>
      </c>
      <c r="J51" s="312" t="str">
        <f>E21</f>
        <v>Tektum spol. s r.o., Horská 72, Náchod</v>
      </c>
      <c r="K51" s="43"/>
    </row>
    <row r="52" spans="2:47" s="1" customFormat="1" ht="14.45" customHeight="1">
      <c r="B52" s="39"/>
      <c r="C52" s="36" t="s">
        <v>33</v>
      </c>
      <c r="D52" s="40"/>
      <c r="E52" s="40"/>
      <c r="F52" s="34" t="str">
        <f>IF(E18="","",E18)</f>
        <v>asdasd</v>
      </c>
      <c r="G52" s="40"/>
      <c r="H52" s="40"/>
      <c r="I52" s="105"/>
      <c r="J52" s="346"/>
      <c r="K52" s="43"/>
    </row>
    <row r="53" spans="2:47" s="1" customFormat="1" ht="10.35" customHeight="1">
      <c r="B53" s="39"/>
      <c r="C53" s="40"/>
      <c r="D53" s="40"/>
      <c r="E53" s="40"/>
      <c r="F53" s="40"/>
      <c r="G53" s="40"/>
      <c r="H53" s="40"/>
      <c r="I53" s="105"/>
      <c r="J53" s="40"/>
      <c r="K53" s="43"/>
    </row>
    <row r="54" spans="2:47" s="1" customFormat="1" ht="29.25" customHeight="1">
      <c r="B54" s="39"/>
      <c r="C54" s="130" t="s">
        <v>199</v>
      </c>
      <c r="D54" s="120"/>
      <c r="E54" s="120"/>
      <c r="F54" s="120"/>
      <c r="G54" s="120"/>
      <c r="H54" s="120"/>
      <c r="I54" s="131"/>
      <c r="J54" s="132" t="s">
        <v>200</v>
      </c>
      <c r="K54" s="133"/>
    </row>
    <row r="55" spans="2:47" s="1" customFormat="1" ht="10.35" customHeight="1">
      <c r="B55" s="39"/>
      <c r="C55" s="40"/>
      <c r="D55" s="40"/>
      <c r="E55" s="40"/>
      <c r="F55" s="40"/>
      <c r="G55" s="40"/>
      <c r="H55" s="40"/>
      <c r="I55" s="105"/>
      <c r="J55" s="40"/>
      <c r="K55" s="43"/>
    </row>
    <row r="56" spans="2:47" s="1" customFormat="1" ht="29.25" customHeight="1">
      <c r="B56" s="39"/>
      <c r="C56" s="134" t="s">
        <v>201</v>
      </c>
      <c r="D56" s="40"/>
      <c r="E56" s="40"/>
      <c r="F56" s="40"/>
      <c r="G56" s="40"/>
      <c r="H56" s="40"/>
      <c r="I56" s="105"/>
      <c r="J56" s="116">
        <f>J100</f>
        <v>0</v>
      </c>
      <c r="K56" s="43"/>
      <c r="AU56" s="23" t="s">
        <v>202</v>
      </c>
    </row>
    <row r="57" spans="2:47" s="7" customFormat="1" ht="24.95" customHeight="1">
      <c r="B57" s="135"/>
      <c r="C57" s="136"/>
      <c r="D57" s="137" t="s">
        <v>203</v>
      </c>
      <c r="E57" s="138"/>
      <c r="F57" s="138"/>
      <c r="G57" s="138"/>
      <c r="H57" s="138"/>
      <c r="I57" s="139"/>
      <c r="J57" s="140">
        <f>J101</f>
        <v>0</v>
      </c>
      <c r="K57" s="141"/>
    </row>
    <row r="58" spans="2:47" s="8" customFormat="1" ht="19.899999999999999" customHeight="1">
      <c r="B58" s="142"/>
      <c r="C58" s="143"/>
      <c r="D58" s="144" t="s">
        <v>204</v>
      </c>
      <c r="E58" s="145"/>
      <c r="F58" s="145"/>
      <c r="G58" s="145"/>
      <c r="H58" s="145"/>
      <c r="I58" s="146"/>
      <c r="J58" s="147">
        <f>J102</f>
        <v>0</v>
      </c>
      <c r="K58" s="148"/>
    </row>
    <row r="59" spans="2:47" s="8" customFormat="1" ht="19.899999999999999" customHeight="1">
      <c r="B59" s="142"/>
      <c r="C59" s="143"/>
      <c r="D59" s="144" t="s">
        <v>205</v>
      </c>
      <c r="E59" s="145"/>
      <c r="F59" s="145"/>
      <c r="G59" s="145"/>
      <c r="H59" s="145"/>
      <c r="I59" s="146"/>
      <c r="J59" s="147">
        <f>J134</f>
        <v>0</v>
      </c>
      <c r="K59" s="148"/>
    </row>
    <row r="60" spans="2:47" s="8" customFormat="1" ht="19.899999999999999" customHeight="1">
      <c r="B60" s="142"/>
      <c r="C60" s="143"/>
      <c r="D60" s="144" t="s">
        <v>206</v>
      </c>
      <c r="E60" s="145"/>
      <c r="F60" s="145"/>
      <c r="G60" s="145"/>
      <c r="H60" s="145"/>
      <c r="I60" s="146"/>
      <c r="J60" s="147">
        <f>J156</f>
        <v>0</v>
      </c>
      <c r="K60" s="148"/>
    </row>
    <row r="61" spans="2:47" s="8" customFormat="1" ht="19.899999999999999" customHeight="1">
      <c r="B61" s="142"/>
      <c r="C61" s="143"/>
      <c r="D61" s="144" t="s">
        <v>207</v>
      </c>
      <c r="E61" s="145"/>
      <c r="F61" s="145"/>
      <c r="G61" s="145"/>
      <c r="H61" s="145"/>
      <c r="I61" s="146"/>
      <c r="J61" s="147">
        <f>J171</f>
        <v>0</v>
      </c>
      <c r="K61" s="148"/>
    </row>
    <row r="62" spans="2:47" s="8" customFormat="1" ht="19.899999999999999" customHeight="1">
      <c r="B62" s="142"/>
      <c r="C62" s="143"/>
      <c r="D62" s="144" t="s">
        <v>208</v>
      </c>
      <c r="E62" s="145"/>
      <c r="F62" s="145"/>
      <c r="G62" s="145"/>
      <c r="H62" s="145"/>
      <c r="I62" s="146"/>
      <c r="J62" s="147">
        <f>J417</f>
        <v>0</v>
      </c>
      <c r="K62" s="148"/>
    </row>
    <row r="63" spans="2:47" s="8" customFormat="1" ht="19.899999999999999" customHeight="1">
      <c r="B63" s="142"/>
      <c r="C63" s="143"/>
      <c r="D63" s="144" t="s">
        <v>209</v>
      </c>
      <c r="E63" s="145"/>
      <c r="F63" s="145"/>
      <c r="G63" s="145"/>
      <c r="H63" s="145"/>
      <c r="I63" s="146"/>
      <c r="J63" s="147">
        <f>J501</f>
        <v>0</v>
      </c>
      <c r="K63" s="148"/>
    </row>
    <row r="64" spans="2:47" s="8" customFormat="1" ht="19.899999999999999" customHeight="1">
      <c r="B64" s="142"/>
      <c r="C64" s="143"/>
      <c r="D64" s="144" t="s">
        <v>210</v>
      </c>
      <c r="E64" s="145"/>
      <c r="F64" s="145"/>
      <c r="G64" s="145"/>
      <c r="H64" s="145"/>
      <c r="I64" s="146"/>
      <c r="J64" s="147">
        <f>J524</f>
        <v>0</v>
      </c>
      <c r="K64" s="148"/>
    </row>
    <row r="65" spans="2:11" s="8" customFormat="1" ht="19.899999999999999" customHeight="1">
      <c r="B65" s="142"/>
      <c r="C65" s="143"/>
      <c r="D65" s="144" t="s">
        <v>211</v>
      </c>
      <c r="E65" s="145"/>
      <c r="F65" s="145"/>
      <c r="G65" s="145"/>
      <c r="H65" s="145"/>
      <c r="I65" s="146"/>
      <c r="J65" s="147">
        <f>J534</f>
        <v>0</v>
      </c>
      <c r="K65" s="148"/>
    </row>
    <row r="66" spans="2:11" s="7" customFormat="1" ht="24.95" customHeight="1">
      <c r="B66" s="135"/>
      <c r="C66" s="136"/>
      <c r="D66" s="137" t="s">
        <v>212</v>
      </c>
      <c r="E66" s="138"/>
      <c r="F66" s="138"/>
      <c r="G66" s="138"/>
      <c r="H66" s="138"/>
      <c r="I66" s="139"/>
      <c r="J66" s="140">
        <f>J536</f>
        <v>0</v>
      </c>
      <c r="K66" s="141"/>
    </row>
    <row r="67" spans="2:11" s="8" customFormat="1" ht="19.899999999999999" customHeight="1">
      <c r="B67" s="142"/>
      <c r="C67" s="143"/>
      <c r="D67" s="144" t="s">
        <v>213</v>
      </c>
      <c r="E67" s="145"/>
      <c r="F67" s="145"/>
      <c r="G67" s="145"/>
      <c r="H67" s="145"/>
      <c r="I67" s="146"/>
      <c r="J67" s="147">
        <f>J537</f>
        <v>0</v>
      </c>
      <c r="K67" s="148"/>
    </row>
    <row r="68" spans="2:11" s="8" customFormat="1" ht="19.899999999999999" customHeight="1">
      <c r="B68" s="142"/>
      <c r="C68" s="143"/>
      <c r="D68" s="144" t="s">
        <v>214</v>
      </c>
      <c r="E68" s="145"/>
      <c r="F68" s="145"/>
      <c r="G68" s="145"/>
      <c r="H68" s="145"/>
      <c r="I68" s="146"/>
      <c r="J68" s="147">
        <f>J561</f>
        <v>0</v>
      </c>
      <c r="K68" s="148"/>
    </row>
    <row r="69" spans="2:11" s="8" customFormat="1" ht="19.899999999999999" customHeight="1">
      <c r="B69" s="142"/>
      <c r="C69" s="143"/>
      <c r="D69" s="144" t="s">
        <v>215</v>
      </c>
      <c r="E69" s="145"/>
      <c r="F69" s="145"/>
      <c r="G69" s="145"/>
      <c r="H69" s="145"/>
      <c r="I69" s="146"/>
      <c r="J69" s="147">
        <f>J609</f>
        <v>0</v>
      </c>
      <c r="K69" s="148"/>
    </row>
    <row r="70" spans="2:11" s="8" customFormat="1" ht="19.899999999999999" customHeight="1">
      <c r="B70" s="142"/>
      <c r="C70" s="143"/>
      <c r="D70" s="144" t="s">
        <v>216</v>
      </c>
      <c r="E70" s="145"/>
      <c r="F70" s="145"/>
      <c r="G70" s="145"/>
      <c r="H70" s="145"/>
      <c r="I70" s="146"/>
      <c r="J70" s="147">
        <f>J648</f>
        <v>0</v>
      </c>
      <c r="K70" s="148"/>
    </row>
    <row r="71" spans="2:11" s="8" customFormat="1" ht="19.899999999999999" customHeight="1">
      <c r="B71" s="142"/>
      <c r="C71" s="143"/>
      <c r="D71" s="144" t="s">
        <v>217</v>
      </c>
      <c r="E71" s="145"/>
      <c r="F71" s="145"/>
      <c r="G71" s="145"/>
      <c r="H71" s="145"/>
      <c r="I71" s="146"/>
      <c r="J71" s="147">
        <f>J653</f>
        <v>0</v>
      </c>
      <c r="K71" s="148"/>
    </row>
    <row r="72" spans="2:11" s="8" customFormat="1" ht="19.899999999999999" customHeight="1">
      <c r="B72" s="142"/>
      <c r="C72" s="143"/>
      <c r="D72" s="144" t="s">
        <v>218</v>
      </c>
      <c r="E72" s="145"/>
      <c r="F72" s="145"/>
      <c r="G72" s="145"/>
      <c r="H72" s="145"/>
      <c r="I72" s="146"/>
      <c r="J72" s="147">
        <f>J656</f>
        <v>0</v>
      </c>
      <c r="K72" s="148"/>
    </row>
    <row r="73" spans="2:11" s="8" customFormat="1" ht="19.899999999999999" customHeight="1">
      <c r="B73" s="142"/>
      <c r="C73" s="143"/>
      <c r="D73" s="144" t="s">
        <v>219</v>
      </c>
      <c r="E73" s="145"/>
      <c r="F73" s="145"/>
      <c r="G73" s="145"/>
      <c r="H73" s="145"/>
      <c r="I73" s="146"/>
      <c r="J73" s="147">
        <f>J667</f>
        <v>0</v>
      </c>
      <c r="K73" s="148"/>
    </row>
    <row r="74" spans="2:11" s="8" customFormat="1" ht="19.899999999999999" customHeight="1">
      <c r="B74" s="142"/>
      <c r="C74" s="143"/>
      <c r="D74" s="144" t="s">
        <v>220</v>
      </c>
      <c r="E74" s="145"/>
      <c r="F74" s="145"/>
      <c r="G74" s="145"/>
      <c r="H74" s="145"/>
      <c r="I74" s="146"/>
      <c r="J74" s="147">
        <f>J683</f>
        <v>0</v>
      </c>
      <c r="K74" s="148"/>
    </row>
    <row r="75" spans="2:11" s="8" customFormat="1" ht="19.899999999999999" customHeight="1">
      <c r="B75" s="142"/>
      <c r="C75" s="143"/>
      <c r="D75" s="144" t="s">
        <v>221</v>
      </c>
      <c r="E75" s="145"/>
      <c r="F75" s="145"/>
      <c r="G75" s="145"/>
      <c r="H75" s="145"/>
      <c r="I75" s="146"/>
      <c r="J75" s="147">
        <f>J706</f>
        <v>0</v>
      </c>
      <c r="K75" s="148"/>
    </row>
    <row r="76" spans="2:11" s="8" customFormat="1" ht="19.899999999999999" customHeight="1">
      <c r="B76" s="142"/>
      <c r="C76" s="143"/>
      <c r="D76" s="144" t="s">
        <v>222</v>
      </c>
      <c r="E76" s="145"/>
      <c r="F76" s="145"/>
      <c r="G76" s="145"/>
      <c r="H76" s="145"/>
      <c r="I76" s="146"/>
      <c r="J76" s="147">
        <f>J773</f>
        <v>0</v>
      </c>
      <c r="K76" s="148"/>
    </row>
    <row r="77" spans="2:11" s="8" customFormat="1" ht="19.899999999999999" customHeight="1">
      <c r="B77" s="142"/>
      <c r="C77" s="143"/>
      <c r="D77" s="144" t="s">
        <v>223</v>
      </c>
      <c r="E77" s="145"/>
      <c r="F77" s="145"/>
      <c r="G77" s="145"/>
      <c r="H77" s="145"/>
      <c r="I77" s="146"/>
      <c r="J77" s="147">
        <f>J805</f>
        <v>0</v>
      </c>
      <c r="K77" s="148"/>
    </row>
    <row r="78" spans="2:11" s="8" customFormat="1" ht="19.899999999999999" customHeight="1">
      <c r="B78" s="142"/>
      <c r="C78" s="143"/>
      <c r="D78" s="144" t="s">
        <v>224</v>
      </c>
      <c r="E78" s="145"/>
      <c r="F78" s="145"/>
      <c r="G78" s="145"/>
      <c r="H78" s="145"/>
      <c r="I78" s="146"/>
      <c r="J78" s="147">
        <f>J808</f>
        <v>0</v>
      </c>
      <c r="K78" s="148"/>
    </row>
    <row r="79" spans="2:11" s="7" customFormat="1" ht="24.95" customHeight="1">
      <c r="B79" s="135"/>
      <c r="C79" s="136"/>
      <c r="D79" s="137" t="s">
        <v>225</v>
      </c>
      <c r="E79" s="138"/>
      <c r="F79" s="138"/>
      <c r="G79" s="138"/>
      <c r="H79" s="138"/>
      <c r="I79" s="139"/>
      <c r="J79" s="140">
        <f>J865</f>
        <v>0</v>
      </c>
      <c r="K79" s="141"/>
    </row>
    <row r="80" spans="2:11" s="8" customFormat="1" ht="19.899999999999999" customHeight="1">
      <c r="B80" s="142"/>
      <c r="C80" s="143"/>
      <c r="D80" s="144" t="s">
        <v>226</v>
      </c>
      <c r="E80" s="145"/>
      <c r="F80" s="145"/>
      <c r="G80" s="145"/>
      <c r="H80" s="145"/>
      <c r="I80" s="146"/>
      <c r="J80" s="147">
        <f>J866</f>
        <v>0</v>
      </c>
      <c r="K80" s="148"/>
    </row>
    <row r="81" spans="2:12" s="1" customFormat="1" ht="21.75" customHeight="1">
      <c r="B81" s="39"/>
      <c r="C81" s="40"/>
      <c r="D81" s="40"/>
      <c r="E81" s="40"/>
      <c r="F81" s="40"/>
      <c r="G81" s="40"/>
      <c r="H81" s="40"/>
      <c r="I81" s="105"/>
      <c r="J81" s="40"/>
      <c r="K81" s="43"/>
    </row>
    <row r="82" spans="2:12" s="1" customFormat="1" ht="6.95" customHeight="1">
      <c r="B82" s="54"/>
      <c r="C82" s="55"/>
      <c r="D82" s="55"/>
      <c r="E82" s="55"/>
      <c r="F82" s="55"/>
      <c r="G82" s="55"/>
      <c r="H82" s="55"/>
      <c r="I82" s="127"/>
      <c r="J82" s="55"/>
      <c r="K82" s="56"/>
    </row>
    <row r="86" spans="2:12" s="1" customFormat="1" ht="6.95" customHeight="1">
      <c r="B86" s="57"/>
      <c r="C86" s="58"/>
      <c r="D86" s="58"/>
      <c r="E86" s="58"/>
      <c r="F86" s="58"/>
      <c r="G86" s="58"/>
      <c r="H86" s="58"/>
      <c r="I86" s="128"/>
      <c r="J86" s="58"/>
      <c r="K86" s="58"/>
      <c r="L86" s="39"/>
    </row>
    <row r="87" spans="2:12" s="1" customFormat="1" ht="36.950000000000003" customHeight="1">
      <c r="B87" s="39"/>
      <c r="C87" s="59" t="s">
        <v>227</v>
      </c>
      <c r="L87" s="39"/>
    </row>
    <row r="88" spans="2:12" s="1" customFormat="1" ht="6.95" customHeight="1">
      <c r="B88" s="39"/>
      <c r="L88" s="39"/>
    </row>
    <row r="89" spans="2:12" s="1" customFormat="1" ht="14.45" customHeight="1">
      <c r="B89" s="39"/>
      <c r="C89" s="61" t="s">
        <v>20</v>
      </c>
      <c r="L89" s="39"/>
    </row>
    <row r="90" spans="2:12" s="1" customFormat="1" ht="16.5" customHeight="1">
      <c r="B90" s="39"/>
      <c r="E90" s="347" t="str">
        <f>E7</f>
        <v>Zateplení objektu tělocvičny VOŠS a SPŠS, Raisova 1816, Náchod</v>
      </c>
      <c r="F90" s="348"/>
      <c r="G90" s="348"/>
      <c r="H90" s="348"/>
      <c r="L90" s="39"/>
    </row>
    <row r="91" spans="2:12" s="1" customFormat="1" ht="14.45" customHeight="1">
      <c r="B91" s="39"/>
      <c r="C91" s="61" t="s">
        <v>110</v>
      </c>
      <c r="L91" s="39"/>
    </row>
    <row r="92" spans="2:12" s="1" customFormat="1" ht="17.25" customHeight="1">
      <c r="B92" s="39"/>
      <c r="E92" s="323" t="str">
        <f>E9</f>
        <v>1 - Tělocvična - zateplení objektu</v>
      </c>
      <c r="F92" s="349"/>
      <c r="G92" s="349"/>
      <c r="H92" s="349"/>
      <c r="L92" s="39"/>
    </row>
    <row r="93" spans="2:12" s="1" customFormat="1" ht="6.95" customHeight="1">
      <c r="B93" s="39"/>
      <c r="L93" s="39"/>
    </row>
    <row r="94" spans="2:12" s="1" customFormat="1" ht="18" customHeight="1">
      <c r="B94" s="39"/>
      <c r="C94" s="61" t="s">
        <v>24</v>
      </c>
      <c r="F94" s="149" t="str">
        <f>F12</f>
        <v>Náchod</v>
      </c>
      <c r="I94" s="150" t="s">
        <v>26</v>
      </c>
      <c r="J94" s="65">
        <f>IF(J12="","",J12)</f>
        <v>0</v>
      </c>
      <c r="L94" s="39"/>
    </row>
    <row r="95" spans="2:12" s="1" customFormat="1" ht="6.95" customHeight="1">
      <c r="B95" s="39"/>
      <c r="L95" s="39"/>
    </row>
    <row r="96" spans="2:12" s="1" customFormat="1">
      <c r="B96" s="39"/>
      <c r="C96" s="61" t="s">
        <v>29</v>
      </c>
      <c r="F96" s="149" t="str">
        <f>E15</f>
        <v>VOŠS a SPŠS, Pražská 931, Náchod</v>
      </c>
      <c r="I96" s="150" t="s">
        <v>34</v>
      </c>
      <c r="J96" s="149" t="str">
        <f>E21</f>
        <v>Tektum spol. s r.o., Horská 72, Náchod</v>
      </c>
      <c r="L96" s="39"/>
    </row>
    <row r="97" spans="2:65" s="1" customFormat="1" ht="14.45" customHeight="1">
      <c r="B97" s="39"/>
      <c r="C97" s="61" t="s">
        <v>33</v>
      </c>
      <c r="F97" s="149" t="str">
        <f>IF(E18="","",E18)</f>
        <v>asdasd</v>
      </c>
      <c r="L97" s="39"/>
    </row>
    <row r="98" spans="2:65" s="1" customFormat="1" ht="10.35" customHeight="1">
      <c r="B98" s="39"/>
      <c r="L98" s="39"/>
    </row>
    <row r="99" spans="2:65" s="9" customFormat="1" ht="29.25" customHeight="1">
      <c r="B99" s="151"/>
      <c r="C99" s="152" t="s">
        <v>228</v>
      </c>
      <c r="D99" s="153" t="s">
        <v>57</v>
      </c>
      <c r="E99" s="153" t="s">
        <v>53</v>
      </c>
      <c r="F99" s="153" t="s">
        <v>229</v>
      </c>
      <c r="G99" s="153" t="s">
        <v>230</v>
      </c>
      <c r="H99" s="153" t="s">
        <v>231</v>
      </c>
      <c r="I99" s="154" t="s">
        <v>232</v>
      </c>
      <c r="J99" s="153" t="s">
        <v>200</v>
      </c>
      <c r="K99" s="155" t="s">
        <v>233</v>
      </c>
      <c r="L99" s="151"/>
      <c r="M99" s="71" t="s">
        <v>234</v>
      </c>
      <c r="N99" s="72" t="s">
        <v>42</v>
      </c>
      <c r="O99" s="72" t="s">
        <v>235</v>
      </c>
      <c r="P99" s="72" t="s">
        <v>236</v>
      </c>
      <c r="Q99" s="72" t="s">
        <v>237</v>
      </c>
      <c r="R99" s="72" t="s">
        <v>238</v>
      </c>
      <c r="S99" s="72" t="s">
        <v>239</v>
      </c>
      <c r="T99" s="73" t="s">
        <v>240</v>
      </c>
    </row>
    <row r="100" spans="2:65" s="1" customFormat="1" ht="29.25" customHeight="1">
      <c r="B100" s="39"/>
      <c r="C100" s="75" t="s">
        <v>201</v>
      </c>
      <c r="J100" s="156">
        <f>BK100</f>
        <v>0</v>
      </c>
      <c r="L100" s="39"/>
      <c r="M100" s="74"/>
      <c r="N100" s="66"/>
      <c r="O100" s="66"/>
      <c r="P100" s="157">
        <f>P101+P536+P865</f>
        <v>0</v>
      </c>
      <c r="Q100" s="66"/>
      <c r="R100" s="157">
        <f>R101+R536+R865</f>
        <v>85.300364731256309</v>
      </c>
      <c r="S100" s="66"/>
      <c r="T100" s="158">
        <f>T101+T536+T865</f>
        <v>63.411458500000002</v>
      </c>
      <c r="AT100" s="23" t="s">
        <v>71</v>
      </c>
      <c r="AU100" s="23" t="s">
        <v>202</v>
      </c>
      <c r="BK100" s="159">
        <f>BK101+BK536+BK865</f>
        <v>0</v>
      </c>
    </row>
    <row r="101" spans="2:65" s="10" customFormat="1" ht="37.35" customHeight="1">
      <c r="B101" s="160"/>
      <c r="D101" s="161" t="s">
        <v>71</v>
      </c>
      <c r="E101" s="162" t="s">
        <v>241</v>
      </c>
      <c r="F101" s="162" t="s">
        <v>242</v>
      </c>
      <c r="I101" s="163"/>
      <c r="J101" s="164">
        <f>BK101</f>
        <v>0</v>
      </c>
      <c r="L101" s="160"/>
      <c r="M101" s="165"/>
      <c r="N101" s="166"/>
      <c r="O101" s="166"/>
      <c r="P101" s="167">
        <f>P102+P134+P156+P171+P417+P501+P524+P534</f>
        <v>0</v>
      </c>
      <c r="Q101" s="166"/>
      <c r="R101" s="167">
        <f>R102+R134+R156+R171+R417+R501+R524+R534</f>
        <v>72.883559053270005</v>
      </c>
      <c r="S101" s="166"/>
      <c r="T101" s="168">
        <f>T102+T134+T156+T171+T417+T501+T524+T534</f>
        <v>60.978227000000004</v>
      </c>
      <c r="AR101" s="161" t="s">
        <v>11</v>
      </c>
      <c r="AT101" s="169" t="s">
        <v>71</v>
      </c>
      <c r="AU101" s="169" t="s">
        <v>72</v>
      </c>
      <c r="AY101" s="161" t="s">
        <v>243</v>
      </c>
      <c r="BK101" s="170">
        <f>BK102+BK134+BK156+BK171+BK417+BK501+BK524+BK534</f>
        <v>0</v>
      </c>
    </row>
    <row r="102" spans="2:65" s="10" customFormat="1" ht="19.899999999999999" customHeight="1">
      <c r="B102" s="160"/>
      <c r="D102" s="161" t="s">
        <v>71</v>
      </c>
      <c r="E102" s="171" t="s">
        <v>11</v>
      </c>
      <c r="F102" s="171" t="s">
        <v>244</v>
      </c>
      <c r="I102" s="163"/>
      <c r="J102" s="172">
        <f>BK102</f>
        <v>0</v>
      </c>
      <c r="L102" s="160"/>
      <c r="M102" s="165"/>
      <c r="N102" s="166"/>
      <c r="O102" s="166"/>
      <c r="P102" s="167">
        <f>SUM(P103:P133)</f>
        <v>0</v>
      </c>
      <c r="Q102" s="166"/>
      <c r="R102" s="167">
        <f>SUM(R103:R133)</f>
        <v>0</v>
      </c>
      <c r="S102" s="166"/>
      <c r="T102" s="168">
        <f>SUM(T103:T133)</f>
        <v>12.308885</v>
      </c>
      <c r="AR102" s="161" t="s">
        <v>11</v>
      </c>
      <c r="AT102" s="169" t="s">
        <v>71</v>
      </c>
      <c r="AU102" s="169" t="s">
        <v>11</v>
      </c>
      <c r="AY102" s="161" t="s">
        <v>243</v>
      </c>
      <c r="BK102" s="170">
        <f>SUM(BK103:BK133)</f>
        <v>0</v>
      </c>
    </row>
    <row r="103" spans="2:65" s="1" customFormat="1" ht="16.5" customHeight="1">
      <c r="B103" s="173"/>
      <c r="C103" s="174" t="s">
        <v>11</v>
      </c>
      <c r="D103" s="174" t="s">
        <v>245</v>
      </c>
      <c r="E103" s="175" t="s">
        <v>246</v>
      </c>
      <c r="F103" s="176" t="s">
        <v>247</v>
      </c>
      <c r="G103" s="177" t="s">
        <v>248</v>
      </c>
      <c r="H103" s="178">
        <v>18.050999999999998</v>
      </c>
      <c r="I103" s="179"/>
      <c r="J103" s="180">
        <f>ROUND(I103*H103,0)</f>
        <v>0</v>
      </c>
      <c r="K103" s="176" t="s">
        <v>249</v>
      </c>
      <c r="L103" s="39"/>
      <c r="M103" s="181" t="s">
        <v>5</v>
      </c>
      <c r="N103" s="182" t="s">
        <v>43</v>
      </c>
      <c r="O103" s="40"/>
      <c r="P103" s="183">
        <f>O103*H103</f>
        <v>0</v>
      </c>
      <c r="Q103" s="183">
        <v>0</v>
      </c>
      <c r="R103" s="183">
        <f>Q103*H103</f>
        <v>0</v>
      </c>
      <c r="S103" s="183">
        <v>0.255</v>
      </c>
      <c r="T103" s="184">
        <f>S103*H103</f>
        <v>4.6030049999999996</v>
      </c>
      <c r="AR103" s="23" t="s">
        <v>250</v>
      </c>
      <c r="AT103" s="23" t="s">
        <v>245</v>
      </c>
      <c r="AU103" s="23" t="s">
        <v>80</v>
      </c>
      <c r="AY103" s="23" t="s">
        <v>243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23" t="s">
        <v>11</v>
      </c>
      <c r="BK103" s="185">
        <f>ROUND(I103*H103,0)</f>
        <v>0</v>
      </c>
      <c r="BL103" s="23" t="s">
        <v>250</v>
      </c>
      <c r="BM103" s="23" t="s">
        <v>251</v>
      </c>
    </row>
    <row r="104" spans="2:65" s="11" customFormat="1" ht="13.5">
      <c r="B104" s="186"/>
      <c r="D104" s="187" t="s">
        <v>252</v>
      </c>
      <c r="E104" s="188" t="s">
        <v>5</v>
      </c>
      <c r="F104" s="189" t="s">
        <v>253</v>
      </c>
      <c r="H104" s="190">
        <v>4.7629999999999999</v>
      </c>
      <c r="I104" s="191"/>
      <c r="L104" s="186"/>
      <c r="M104" s="192"/>
      <c r="N104" s="193"/>
      <c r="O104" s="193"/>
      <c r="P104" s="193"/>
      <c r="Q104" s="193"/>
      <c r="R104" s="193"/>
      <c r="S104" s="193"/>
      <c r="T104" s="194"/>
      <c r="AT104" s="188" t="s">
        <v>252</v>
      </c>
      <c r="AU104" s="188" t="s">
        <v>80</v>
      </c>
      <c r="AV104" s="11" t="s">
        <v>80</v>
      </c>
      <c r="AW104" s="11" t="s">
        <v>36</v>
      </c>
      <c r="AX104" s="11" t="s">
        <v>72</v>
      </c>
      <c r="AY104" s="188" t="s">
        <v>243</v>
      </c>
    </row>
    <row r="105" spans="2:65" s="11" customFormat="1" ht="13.5">
      <c r="B105" s="186"/>
      <c r="D105" s="187" t="s">
        <v>252</v>
      </c>
      <c r="E105" s="188" t="s">
        <v>5</v>
      </c>
      <c r="F105" s="189" t="s">
        <v>254</v>
      </c>
      <c r="H105" s="190">
        <v>13.288</v>
      </c>
      <c r="I105" s="191"/>
      <c r="L105" s="186"/>
      <c r="M105" s="192"/>
      <c r="N105" s="193"/>
      <c r="O105" s="193"/>
      <c r="P105" s="193"/>
      <c r="Q105" s="193"/>
      <c r="R105" s="193"/>
      <c r="S105" s="193"/>
      <c r="T105" s="194"/>
      <c r="AT105" s="188" t="s">
        <v>252</v>
      </c>
      <c r="AU105" s="188" t="s">
        <v>80</v>
      </c>
      <c r="AV105" s="11" t="s">
        <v>80</v>
      </c>
      <c r="AW105" s="11" t="s">
        <v>36</v>
      </c>
      <c r="AX105" s="11" t="s">
        <v>72</v>
      </c>
      <c r="AY105" s="188" t="s">
        <v>243</v>
      </c>
    </row>
    <row r="106" spans="2:65" s="12" customFormat="1" ht="13.5">
      <c r="B106" s="195"/>
      <c r="D106" s="187" t="s">
        <v>252</v>
      </c>
      <c r="E106" s="196" t="s">
        <v>148</v>
      </c>
      <c r="F106" s="197" t="s">
        <v>255</v>
      </c>
      <c r="H106" s="198">
        <v>18.050999999999998</v>
      </c>
      <c r="I106" s="199"/>
      <c r="L106" s="195"/>
      <c r="M106" s="200"/>
      <c r="N106" s="201"/>
      <c r="O106" s="201"/>
      <c r="P106" s="201"/>
      <c r="Q106" s="201"/>
      <c r="R106" s="201"/>
      <c r="S106" s="201"/>
      <c r="T106" s="202"/>
      <c r="AT106" s="196" t="s">
        <v>252</v>
      </c>
      <c r="AU106" s="196" t="s">
        <v>80</v>
      </c>
      <c r="AV106" s="12" t="s">
        <v>83</v>
      </c>
      <c r="AW106" s="12" t="s">
        <v>36</v>
      </c>
      <c r="AX106" s="12" t="s">
        <v>11</v>
      </c>
      <c r="AY106" s="196" t="s">
        <v>243</v>
      </c>
    </row>
    <row r="107" spans="2:65" s="1" customFormat="1" ht="16.5" customHeight="1">
      <c r="B107" s="173"/>
      <c r="C107" s="174" t="s">
        <v>80</v>
      </c>
      <c r="D107" s="174" t="s">
        <v>245</v>
      </c>
      <c r="E107" s="175" t="s">
        <v>256</v>
      </c>
      <c r="F107" s="176" t="s">
        <v>257</v>
      </c>
      <c r="G107" s="177" t="s">
        <v>248</v>
      </c>
      <c r="H107" s="178">
        <v>29.638000000000002</v>
      </c>
      <c r="I107" s="179"/>
      <c r="J107" s="180">
        <f>ROUND(I107*H107,0)</f>
        <v>0</v>
      </c>
      <c r="K107" s="176" t="s">
        <v>249</v>
      </c>
      <c r="L107" s="39"/>
      <c r="M107" s="181" t="s">
        <v>5</v>
      </c>
      <c r="N107" s="182" t="s">
        <v>43</v>
      </c>
      <c r="O107" s="40"/>
      <c r="P107" s="183">
        <f>O107*H107</f>
        <v>0</v>
      </c>
      <c r="Q107" s="183">
        <v>0</v>
      </c>
      <c r="R107" s="183">
        <f>Q107*H107</f>
        <v>0</v>
      </c>
      <c r="S107" s="183">
        <v>0.26</v>
      </c>
      <c r="T107" s="184">
        <f>S107*H107</f>
        <v>7.7058800000000005</v>
      </c>
      <c r="AR107" s="23" t="s">
        <v>250</v>
      </c>
      <c r="AT107" s="23" t="s">
        <v>245</v>
      </c>
      <c r="AU107" s="23" t="s">
        <v>80</v>
      </c>
      <c r="AY107" s="23" t="s">
        <v>243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23" t="s">
        <v>11</v>
      </c>
      <c r="BK107" s="185">
        <f>ROUND(I107*H107,0)</f>
        <v>0</v>
      </c>
      <c r="BL107" s="23" t="s">
        <v>250</v>
      </c>
      <c r="BM107" s="23" t="s">
        <v>258</v>
      </c>
    </row>
    <row r="108" spans="2:65" s="11" customFormat="1" ht="13.5">
      <c r="B108" s="186"/>
      <c r="D108" s="187" t="s">
        <v>252</v>
      </c>
      <c r="E108" s="188" t="s">
        <v>5</v>
      </c>
      <c r="F108" s="189" t="s">
        <v>259</v>
      </c>
      <c r="H108" s="190">
        <v>29.638000000000002</v>
      </c>
      <c r="I108" s="191"/>
      <c r="L108" s="186"/>
      <c r="M108" s="192"/>
      <c r="N108" s="193"/>
      <c r="O108" s="193"/>
      <c r="P108" s="193"/>
      <c r="Q108" s="193"/>
      <c r="R108" s="193"/>
      <c r="S108" s="193"/>
      <c r="T108" s="194"/>
      <c r="AT108" s="188" t="s">
        <v>252</v>
      </c>
      <c r="AU108" s="188" t="s">
        <v>80</v>
      </c>
      <c r="AV108" s="11" t="s">
        <v>80</v>
      </c>
      <c r="AW108" s="11" t="s">
        <v>36</v>
      </c>
      <c r="AX108" s="11" t="s">
        <v>72</v>
      </c>
      <c r="AY108" s="188" t="s">
        <v>243</v>
      </c>
    </row>
    <row r="109" spans="2:65" s="12" customFormat="1" ht="13.5">
      <c r="B109" s="195"/>
      <c r="D109" s="187" t="s">
        <v>252</v>
      </c>
      <c r="E109" s="196" t="s">
        <v>171</v>
      </c>
      <c r="F109" s="197" t="s">
        <v>255</v>
      </c>
      <c r="H109" s="198">
        <v>29.638000000000002</v>
      </c>
      <c r="I109" s="199"/>
      <c r="L109" s="195"/>
      <c r="M109" s="200"/>
      <c r="N109" s="201"/>
      <c r="O109" s="201"/>
      <c r="P109" s="201"/>
      <c r="Q109" s="201"/>
      <c r="R109" s="201"/>
      <c r="S109" s="201"/>
      <c r="T109" s="202"/>
      <c r="AT109" s="196" t="s">
        <v>252</v>
      </c>
      <c r="AU109" s="196" t="s">
        <v>80</v>
      </c>
      <c r="AV109" s="12" t="s">
        <v>83</v>
      </c>
      <c r="AW109" s="12" t="s">
        <v>36</v>
      </c>
      <c r="AX109" s="12" t="s">
        <v>11</v>
      </c>
      <c r="AY109" s="196" t="s">
        <v>243</v>
      </c>
    </row>
    <row r="110" spans="2:65" s="1" customFormat="1" ht="16.5" customHeight="1">
      <c r="B110" s="173"/>
      <c r="C110" s="174" t="s">
        <v>83</v>
      </c>
      <c r="D110" s="174" t="s">
        <v>245</v>
      </c>
      <c r="E110" s="175" t="s">
        <v>260</v>
      </c>
      <c r="F110" s="176" t="s">
        <v>261</v>
      </c>
      <c r="G110" s="177" t="s">
        <v>262</v>
      </c>
      <c r="H110" s="178">
        <v>29.259</v>
      </c>
      <c r="I110" s="179"/>
      <c r="J110" s="180">
        <f>ROUND(I110*H110,0)</f>
        <v>0</v>
      </c>
      <c r="K110" s="176" t="s">
        <v>249</v>
      </c>
      <c r="L110" s="39"/>
      <c r="M110" s="181" t="s">
        <v>5</v>
      </c>
      <c r="N110" s="182" t="s">
        <v>43</v>
      </c>
      <c r="O110" s="40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AR110" s="23" t="s">
        <v>250</v>
      </c>
      <c r="AT110" s="23" t="s">
        <v>245</v>
      </c>
      <c r="AU110" s="23" t="s">
        <v>80</v>
      </c>
      <c r="AY110" s="23" t="s">
        <v>243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23" t="s">
        <v>11</v>
      </c>
      <c r="BK110" s="185">
        <f>ROUND(I110*H110,0)</f>
        <v>0</v>
      </c>
      <c r="BL110" s="23" t="s">
        <v>250</v>
      </c>
      <c r="BM110" s="23" t="s">
        <v>263</v>
      </c>
    </row>
    <row r="111" spans="2:65" s="11" customFormat="1" ht="13.5">
      <c r="B111" s="186"/>
      <c r="D111" s="187" t="s">
        <v>252</v>
      </c>
      <c r="E111" s="188" t="s">
        <v>5</v>
      </c>
      <c r="F111" s="189" t="s">
        <v>264</v>
      </c>
      <c r="H111" s="190">
        <v>29.259</v>
      </c>
      <c r="I111" s="191"/>
      <c r="L111" s="186"/>
      <c r="M111" s="192"/>
      <c r="N111" s="193"/>
      <c r="O111" s="193"/>
      <c r="P111" s="193"/>
      <c r="Q111" s="193"/>
      <c r="R111" s="193"/>
      <c r="S111" s="193"/>
      <c r="T111" s="194"/>
      <c r="AT111" s="188" t="s">
        <v>252</v>
      </c>
      <c r="AU111" s="188" t="s">
        <v>80</v>
      </c>
      <c r="AV111" s="11" t="s">
        <v>80</v>
      </c>
      <c r="AW111" s="11" t="s">
        <v>36</v>
      </c>
      <c r="AX111" s="11" t="s">
        <v>11</v>
      </c>
      <c r="AY111" s="188" t="s">
        <v>243</v>
      </c>
    </row>
    <row r="112" spans="2:65" s="1" customFormat="1" ht="25.5" customHeight="1">
      <c r="B112" s="173"/>
      <c r="C112" s="174" t="s">
        <v>250</v>
      </c>
      <c r="D112" s="174" t="s">
        <v>245</v>
      </c>
      <c r="E112" s="175" t="s">
        <v>265</v>
      </c>
      <c r="F112" s="176" t="s">
        <v>266</v>
      </c>
      <c r="G112" s="177" t="s">
        <v>262</v>
      </c>
      <c r="H112" s="178">
        <v>58.518000000000001</v>
      </c>
      <c r="I112" s="179"/>
      <c r="J112" s="180">
        <f>ROUND(I112*H112,0)</f>
        <v>0</v>
      </c>
      <c r="K112" s="176" t="s">
        <v>249</v>
      </c>
      <c r="L112" s="39"/>
      <c r="M112" s="181" t="s">
        <v>5</v>
      </c>
      <c r="N112" s="182" t="s">
        <v>43</v>
      </c>
      <c r="O112" s="40"/>
      <c r="P112" s="183">
        <f>O112*H112</f>
        <v>0</v>
      </c>
      <c r="Q112" s="183">
        <v>0</v>
      </c>
      <c r="R112" s="183">
        <f>Q112*H112</f>
        <v>0</v>
      </c>
      <c r="S112" s="183">
        <v>0</v>
      </c>
      <c r="T112" s="184">
        <f>S112*H112</f>
        <v>0</v>
      </c>
      <c r="AR112" s="23" t="s">
        <v>250</v>
      </c>
      <c r="AT112" s="23" t="s">
        <v>245</v>
      </c>
      <c r="AU112" s="23" t="s">
        <v>80</v>
      </c>
      <c r="AY112" s="23" t="s">
        <v>243</v>
      </c>
      <c r="BE112" s="185">
        <f>IF(N112="základní",J112,0)</f>
        <v>0</v>
      </c>
      <c r="BF112" s="185">
        <f>IF(N112="snížená",J112,0)</f>
        <v>0</v>
      </c>
      <c r="BG112" s="185">
        <f>IF(N112="zákl. přenesená",J112,0)</f>
        <v>0</v>
      </c>
      <c r="BH112" s="185">
        <f>IF(N112="sníž. přenesená",J112,0)</f>
        <v>0</v>
      </c>
      <c r="BI112" s="185">
        <f>IF(N112="nulová",J112,0)</f>
        <v>0</v>
      </c>
      <c r="BJ112" s="23" t="s">
        <v>11</v>
      </c>
      <c r="BK112" s="185">
        <f>ROUND(I112*H112,0)</f>
        <v>0</v>
      </c>
      <c r="BL112" s="23" t="s">
        <v>250</v>
      </c>
      <c r="BM112" s="23" t="s">
        <v>267</v>
      </c>
    </row>
    <row r="113" spans="2:65" s="11" customFormat="1" ht="13.5">
      <c r="B113" s="186"/>
      <c r="D113" s="187" t="s">
        <v>252</v>
      </c>
      <c r="E113" s="188" t="s">
        <v>5</v>
      </c>
      <c r="F113" s="189" t="s">
        <v>268</v>
      </c>
      <c r="H113" s="190">
        <v>29.638000000000002</v>
      </c>
      <c r="I113" s="191"/>
      <c r="L113" s="186"/>
      <c r="M113" s="192"/>
      <c r="N113" s="193"/>
      <c r="O113" s="193"/>
      <c r="P113" s="193"/>
      <c r="Q113" s="193"/>
      <c r="R113" s="193"/>
      <c r="S113" s="193"/>
      <c r="T113" s="194"/>
      <c r="AT113" s="188" t="s">
        <v>252</v>
      </c>
      <c r="AU113" s="188" t="s">
        <v>80</v>
      </c>
      <c r="AV113" s="11" t="s">
        <v>80</v>
      </c>
      <c r="AW113" s="11" t="s">
        <v>36</v>
      </c>
      <c r="AX113" s="11" t="s">
        <v>72</v>
      </c>
      <c r="AY113" s="188" t="s">
        <v>243</v>
      </c>
    </row>
    <row r="114" spans="2:65" s="11" customFormat="1" ht="13.5">
      <c r="B114" s="186"/>
      <c r="D114" s="187" t="s">
        <v>252</v>
      </c>
      <c r="E114" s="188" t="s">
        <v>5</v>
      </c>
      <c r="F114" s="189" t="s">
        <v>269</v>
      </c>
      <c r="H114" s="190">
        <v>7.62</v>
      </c>
      <c r="I114" s="191"/>
      <c r="L114" s="186"/>
      <c r="M114" s="192"/>
      <c r="N114" s="193"/>
      <c r="O114" s="193"/>
      <c r="P114" s="193"/>
      <c r="Q114" s="193"/>
      <c r="R114" s="193"/>
      <c r="S114" s="193"/>
      <c r="T114" s="194"/>
      <c r="AT114" s="188" t="s">
        <v>252</v>
      </c>
      <c r="AU114" s="188" t="s">
        <v>80</v>
      </c>
      <c r="AV114" s="11" t="s">
        <v>80</v>
      </c>
      <c r="AW114" s="11" t="s">
        <v>36</v>
      </c>
      <c r="AX114" s="11" t="s">
        <v>72</v>
      </c>
      <c r="AY114" s="188" t="s">
        <v>243</v>
      </c>
    </row>
    <row r="115" spans="2:65" s="11" customFormat="1" ht="13.5">
      <c r="B115" s="186"/>
      <c r="D115" s="187" t="s">
        <v>252</v>
      </c>
      <c r="E115" s="188" t="s">
        <v>5</v>
      </c>
      <c r="F115" s="189" t="s">
        <v>270</v>
      </c>
      <c r="H115" s="190">
        <v>21.26</v>
      </c>
      <c r="I115" s="191"/>
      <c r="L115" s="186"/>
      <c r="M115" s="192"/>
      <c r="N115" s="193"/>
      <c r="O115" s="193"/>
      <c r="P115" s="193"/>
      <c r="Q115" s="193"/>
      <c r="R115" s="193"/>
      <c r="S115" s="193"/>
      <c r="T115" s="194"/>
      <c r="AT115" s="188" t="s">
        <v>252</v>
      </c>
      <c r="AU115" s="188" t="s">
        <v>80</v>
      </c>
      <c r="AV115" s="11" t="s">
        <v>80</v>
      </c>
      <c r="AW115" s="11" t="s">
        <v>36</v>
      </c>
      <c r="AX115" s="11" t="s">
        <v>72</v>
      </c>
      <c r="AY115" s="188" t="s">
        <v>243</v>
      </c>
    </row>
    <row r="116" spans="2:65" s="12" customFormat="1" ht="13.5">
      <c r="B116" s="195"/>
      <c r="D116" s="187" t="s">
        <v>252</v>
      </c>
      <c r="E116" s="196" t="s">
        <v>189</v>
      </c>
      <c r="F116" s="197" t="s">
        <v>255</v>
      </c>
      <c r="H116" s="198">
        <v>58.518000000000001</v>
      </c>
      <c r="I116" s="199"/>
      <c r="L116" s="195"/>
      <c r="M116" s="200"/>
      <c r="N116" s="201"/>
      <c r="O116" s="201"/>
      <c r="P116" s="201"/>
      <c r="Q116" s="201"/>
      <c r="R116" s="201"/>
      <c r="S116" s="201"/>
      <c r="T116" s="202"/>
      <c r="AT116" s="196" t="s">
        <v>252</v>
      </c>
      <c r="AU116" s="196" t="s">
        <v>80</v>
      </c>
      <c r="AV116" s="12" t="s">
        <v>83</v>
      </c>
      <c r="AW116" s="12" t="s">
        <v>36</v>
      </c>
      <c r="AX116" s="12" t="s">
        <v>11</v>
      </c>
      <c r="AY116" s="196" t="s">
        <v>243</v>
      </c>
    </row>
    <row r="117" spans="2:65" s="1" customFormat="1" ht="16.5" customHeight="1">
      <c r="B117" s="173"/>
      <c r="C117" s="174" t="s">
        <v>271</v>
      </c>
      <c r="D117" s="174" t="s">
        <v>245</v>
      </c>
      <c r="E117" s="175" t="s">
        <v>272</v>
      </c>
      <c r="F117" s="176" t="s">
        <v>273</v>
      </c>
      <c r="G117" s="177" t="s">
        <v>262</v>
      </c>
      <c r="H117" s="178">
        <v>14.305999999999999</v>
      </c>
      <c r="I117" s="179"/>
      <c r="J117" s="180">
        <f>ROUND(I117*H117,0)</f>
        <v>0</v>
      </c>
      <c r="K117" s="176" t="s">
        <v>249</v>
      </c>
      <c r="L117" s="39"/>
      <c r="M117" s="181" t="s">
        <v>5</v>
      </c>
      <c r="N117" s="182" t="s">
        <v>43</v>
      </c>
      <c r="O117" s="40"/>
      <c r="P117" s="183">
        <f>O117*H117</f>
        <v>0</v>
      </c>
      <c r="Q117" s="183">
        <v>0</v>
      </c>
      <c r="R117" s="183">
        <f>Q117*H117</f>
        <v>0</v>
      </c>
      <c r="S117" s="183">
        <v>0</v>
      </c>
      <c r="T117" s="184">
        <f>S117*H117</f>
        <v>0</v>
      </c>
      <c r="AR117" s="23" t="s">
        <v>250</v>
      </c>
      <c r="AT117" s="23" t="s">
        <v>245</v>
      </c>
      <c r="AU117" s="23" t="s">
        <v>80</v>
      </c>
      <c r="AY117" s="23" t="s">
        <v>243</v>
      </c>
      <c r="BE117" s="185">
        <f>IF(N117="základní",J117,0)</f>
        <v>0</v>
      </c>
      <c r="BF117" s="185">
        <f>IF(N117="snížená",J117,0)</f>
        <v>0</v>
      </c>
      <c r="BG117" s="185">
        <f>IF(N117="zákl. přenesená",J117,0)</f>
        <v>0</v>
      </c>
      <c r="BH117" s="185">
        <f>IF(N117="sníž. přenesená",J117,0)</f>
        <v>0</v>
      </c>
      <c r="BI117" s="185">
        <f>IF(N117="nulová",J117,0)</f>
        <v>0</v>
      </c>
      <c r="BJ117" s="23" t="s">
        <v>11</v>
      </c>
      <c r="BK117" s="185">
        <f>ROUND(I117*H117,0)</f>
        <v>0</v>
      </c>
      <c r="BL117" s="23" t="s">
        <v>250</v>
      </c>
      <c r="BM117" s="23" t="s">
        <v>274</v>
      </c>
    </row>
    <row r="118" spans="2:65" s="11" customFormat="1" ht="13.5">
      <c r="B118" s="186"/>
      <c r="D118" s="187" t="s">
        <v>252</v>
      </c>
      <c r="E118" s="188" t="s">
        <v>5</v>
      </c>
      <c r="F118" s="189" t="s">
        <v>275</v>
      </c>
      <c r="H118" s="190">
        <v>5.415</v>
      </c>
      <c r="I118" s="191"/>
      <c r="L118" s="186"/>
      <c r="M118" s="192"/>
      <c r="N118" s="193"/>
      <c r="O118" s="193"/>
      <c r="P118" s="193"/>
      <c r="Q118" s="193"/>
      <c r="R118" s="193"/>
      <c r="S118" s="193"/>
      <c r="T118" s="194"/>
      <c r="AT118" s="188" t="s">
        <v>252</v>
      </c>
      <c r="AU118" s="188" t="s">
        <v>80</v>
      </c>
      <c r="AV118" s="11" t="s">
        <v>80</v>
      </c>
      <c r="AW118" s="11" t="s">
        <v>36</v>
      </c>
      <c r="AX118" s="11" t="s">
        <v>72</v>
      </c>
      <c r="AY118" s="188" t="s">
        <v>243</v>
      </c>
    </row>
    <row r="119" spans="2:65" s="11" customFormat="1" ht="13.5">
      <c r="B119" s="186"/>
      <c r="D119" s="187" t="s">
        <v>252</v>
      </c>
      <c r="E119" s="188" t="s">
        <v>5</v>
      </c>
      <c r="F119" s="189" t="s">
        <v>276</v>
      </c>
      <c r="H119" s="190">
        <v>8.891</v>
      </c>
      <c r="I119" s="191"/>
      <c r="L119" s="186"/>
      <c r="M119" s="192"/>
      <c r="N119" s="193"/>
      <c r="O119" s="193"/>
      <c r="P119" s="193"/>
      <c r="Q119" s="193"/>
      <c r="R119" s="193"/>
      <c r="S119" s="193"/>
      <c r="T119" s="194"/>
      <c r="AT119" s="188" t="s">
        <v>252</v>
      </c>
      <c r="AU119" s="188" t="s">
        <v>80</v>
      </c>
      <c r="AV119" s="11" t="s">
        <v>80</v>
      </c>
      <c r="AW119" s="11" t="s">
        <v>36</v>
      </c>
      <c r="AX119" s="11" t="s">
        <v>72</v>
      </c>
      <c r="AY119" s="188" t="s">
        <v>243</v>
      </c>
    </row>
    <row r="120" spans="2:65" s="12" customFormat="1" ht="13.5">
      <c r="B120" s="195"/>
      <c r="D120" s="187" t="s">
        <v>252</v>
      </c>
      <c r="E120" s="196" t="s">
        <v>5</v>
      </c>
      <c r="F120" s="197" t="s">
        <v>255</v>
      </c>
      <c r="H120" s="198">
        <v>14.305999999999999</v>
      </c>
      <c r="I120" s="199"/>
      <c r="L120" s="195"/>
      <c r="M120" s="200"/>
      <c r="N120" s="201"/>
      <c r="O120" s="201"/>
      <c r="P120" s="201"/>
      <c r="Q120" s="201"/>
      <c r="R120" s="201"/>
      <c r="S120" s="201"/>
      <c r="T120" s="202"/>
      <c r="AT120" s="196" t="s">
        <v>252</v>
      </c>
      <c r="AU120" s="196" t="s">
        <v>80</v>
      </c>
      <c r="AV120" s="12" t="s">
        <v>83</v>
      </c>
      <c r="AW120" s="12" t="s">
        <v>36</v>
      </c>
      <c r="AX120" s="12" t="s">
        <v>11</v>
      </c>
      <c r="AY120" s="196" t="s">
        <v>243</v>
      </c>
    </row>
    <row r="121" spans="2:65" s="1" customFormat="1" ht="16.5" customHeight="1">
      <c r="B121" s="173"/>
      <c r="C121" s="174" t="s">
        <v>277</v>
      </c>
      <c r="D121" s="174" t="s">
        <v>245</v>
      </c>
      <c r="E121" s="175" t="s">
        <v>278</v>
      </c>
      <c r="F121" s="176" t="s">
        <v>279</v>
      </c>
      <c r="G121" s="177" t="s">
        <v>262</v>
      </c>
      <c r="H121" s="178">
        <v>14.305999999999999</v>
      </c>
      <c r="I121" s="179"/>
      <c r="J121" s="180">
        <f>ROUND(I121*H121,0)</f>
        <v>0</v>
      </c>
      <c r="K121" s="176" t="s">
        <v>249</v>
      </c>
      <c r="L121" s="39"/>
      <c r="M121" s="181" t="s">
        <v>5</v>
      </c>
      <c r="N121" s="182" t="s">
        <v>43</v>
      </c>
      <c r="O121" s="40"/>
      <c r="P121" s="183">
        <f>O121*H121</f>
        <v>0</v>
      </c>
      <c r="Q121" s="183">
        <v>0</v>
      </c>
      <c r="R121" s="183">
        <f>Q121*H121</f>
        <v>0</v>
      </c>
      <c r="S121" s="183">
        <v>0</v>
      </c>
      <c r="T121" s="184">
        <f>S121*H121</f>
        <v>0</v>
      </c>
      <c r="AR121" s="23" t="s">
        <v>250</v>
      </c>
      <c r="AT121" s="23" t="s">
        <v>245</v>
      </c>
      <c r="AU121" s="23" t="s">
        <v>80</v>
      </c>
      <c r="AY121" s="23" t="s">
        <v>243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23" t="s">
        <v>11</v>
      </c>
      <c r="BK121" s="185">
        <f>ROUND(I121*H121,0)</f>
        <v>0</v>
      </c>
      <c r="BL121" s="23" t="s">
        <v>250</v>
      </c>
      <c r="BM121" s="23" t="s">
        <v>280</v>
      </c>
    </row>
    <row r="122" spans="2:65" s="11" customFormat="1" ht="13.5">
      <c r="B122" s="186"/>
      <c r="D122" s="187" t="s">
        <v>252</v>
      </c>
      <c r="E122" s="188" t="s">
        <v>5</v>
      </c>
      <c r="F122" s="189" t="s">
        <v>275</v>
      </c>
      <c r="H122" s="190">
        <v>5.415</v>
      </c>
      <c r="I122" s="191"/>
      <c r="L122" s="186"/>
      <c r="M122" s="192"/>
      <c r="N122" s="193"/>
      <c r="O122" s="193"/>
      <c r="P122" s="193"/>
      <c r="Q122" s="193"/>
      <c r="R122" s="193"/>
      <c r="S122" s="193"/>
      <c r="T122" s="194"/>
      <c r="AT122" s="188" t="s">
        <v>252</v>
      </c>
      <c r="AU122" s="188" t="s">
        <v>80</v>
      </c>
      <c r="AV122" s="11" t="s">
        <v>80</v>
      </c>
      <c r="AW122" s="11" t="s">
        <v>36</v>
      </c>
      <c r="AX122" s="11" t="s">
        <v>72</v>
      </c>
      <c r="AY122" s="188" t="s">
        <v>243</v>
      </c>
    </row>
    <row r="123" spans="2:65" s="11" customFormat="1" ht="13.5">
      <c r="B123" s="186"/>
      <c r="D123" s="187" t="s">
        <v>252</v>
      </c>
      <c r="E123" s="188" t="s">
        <v>5</v>
      </c>
      <c r="F123" s="189" t="s">
        <v>276</v>
      </c>
      <c r="H123" s="190">
        <v>8.891</v>
      </c>
      <c r="I123" s="191"/>
      <c r="L123" s="186"/>
      <c r="M123" s="192"/>
      <c r="N123" s="193"/>
      <c r="O123" s="193"/>
      <c r="P123" s="193"/>
      <c r="Q123" s="193"/>
      <c r="R123" s="193"/>
      <c r="S123" s="193"/>
      <c r="T123" s="194"/>
      <c r="AT123" s="188" t="s">
        <v>252</v>
      </c>
      <c r="AU123" s="188" t="s">
        <v>80</v>
      </c>
      <c r="AV123" s="11" t="s">
        <v>80</v>
      </c>
      <c r="AW123" s="11" t="s">
        <v>36</v>
      </c>
      <c r="AX123" s="11" t="s">
        <v>72</v>
      </c>
      <c r="AY123" s="188" t="s">
        <v>243</v>
      </c>
    </row>
    <row r="124" spans="2:65" s="12" customFormat="1" ht="13.5">
      <c r="B124" s="195"/>
      <c r="D124" s="187" t="s">
        <v>252</v>
      </c>
      <c r="E124" s="196" t="s">
        <v>5</v>
      </c>
      <c r="F124" s="197" t="s">
        <v>255</v>
      </c>
      <c r="H124" s="198">
        <v>14.305999999999999</v>
      </c>
      <c r="I124" s="199"/>
      <c r="L124" s="195"/>
      <c r="M124" s="200"/>
      <c r="N124" s="201"/>
      <c r="O124" s="201"/>
      <c r="P124" s="201"/>
      <c r="Q124" s="201"/>
      <c r="R124" s="201"/>
      <c r="S124" s="201"/>
      <c r="T124" s="202"/>
      <c r="AT124" s="196" t="s">
        <v>252</v>
      </c>
      <c r="AU124" s="196" t="s">
        <v>80</v>
      </c>
      <c r="AV124" s="12" t="s">
        <v>83</v>
      </c>
      <c r="AW124" s="12" t="s">
        <v>36</v>
      </c>
      <c r="AX124" s="12" t="s">
        <v>11</v>
      </c>
      <c r="AY124" s="196" t="s">
        <v>243</v>
      </c>
    </row>
    <row r="125" spans="2:65" s="1" customFormat="1" ht="16.5" customHeight="1">
      <c r="B125" s="173"/>
      <c r="C125" s="174" t="s">
        <v>281</v>
      </c>
      <c r="D125" s="174" t="s">
        <v>245</v>
      </c>
      <c r="E125" s="175" t="s">
        <v>282</v>
      </c>
      <c r="F125" s="176" t="s">
        <v>283</v>
      </c>
      <c r="G125" s="177" t="s">
        <v>262</v>
      </c>
      <c r="H125" s="178">
        <v>14.305999999999999</v>
      </c>
      <c r="I125" s="179"/>
      <c r="J125" s="180">
        <f>ROUND(I125*H125,0)</f>
        <v>0</v>
      </c>
      <c r="K125" s="176" t="s">
        <v>5</v>
      </c>
      <c r="L125" s="39"/>
      <c r="M125" s="181" t="s">
        <v>5</v>
      </c>
      <c r="N125" s="182" t="s">
        <v>43</v>
      </c>
      <c r="O125" s="40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AR125" s="23" t="s">
        <v>250</v>
      </c>
      <c r="AT125" s="23" t="s">
        <v>245</v>
      </c>
      <c r="AU125" s="23" t="s">
        <v>80</v>
      </c>
      <c r="AY125" s="23" t="s">
        <v>243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23" t="s">
        <v>11</v>
      </c>
      <c r="BK125" s="185">
        <f>ROUND(I125*H125,0)</f>
        <v>0</v>
      </c>
      <c r="BL125" s="23" t="s">
        <v>250</v>
      </c>
      <c r="BM125" s="23" t="s">
        <v>284</v>
      </c>
    </row>
    <row r="126" spans="2:65" s="11" customFormat="1" ht="13.5">
      <c r="B126" s="186"/>
      <c r="D126" s="187" t="s">
        <v>252</v>
      </c>
      <c r="E126" s="188" t="s">
        <v>5</v>
      </c>
      <c r="F126" s="189" t="s">
        <v>275</v>
      </c>
      <c r="H126" s="190">
        <v>5.415</v>
      </c>
      <c r="I126" s="191"/>
      <c r="L126" s="186"/>
      <c r="M126" s="192"/>
      <c r="N126" s="193"/>
      <c r="O126" s="193"/>
      <c r="P126" s="193"/>
      <c r="Q126" s="193"/>
      <c r="R126" s="193"/>
      <c r="S126" s="193"/>
      <c r="T126" s="194"/>
      <c r="AT126" s="188" t="s">
        <v>252</v>
      </c>
      <c r="AU126" s="188" t="s">
        <v>80</v>
      </c>
      <c r="AV126" s="11" t="s">
        <v>80</v>
      </c>
      <c r="AW126" s="11" t="s">
        <v>36</v>
      </c>
      <c r="AX126" s="11" t="s">
        <v>72</v>
      </c>
      <c r="AY126" s="188" t="s">
        <v>243</v>
      </c>
    </row>
    <row r="127" spans="2:65" s="11" customFormat="1" ht="13.5">
      <c r="B127" s="186"/>
      <c r="D127" s="187" t="s">
        <v>252</v>
      </c>
      <c r="E127" s="188" t="s">
        <v>5</v>
      </c>
      <c r="F127" s="189" t="s">
        <v>276</v>
      </c>
      <c r="H127" s="190">
        <v>8.891</v>
      </c>
      <c r="I127" s="191"/>
      <c r="L127" s="186"/>
      <c r="M127" s="192"/>
      <c r="N127" s="193"/>
      <c r="O127" s="193"/>
      <c r="P127" s="193"/>
      <c r="Q127" s="193"/>
      <c r="R127" s="193"/>
      <c r="S127" s="193"/>
      <c r="T127" s="194"/>
      <c r="AT127" s="188" t="s">
        <v>252</v>
      </c>
      <c r="AU127" s="188" t="s">
        <v>80</v>
      </c>
      <c r="AV127" s="11" t="s">
        <v>80</v>
      </c>
      <c r="AW127" s="11" t="s">
        <v>36</v>
      </c>
      <c r="AX127" s="11" t="s">
        <v>72</v>
      </c>
      <c r="AY127" s="188" t="s">
        <v>243</v>
      </c>
    </row>
    <row r="128" spans="2:65" s="12" customFormat="1" ht="13.5">
      <c r="B128" s="195"/>
      <c r="D128" s="187" t="s">
        <v>252</v>
      </c>
      <c r="E128" s="196" t="s">
        <v>5</v>
      </c>
      <c r="F128" s="197" t="s">
        <v>255</v>
      </c>
      <c r="H128" s="198">
        <v>14.305999999999999</v>
      </c>
      <c r="I128" s="199"/>
      <c r="L128" s="195"/>
      <c r="M128" s="200"/>
      <c r="N128" s="201"/>
      <c r="O128" s="201"/>
      <c r="P128" s="201"/>
      <c r="Q128" s="201"/>
      <c r="R128" s="201"/>
      <c r="S128" s="201"/>
      <c r="T128" s="202"/>
      <c r="AT128" s="196" t="s">
        <v>252</v>
      </c>
      <c r="AU128" s="196" t="s">
        <v>80</v>
      </c>
      <c r="AV128" s="12" t="s">
        <v>83</v>
      </c>
      <c r="AW128" s="12" t="s">
        <v>36</v>
      </c>
      <c r="AX128" s="12" t="s">
        <v>11</v>
      </c>
      <c r="AY128" s="196" t="s">
        <v>243</v>
      </c>
    </row>
    <row r="129" spans="2:65" s="1" customFormat="1" ht="16.5" customHeight="1">
      <c r="B129" s="173"/>
      <c r="C129" s="174" t="s">
        <v>285</v>
      </c>
      <c r="D129" s="174" t="s">
        <v>245</v>
      </c>
      <c r="E129" s="175" t="s">
        <v>286</v>
      </c>
      <c r="F129" s="176" t="s">
        <v>287</v>
      </c>
      <c r="G129" s="177" t="s">
        <v>262</v>
      </c>
      <c r="H129" s="178">
        <v>44.212000000000003</v>
      </c>
      <c r="I129" s="179"/>
      <c r="J129" s="180">
        <f>ROUND(I129*H129,0)</f>
        <v>0</v>
      </c>
      <c r="K129" s="176" t="s">
        <v>249</v>
      </c>
      <c r="L129" s="39"/>
      <c r="M129" s="181" t="s">
        <v>5</v>
      </c>
      <c r="N129" s="182" t="s">
        <v>43</v>
      </c>
      <c r="O129" s="40"/>
      <c r="P129" s="183">
        <f>O129*H129</f>
        <v>0</v>
      </c>
      <c r="Q129" s="183">
        <v>0</v>
      </c>
      <c r="R129" s="183">
        <f>Q129*H129</f>
        <v>0</v>
      </c>
      <c r="S129" s="183">
        <v>0</v>
      </c>
      <c r="T129" s="184">
        <f>S129*H129</f>
        <v>0</v>
      </c>
      <c r="AR129" s="23" t="s">
        <v>250</v>
      </c>
      <c r="AT129" s="23" t="s">
        <v>245</v>
      </c>
      <c r="AU129" s="23" t="s">
        <v>80</v>
      </c>
      <c r="AY129" s="23" t="s">
        <v>243</v>
      </c>
      <c r="BE129" s="185">
        <f>IF(N129="základní",J129,0)</f>
        <v>0</v>
      </c>
      <c r="BF129" s="185">
        <f>IF(N129="snížená",J129,0)</f>
        <v>0</v>
      </c>
      <c r="BG129" s="185">
        <f>IF(N129="zákl. přenesená",J129,0)</f>
        <v>0</v>
      </c>
      <c r="BH129" s="185">
        <f>IF(N129="sníž. přenesená",J129,0)</f>
        <v>0</v>
      </c>
      <c r="BI129" s="185">
        <f>IF(N129="nulová",J129,0)</f>
        <v>0</v>
      </c>
      <c r="BJ129" s="23" t="s">
        <v>11</v>
      </c>
      <c r="BK129" s="185">
        <f>ROUND(I129*H129,0)</f>
        <v>0</v>
      </c>
      <c r="BL129" s="23" t="s">
        <v>250</v>
      </c>
      <c r="BM129" s="23" t="s">
        <v>288</v>
      </c>
    </row>
    <row r="130" spans="2:65" s="11" customFormat="1" ht="13.5">
      <c r="B130" s="186"/>
      <c r="D130" s="187" t="s">
        <v>252</v>
      </c>
      <c r="E130" s="188" t="s">
        <v>5</v>
      </c>
      <c r="F130" s="189" t="s">
        <v>189</v>
      </c>
      <c r="H130" s="190">
        <v>58.518000000000001</v>
      </c>
      <c r="I130" s="191"/>
      <c r="L130" s="186"/>
      <c r="M130" s="192"/>
      <c r="N130" s="193"/>
      <c r="O130" s="193"/>
      <c r="P130" s="193"/>
      <c r="Q130" s="193"/>
      <c r="R130" s="193"/>
      <c r="S130" s="193"/>
      <c r="T130" s="194"/>
      <c r="AT130" s="188" t="s">
        <v>252</v>
      </c>
      <c r="AU130" s="188" t="s">
        <v>80</v>
      </c>
      <c r="AV130" s="11" t="s">
        <v>80</v>
      </c>
      <c r="AW130" s="11" t="s">
        <v>36</v>
      </c>
      <c r="AX130" s="11" t="s">
        <v>72</v>
      </c>
      <c r="AY130" s="188" t="s">
        <v>243</v>
      </c>
    </row>
    <row r="131" spans="2:65" s="11" customFormat="1" ht="13.5">
      <c r="B131" s="186"/>
      <c r="D131" s="187" t="s">
        <v>252</v>
      </c>
      <c r="E131" s="188" t="s">
        <v>5</v>
      </c>
      <c r="F131" s="189" t="s">
        <v>289</v>
      </c>
      <c r="H131" s="190">
        <v>-5.415</v>
      </c>
      <c r="I131" s="191"/>
      <c r="L131" s="186"/>
      <c r="M131" s="192"/>
      <c r="N131" s="193"/>
      <c r="O131" s="193"/>
      <c r="P131" s="193"/>
      <c r="Q131" s="193"/>
      <c r="R131" s="193"/>
      <c r="S131" s="193"/>
      <c r="T131" s="194"/>
      <c r="AT131" s="188" t="s">
        <v>252</v>
      </c>
      <c r="AU131" s="188" t="s">
        <v>80</v>
      </c>
      <c r="AV131" s="11" t="s">
        <v>80</v>
      </c>
      <c r="AW131" s="11" t="s">
        <v>36</v>
      </c>
      <c r="AX131" s="11" t="s">
        <v>72</v>
      </c>
      <c r="AY131" s="188" t="s">
        <v>243</v>
      </c>
    </row>
    <row r="132" spans="2:65" s="11" customFormat="1" ht="13.5">
      <c r="B132" s="186"/>
      <c r="D132" s="187" t="s">
        <v>252</v>
      </c>
      <c r="E132" s="188" t="s">
        <v>5</v>
      </c>
      <c r="F132" s="189" t="s">
        <v>290</v>
      </c>
      <c r="H132" s="190">
        <v>-8.891</v>
      </c>
      <c r="I132" s="191"/>
      <c r="L132" s="186"/>
      <c r="M132" s="192"/>
      <c r="N132" s="193"/>
      <c r="O132" s="193"/>
      <c r="P132" s="193"/>
      <c r="Q132" s="193"/>
      <c r="R132" s="193"/>
      <c r="S132" s="193"/>
      <c r="T132" s="194"/>
      <c r="AT132" s="188" t="s">
        <v>252</v>
      </c>
      <c r="AU132" s="188" t="s">
        <v>80</v>
      </c>
      <c r="AV132" s="11" t="s">
        <v>80</v>
      </c>
      <c r="AW132" s="11" t="s">
        <v>36</v>
      </c>
      <c r="AX132" s="11" t="s">
        <v>72</v>
      </c>
      <c r="AY132" s="188" t="s">
        <v>243</v>
      </c>
    </row>
    <row r="133" spans="2:65" s="12" customFormat="1" ht="13.5">
      <c r="B133" s="195"/>
      <c r="D133" s="187" t="s">
        <v>252</v>
      </c>
      <c r="E133" s="196" t="s">
        <v>5</v>
      </c>
      <c r="F133" s="197" t="s">
        <v>255</v>
      </c>
      <c r="H133" s="198">
        <v>44.212000000000003</v>
      </c>
      <c r="I133" s="199"/>
      <c r="L133" s="195"/>
      <c r="M133" s="200"/>
      <c r="N133" s="201"/>
      <c r="O133" s="201"/>
      <c r="P133" s="201"/>
      <c r="Q133" s="201"/>
      <c r="R133" s="201"/>
      <c r="S133" s="201"/>
      <c r="T133" s="202"/>
      <c r="AT133" s="196" t="s">
        <v>252</v>
      </c>
      <c r="AU133" s="196" t="s">
        <v>80</v>
      </c>
      <c r="AV133" s="12" t="s">
        <v>83</v>
      </c>
      <c r="AW133" s="12" t="s">
        <v>36</v>
      </c>
      <c r="AX133" s="12" t="s">
        <v>11</v>
      </c>
      <c r="AY133" s="196" t="s">
        <v>243</v>
      </c>
    </row>
    <row r="134" spans="2:65" s="10" customFormat="1" ht="29.85" customHeight="1">
      <c r="B134" s="160"/>
      <c r="D134" s="161" t="s">
        <v>71</v>
      </c>
      <c r="E134" s="171" t="s">
        <v>83</v>
      </c>
      <c r="F134" s="171" t="s">
        <v>291</v>
      </c>
      <c r="I134" s="163"/>
      <c r="J134" s="172">
        <f>BK134</f>
        <v>0</v>
      </c>
      <c r="L134" s="160"/>
      <c r="M134" s="165"/>
      <c r="N134" s="166"/>
      <c r="O134" s="166"/>
      <c r="P134" s="167">
        <f>SUM(P135:P155)</f>
        <v>0</v>
      </c>
      <c r="Q134" s="166"/>
      <c r="R134" s="167">
        <f>SUM(R135:R155)</f>
        <v>24.052163834800002</v>
      </c>
      <c r="S134" s="166"/>
      <c r="T134" s="168">
        <f>SUM(T135:T155)</f>
        <v>0</v>
      </c>
      <c r="AR134" s="161" t="s">
        <v>11</v>
      </c>
      <c r="AT134" s="169" t="s">
        <v>71</v>
      </c>
      <c r="AU134" s="169" t="s">
        <v>11</v>
      </c>
      <c r="AY134" s="161" t="s">
        <v>243</v>
      </c>
      <c r="BK134" s="170">
        <f>SUM(BK135:BK155)</f>
        <v>0</v>
      </c>
    </row>
    <row r="135" spans="2:65" s="1" customFormat="1" ht="25.5" customHeight="1">
      <c r="B135" s="173"/>
      <c r="C135" s="174" t="s">
        <v>292</v>
      </c>
      <c r="D135" s="174" t="s">
        <v>245</v>
      </c>
      <c r="E135" s="175" t="s">
        <v>293</v>
      </c>
      <c r="F135" s="176" t="s">
        <v>294</v>
      </c>
      <c r="G135" s="177" t="s">
        <v>248</v>
      </c>
      <c r="H135" s="178">
        <v>81.801000000000002</v>
      </c>
      <c r="I135" s="179"/>
      <c r="J135" s="180">
        <f>ROUND(I135*H135,0)</f>
        <v>0</v>
      </c>
      <c r="K135" s="176" t="s">
        <v>249</v>
      </c>
      <c r="L135" s="39"/>
      <c r="M135" s="181" t="s">
        <v>5</v>
      </c>
      <c r="N135" s="182" t="s">
        <v>43</v>
      </c>
      <c r="O135" s="40"/>
      <c r="P135" s="183">
        <f>O135*H135</f>
        <v>0</v>
      </c>
      <c r="Q135" s="183">
        <v>0.22090000000000001</v>
      </c>
      <c r="R135" s="183">
        <f>Q135*H135</f>
        <v>18.069840900000003</v>
      </c>
      <c r="S135" s="183">
        <v>0</v>
      </c>
      <c r="T135" s="184">
        <f>S135*H135</f>
        <v>0</v>
      </c>
      <c r="AR135" s="23" t="s">
        <v>250</v>
      </c>
      <c r="AT135" s="23" t="s">
        <v>245</v>
      </c>
      <c r="AU135" s="23" t="s">
        <v>80</v>
      </c>
      <c r="AY135" s="23" t="s">
        <v>243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23" t="s">
        <v>11</v>
      </c>
      <c r="BK135" s="185">
        <f>ROUND(I135*H135,0)</f>
        <v>0</v>
      </c>
      <c r="BL135" s="23" t="s">
        <v>250</v>
      </c>
      <c r="BM135" s="23" t="s">
        <v>295</v>
      </c>
    </row>
    <row r="136" spans="2:65" s="11" customFormat="1" ht="13.5">
      <c r="B136" s="186"/>
      <c r="D136" s="187" t="s">
        <v>252</v>
      </c>
      <c r="E136" s="188" t="s">
        <v>5</v>
      </c>
      <c r="F136" s="189" t="s">
        <v>296</v>
      </c>
      <c r="H136" s="190">
        <v>27</v>
      </c>
      <c r="I136" s="191"/>
      <c r="L136" s="186"/>
      <c r="M136" s="192"/>
      <c r="N136" s="193"/>
      <c r="O136" s="193"/>
      <c r="P136" s="193"/>
      <c r="Q136" s="193"/>
      <c r="R136" s="193"/>
      <c r="S136" s="193"/>
      <c r="T136" s="194"/>
      <c r="AT136" s="188" t="s">
        <v>252</v>
      </c>
      <c r="AU136" s="188" t="s">
        <v>80</v>
      </c>
      <c r="AV136" s="11" t="s">
        <v>80</v>
      </c>
      <c r="AW136" s="11" t="s">
        <v>36</v>
      </c>
      <c r="AX136" s="11" t="s">
        <v>72</v>
      </c>
      <c r="AY136" s="188" t="s">
        <v>243</v>
      </c>
    </row>
    <row r="137" spans="2:65" s="11" customFormat="1" ht="13.5">
      <c r="B137" s="186"/>
      <c r="D137" s="187" t="s">
        <v>252</v>
      </c>
      <c r="E137" s="188" t="s">
        <v>5</v>
      </c>
      <c r="F137" s="189" t="s">
        <v>297</v>
      </c>
      <c r="H137" s="190">
        <v>7.5</v>
      </c>
      <c r="I137" s="191"/>
      <c r="L137" s="186"/>
      <c r="M137" s="192"/>
      <c r="N137" s="193"/>
      <c r="O137" s="193"/>
      <c r="P137" s="193"/>
      <c r="Q137" s="193"/>
      <c r="R137" s="193"/>
      <c r="S137" s="193"/>
      <c r="T137" s="194"/>
      <c r="AT137" s="188" t="s">
        <v>252</v>
      </c>
      <c r="AU137" s="188" t="s">
        <v>80</v>
      </c>
      <c r="AV137" s="11" t="s">
        <v>80</v>
      </c>
      <c r="AW137" s="11" t="s">
        <v>36</v>
      </c>
      <c r="AX137" s="11" t="s">
        <v>72</v>
      </c>
      <c r="AY137" s="188" t="s">
        <v>243</v>
      </c>
    </row>
    <row r="138" spans="2:65" s="11" customFormat="1" ht="13.5">
      <c r="B138" s="186"/>
      <c r="D138" s="187" t="s">
        <v>252</v>
      </c>
      <c r="E138" s="188" t="s">
        <v>5</v>
      </c>
      <c r="F138" s="189" t="s">
        <v>298</v>
      </c>
      <c r="H138" s="190">
        <v>5.9130000000000003</v>
      </c>
      <c r="I138" s="191"/>
      <c r="L138" s="186"/>
      <c r="M138" s="192"/>
      <c r="N138" s="193"/>
      <c r="O138" s="193"/>
      <c r="P138" s="193"/>
      <c r="Q138" s="193"/>
      <c r="R138" s="193"/>
      <c r="S138" s="193"/>
      <c r="T138" s="194"/>
      <c r="AT138" s="188" t="s">
        <v>252</v>
      </c>
      <c r="AU138" s="188" t="s">
        <v>80</v>
      </c>
      <c r="AV138" s="11" t="s">
        <v>80</v>
      </c>
      <c r="AW138" s="11" t="s">
        <v>36</v>
      </c>
      <c r="AX138" s="11" t="s">
        <v>72</v>
      </c>
      <c r="AY138" s="188" t="s">
        <v>243</v>
      </c>
    </row>
    <row r="139" spans="2:65" s="11" customFormat="1" ht="13.5">
      <c r="B139" s="186"/>
      <c r="D139" s="187" t="s">
        <v>252</v>
      </c>
      <c r="E139" s="188" t="s">
        <v>5</v>
      </c>
      <c r="F139" s="189" t="s">
        <v>299</v>
      </c>
      <c r="H139" s="190">
        <v>41.387999999999998</v>
      </c>
      <c r="I139" s="191"/>
      <c r="L139" s="186"/>
      <c r="M139" s="192"/>
      <c r="N139" s="193"/>
      <c r="O139" s="193"/>
      <c r="P139" s="193"/>
      <c r="Q139" s="193"/>
      <c r="R139" s="193"/>
      <c r="S139" s="193"/>
      <c r="T139" s="194"/>
      <c r="AT139" s="188" t="s">
        <v>252</v>
      </c>
      <c r="AU139" s="188" t="s">
        <v>80</v>
      </c>
      <c r="AV139" s="11" t="s">
        <v>80</v>
      </c>
      <c r="AW139" s="11" t="s">
        <v>36</v>
      </c>
      <c r="AX139" s="11" t="s">
        <v>72</v>
      </c>
      <c r="AY139" s="188" t="s">
        <v>243</v>
      </c>
    </row>
    <row r="140" spans="2:65" s="12" customFormat="1" ht="13.5">
      <c r="B140" s="195"/>
      <c r="D140" s="187" t="s">
        <v>252</v>
      </c>
      <c r="E140" s="196" t="s">
        <v>5</v>
      </c>
      <c r="F140" s="197" t="s">
        <v>255</v>
      </c>
      <c r="H140" s="198">
        <v>81.801000000000002</v>
      </c>
      <c r="I140" s="199"/>
      <c r="L140" s="195"/>
      <c r="M140" s="200"/>
      <c r="N140" s="201"/>
      <c r="O140" s="201"/>
      <c r="P140" s="201"/>
      <c r="Q140" s="201"/>
      <c r="R140" s="201"/>
      <c r="S140" s="201"/>
      <c r="T140" s="202"/>
      <c r="AT140" s="196" t="s">
        <v>252</v>
      </c>
      <c r="AU140" s="196" t="s">
        <v>80</v>
      </c>
      <c r="AV140" s="12" t="s">
        <v>83</v>
      </c>
      <c r="AW140" s="12" t="s">
        <v>36</v>
      </c>
      <c r="AX140" s="12" t="s">
        <v>11</v>
      </c>
      <c r="AY140" s="196" t="s">
        <v>243</v>
      </c>
    </row>
    <row r="141" spans="2:65" s="1" customFormat="1" ht="16.5" customHeight="1">
      <c r="B141" s="173"/>
      <c r="C141" s="174" t="s">
        <v>27</v>
      </c>
      <c r="D141" s="174" t="s">
        <v>245</v>
      </c>
      <c r="E141" s="175" t="s">
        <v>300</v>
      </c>
      <c r="F141" s="176" t="s">
        <v>301</v>
      </c>
      <c r="G141" s="177" t="s">
        <v>248</v>
      </c>
      <c r="H141" s="178">
        <v>63.575000000000003</v>
      </c>
      <c r="I141" s="179"/>
      <c r="J141" s="180">
        <f>ROUND(I141*H141,0)</f>
        <v>0</v>
      </c>
      <c r="K141" s="176" t="s">
        <v>249</v>
      </c>
      <c r="L141" s="39"/>
      <c r="M141" s="181" t="s">
        <v>5</v>
      </c>
      <c r="N141" s="182" t="s">
        <v>43</v>
      </c>
      <c r="O141" s="40"/>
      <c r="P141" s="183">
        <f>O141*H141</f>
        <v>0</v>
      </c>
      <c r="Q141" s="183">
        <v>2.8570000000000002E-2</v>
      </c>
      <c r="R141" s="183">
        <f>Q141*H141</f>
        <v>1.8163377500000002</v>
      </c>
      <c r="S141" s="183">
        <v>0</v>
      </c>
      <c r="T141" s="184">
        <f>S141*H141</f>
        <v>0</v>
      </c>
      <c r="AR141" s="23" t="s">
        <v>250</v>
      </c>
      <c r="AT141" s="23" t="s">
        <v>245</v>
      </c>
      <c r="AU141" s="23" t="s">
        <v>80</v>
      </c>
      <c r="AY141" s="23" t="s">
        <v>243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23" t="s">
        <v>11</v>
      </c>
      <c r="BK141" s="185">
        <f>ROUND(I141*H141,0)</f>
        <v>0</v>
      </c>
      <c r="BL141" s="23" t="s">
        <v>250</v>
      </c>
      <c r="BM141" s="23" t="s">
        <v>302</v>
      </c>
    </row>
    <row r="142" spans="2:65" s="11" customFormat="1" ht="13.5">
      <c r="B142" s="186"/>
      <c r="D142" s="187" t="s">
        <v>252</v>
      </c>
      <c r="E142" s="188" t="s">
        <v>5</v>
      </c>
      <c r="F142" s="189" t="s">
        <v>303</v>
      </c>
      <c r="H142" s="190">
        <v>127.15</v>
      </c>
      <c r="I142" s="191"/>
      <c r="L142" s="186"/>
      <c r="M142" s="192"/>
      <c r="N142" s="193"/>
      <c r="O142" s="193"/>
      <c r="P142" s="193"/>
      <c r="Q142" s="193"/>
      <c r="R142" s="193"/>
      <c r="S142" s="193"/>
      <c r="T142" s="194"/>
      <c r="AT142" s="188" t="s">
        <v>252</v>
      </c>
      <c r="AU142" s="188" t="s">
        <v>80</v>
      </c>
      <c r="AV142" s="11" t="s">
        <v>80</v>
      </c>
      <c r="AW142" s="11" t="s">
        <v>36</v>
      </c>
      <c r="AX142" s="11" t="s">
        <v>72</v>
      </c>
      <c r="AY142" s="188" t="s">
        <v>243</v>
      </c>
    </row>
    <row r="143" spans="2:65" s="12" customFormat="1" ht="13.5">
      <c r="B143" s="195"/>
      <c r="D143" s="187" t="s">
        <v>252</v>
      </c>
      <c r="E143" s="196" t="s">
        <v>130</v>
      </c>
      <c r="F143" s="197" t="s">
        <v>304</v>
      </c>
      <c r="H143" s="198">
        <v>127.15</v>
      </c>
      <c r="I143" s="199"/>
      <c r="L143" s="195"/>
      <c r="M143" s="200"/>
      <c r="N143" s="201"/>
      <c r="O143" s="201"/>
      <c r="P143" s="201"/>
      <c r="Q143" s="201"/>
      <c r="R143" s="201"/>
      <c r="S143" s="201"/>
      <c r="T143" s="202"/>
      <c r="AT143" s="196" t="s">
        <v>252</v>
      </c>
      <c r="AU143" s="196" t="s">
        <v>80</v>
      </c>
      <c r="AV143" s="12" t="s">
        <v>83</v>
      </c>
      <c r="AW143" s="12" t="s">
        <v>36</v>
      </c>
      <c r="AX143" s="12" t="s">
        <v>72</v>
      </c>
      <c r="AY143" s="196" t="s">
        <v>243</v>
      </c>
    </row>
    <row r="144" spans="2:65" s="11" customFormat="1" ht="13.5">
      <c r="B144" s="186"/>
      <c r="D144" s="187" t="s">
        <v>252</v>
      </c>
      <c r="E144" s="188" t="s">
        <v>5</v>
      </c>
      <c r="F144" s="189" t="s">
        <v>305</v>
      </c>
      <c r="H144" s="190">
        <v>63.575000000000003</v>
      </c>
      <c r="I144" s="191"/>
      <c r="L144" s="186"/>
      <c r="M144" s="192"/>
      <c r="N144" s="193"/>
      <c r="O144" s="193"/>
      <c r="P144" s="193"/>
      <c r="Q144" s="193"/>
      <c r="R144" s="193"/>
      <c r="S144" s="193"/>
      <c r="T144" s="194"/>
      <c r="AT144" s="188" t="s">
        <v>252</v>
      </c>
      <c r="AU144" s="188" t="s">
        <v>80</v>
      </c>
      <c r="AV144" s="11" t="s">
        <v>80</v>
      </c>
      <c r="AW144" s="11" t="s">
        <v>36</v>
      </c>
      <c r="AX144" s="11" t="s">
        <v>11</v>
      </c>
      <c r="AY144" s="188" t="s">
        <v>243</v>
      </c>
    </row>
    <row r="145" spans="2:65" s="1" customFormat="1" ht="16.5" customHeight="1">
      <c r="B145" s="173"/>
      <c r="C145" s="174" t="s">
        <v>306</v>
      </c>
      <c r="D145" s="174" t="s">
        <v>245</v>
      </c>
      <c r="E145" s="175" t="s">
        <v>307</v>
      </c>
      <c r="F145" s="176" t="s">
        <v>308</v>
      </c>
      <c r="G145" s="177" t="s">
        <v>248</v>
      </c>
      <c r="H145" s="178">
        <v>63.575000000000003</v>
      </c>
      <c r="I145" s="179"/>
      <c r="J145" s="180">
        <f>ROUND(I145*H145,0)</f>
        <v>0</v>
      </c>
      <c r="K145" s="176" t="s">
        <v>249</v>
      </c>
      <c r="L145" s="39"/>
      <c r="M145" s="181" t="s">
        <v>5</v>
      </c>
      <c r="N145" s="182" t="s">
        <v>43</v>
      </c>
      <c r="O145" s="40"/>
      <c r="P145" s="183">
        <f>O145*H145</f>
        <v>0</v>
      </c>
      <c r="Q145" s="183">
        <v>4.795E-2</v>
      </c>
      <c r="R145" s="183">
        <f>Q145*H145</f>
        <v>3.0484212500000001</v>
      </c>
      <c r="S145" s="183">
        <v>0</v>
      </c>
      <c r="T145" s="184">
        <f>S145*H145</f>
        <v>0</v>
      </c>
      <c r="AR145" s="23" t="s">
        <v>250</v>
      </c>
      <c r="AT145" s="23" t="s">
        <v>245</v>
      </c>
      <c r="AU145" s="23" t="s">
        <v>80</v>
      </c>
      <c r="AY145" s="23" t="s">
        <v>243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23" t="s">
        <v>11</v>
      </c>
      <c r="BK145" s="185">
        <f>ROUND(I145*H145,0)</f>
        <v>0</v>
      </c>
      <c r="BL145" s="23" t="s">
        <v>250</v>
      </c>
      <c r="BM145" s="23" t="s">
        <v>309</v>
      </c>
    </row>
    <row r="146" spans="2:65" s="11" customFormat="1" ht="13.5">
      <c r="B146" s="186"/>
      <c r="D146" s="187" t="s">
        <v>252</v>
      </c>
      <c r="E146" s="188" t="s">
        <v>5</v>
      </c>
      <c r="F146" s="189" t="s">
        <v>305</v>
      </c>
      <c r="H146" s="190">
        <v>63.575000000000003</v>
      </c>
      <c r="I146" s="191"/>
      <c r="L146" s="186"/>
      <c r="M146" s="192"/>
      <c r="N146" s="193"/>
      <c r="O146" s="193"/>
      <c r="P146" s="193"/>
      <c r="Q146" s="193"/>
      <c r="R146" s="193"/>
      <c r="S146" s="193"/>
      <c r="T146" s="194"/>
      <c r="AT146" s="188" t="s">
        <v>252</v>
      </c>
      <c r="AU146" s="188" t="s">
        <v>80</v>
      </c>
      <c r="AV146" s="11" t="s">
        <v>80</v>
      </c>
      <c r="AW146" s="11" t="s">
        <v>36</v>
      </c>
      <c r="AX146" s="11" t="s">
        <v>11</v>
      </c>
      <c r="AY146" s="188" t="s">
        <v>243</v>
      </c>
    </row>
    <row r="147" spans="2:65" s="1" customFormat="1" ht="25.5" customHeight="1">
      <c r="B147" s="173"/>
      <c r="C147" s="174" t="s">
        <v>310</v>
      </c>
      <c r="D147" s="174" t="s">
        <v>245</v>
      </c>
      <c r="E147" s="175" t="s">
        <v>311</v>
      </c>
      <c r="F147" s="176" t="s">
        <v>312</v>
      </c>
      <c r="G147" s="177" t="s">
        <v>248</v>
      </c>
      <c r="H147" s="178">
        <v>1.2</v>
      </c>
      <c r="I147" s="179"/>
      <c r="J147" s="180">
        <f>ROUND(I147*H147,0)</f>
        <v>0</v>
      </c>
      <c r="K147" s="176" t="s">
        <v>249</v>
      </c>
      <c r="L147" s="39"/>
      <c r="M147" s="181" t="s">
        <v>5</v>
      </c>
      <c r="N147" s="182" t="s">
        <v>43</v>
      </c>
      <c r="O147" s="40"/>
      <c r="P147" s="183">
        <f>O147*H147</f>
        <v>0</v>
      </c>
      <c r="Q147" s="183">
        <v>0.25040800000000002</v>
      </c>
      <c r="R147" s="183">
        <f>Q147*H147</f>
        <v>0.30048960000000002</v>
      </c>
      <c r="S147" s="183">
        <v>0</v>
      </c>
      <c r="T147" s="184">
        <f>S147*H147</f>
        <v>0</v>
      </c>
      <c r="AR147" s="23" t="s">
        <v>250</v>
      </c>
      <c r="AT147" s="23" t="s">
        <v>245</v>
      </c>
      <c r="AU147" s="23" t="s">
        <v>80</v>
      </c>
      <c r="AY147" s="23" t="s">
        <v>243</v>
      </c>
      <c r="BE147" s="185">
        <f>IF(N147="základní",J147,0)</f>
        <v>0</v>
      </c>
      <c r="BF147" s="185">
        <f>IF(N147="snížená",J147,0)</f>
        <v>0</v>
      </c>
      <c r="BG147" s="185">
        <f>IF(N147="zákl. přenesená",J147,0)</f>
        <v>0</v>
      </c>
      <c r="BH147" s="185">
        <f>IF(N147="sníž. přenesená",J147,0)</f>
        <v>0</v>
      </c>
      <c r="BI147" s="185">
        <f>IF(N147="nulová",J147,0)</f>
        <v>0</v>
      </c>
      <c r="BJ147" s="23" t="s">
        <v>11</v>
      </c>
      <c r="BK147" s="185">
        <f>ROUND(I147*H147,0)</f>
        <v>0</v>
      </c>
      <c r="BL147" s="23" t="s">
        <v>250</v>
      </c>
      <c r="BM147" s="23" t="s">
        <v>313</v>
      </c>
    </row>
    <row r="148" spans="2:65" s="11" customFormat="1" ht="13.5">
      <c r="B148" s="186"/>
      <c r="D148" s="187" t="s">
        <v>252</v>
      </c>
      <c r="E148" s="188" t="s">
        <v>5</v>
      </c>
      <c r="F148" s="189" t="s">
        <v>314</v>
      </c>
      <c r="H148" s="190">
        <v>1.2</v>
      </c>
      <c r="I148" s="191"/>
      <c r="L148" s="186"/>
      <c r="M148" s="192"/>
      <c r="N148" s="193"/>
      <c r="O148" s="193"/>
      <c r="P148" s="193"/>
      <c r="Q148" s="193"/>
      <c r="R148" s="193"/>
      <c r="S148" s="193"/>
      <c r="T148" s="194"/>
      <c r="AT148" s="188" t="s">
        <v>252</v>
      </c>
      <c r="AU148" s="188" t="s">
        <v>80</v>
      </c>
      <c r="AV148" s="11" t="s">
        <v>80</v>
      </c>
      <c r="AW148" s="11" t="s">
        <v>36</v>
      </c>
      <c r="AX148" s="11" t="s">
        <v>11</v>
      </c>
      <c r="AY148" s="188" t="s">
        <v>243</v>
      </c>
    </row>
    <row r="149" spans="2:65" s="1" customFormat="1" ht="25.5" customHeight="1">
      <c r="B149" s="173"/>
      <c r="C149" s="174" t="s">
        <v>315</v>
      </c>
      <c r="D149" s="174" t="s">
        <v>245</v>
      </c>
      <c r="E149" s="175" t="s">
        <v>316</v>
      </c>
      <c r="F149" s="176" t="s">
        <v>317</v>
      </c>
      <c r="G149" s="177" t="s">
        <v>248</v>
      </c>
      <c r="H149" s="178">
        <v>3.24</v>
      </c>
      <c r="I149" s="179"/>
      <c r="J149" s="180">
        <f>ROUND(I149*H149,0)</f>
        <v>0</v>
      </c>
      <c r="K149" s="176" t="s">
        <v>249</v>
      </c>
      <c r="L149" s="39"/>
      <c r="M149" s="181" t="s">
        <v>5</v>
      </c>
      <c r="N149" s="182" t="s">
        <v>43</v>
      </c>
      <c r="O149" s="40"/>
      <c r="P149" s="183">
        <f>O149*H149</f>
        <v>0</v>
      </c>
      <c r="Q149" s="183">
        <v>0.25040800000000002</v>
      </c>
      <c r="R149" s="183">
        <f>Q149*H149</f>
        <v>0.81132192000000014</v>
      </c>
      <c r="S149" s="183">
        <v>0</v>
      </c>
      <c r="T149" s="184">
        <f>S149*H149</f>
        <v>0</v>
      </c>
      <c r="AR149" s="23" t="s">
        <v>250</v>
      </c>
      <c r="AT149" s="23" t="s">
        <v>245</v>
      </c>
      <c r="AU149" s="23" t="s">
        <v>80</v>
      </c>
      <c r="AY149" s="23" t="s">
        <v>243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23" t="s">
        <v>11</v>
      </c>
      <c r="BK149" s="185">
        <f>ROUND(I149*H149,0)</f>
        <v>0</v>
      </c>
      <c r="BL149" s="23" t="s">
        <v>250</v>
      </c>
      <c r="BM149" s="23" t="s">
        <v>318</v>
      </c>
    </row>
    <row r="150" spans="2:65" s="11" customFormat="1" ht="13.5">
      <c r="B150" s="186"/>
      <c r="D150" s="187" t="s">
        <v>252</v>
      </c>
      <c r="E150" s="188" t="s">
        <v>5</v>
      </c>
      <c r="F150" s="189" t="s">
        <v>319</v>
      </c>
      <c r="H150" s="190">
        <v>3.24</v>
      </c>
      <c r="I150" s="191"/>
      <c r="L150" s="186"/>
      <c r="M150" s="192"/>
      <c r="N150" s="193"/>
      <c r="O150" s="193"/>
      <c r="P150" s="193"/>
      <c r="Q150" s="193"/>
      <c r="R150" s="193"/>
      <c r="S150" s="193"/>
      <c r="T150" s="194"/>
      <c r="AT150" s="188" t="s">
        <v>252</v>
      </c>
      <c r="AU150" s="188" t="s">
        <v>80</v>
      </c>
      <c r="AV150" s="11" t="s">
        <v>80</v>
      </c>
      <c r="AW150" s="11" t="s">
        <v>36</v>
      </c>
      <c r="AX150" s="11" t="s">
        <v>11</v>
      </c>
      <c r="AY150" s="188" t="s">
        <v>243</v>
      </c>
    </row>
    <row r="151" spans="2:65" s="1" customFormat="1" ht="25.5" customHeight="1">
      <c r="B151" s="173"/>
      <c r="C151" s="174" t="s">
        <v>320</v>
      </c>
      <c r="D151" s="174" t="s">
        <v>245</v>
      </c>
      <c r="E151" s="175" t="s">
        <v>321</v>
      </c>
      <c r="F151" s="176" t="s">
        <v>322</v>
      </c>
      <c r="G151" s="177" t="s">
        <v>323</v>
      </c>
      <c r="H151" s="178">
        <v>9.9</v>
      </c>
      <c r="I151" s="179"/>
      <c r="J151" s="180">
        <f>ROUND(I151*H151,0)</f>
        <v>0</v>
      </c>
      <c r="K151" s="176" t="s">
        <v>249</v>
      </c>
      <c r="L151" s="39"/>
      <c r="M151" s="181" t="s">
        <v>5</v>
      </c>
      <c r="N151" s="182" t="s">
        <v>43</v>
      </c>
      <c r="O151" s="40"/>
      <c r="P151" s="183">
        <f>O151*H151</f>
        <v>0</v>
      </c>
      <c r="Q151" s="183">
        <v>5.8105199999999998E-4</v>
      </c>
      <c r="R151" s="183">
        <f>Q151*H151</f>
        <v>5.7524148000000002E-3</v>
      </c>
      <c r="S151" s="183">
        <v>0</v>
      </c>
      <c r="T151" s="184">
        <f>S151*H151</f>
        <v>0</v>
      </c>
      <c r="AR151" s="23" t="s">
        <v>250</v>
      </c>
      <c r="AT151" s="23" t="s">
        <v>245</v>
      </c>
      <c r="AU151" s="23" t="s">
        <v>80</v>
      </c>
      <c r="AY151" s="23" t="s">
        <v>243</v>
      </c>
      <c r="BE151" s="185">
        <f>IF(N151="základní",J151,0)</f>
        <v>0</v>
      </c>
      <c r="BF151" s="185">
        <f>IF(N151="snížená",J151,0)</f>
        <v>0</v>
      </c>
      <c r="BG151" s="185">
        <f>IF(N151="zákl. přenesená",J151,0)</f>
        <v>0</v>
      </c>
      <c r="BH151" s="185">
        <f>IF(N151="sníž. přenesená",J151,0)</f>
        <v>0</v>
      </c>
      <c r="BI151" s="185">
        <f>IF(N151="nulová",J151,0)</f>
        <v>0</v>
      </c>
      <c r="BJ151" s="23" t="s">
        <v>11</v>
      </c>
      <c r="BK151" s="185">
        <f>ROUND(I151*H151,0)</f>
        <v>0</v>
      </c>
      <c r="BL151" s="23" t="s">
        <v>250</v>
      </c>
      <c r="BM151" s="23" t="s">
        <v>324</v>
      </c>
    </row>
    <row r="152" spans="2:65" s="11" customFormat="1" ht="13.5">
      <c r="B152" s="186"/>
      <c r="D152" s="187" t="s">
        <v>252</v>
      </c>
      <c r="E152" s="188" t="s">
        <v>5</v>
      </c>
      <c r="F152" s="189" t="s">
        <v>325</v>
      </c>
      <c r="H152" s="190">
        <v>3.75</v>
      </c>
      <c r="I152" s="191"/>
      <c r="L152" s="186"/>
      <c r="M152" s="192"/>
      <c r="N152" s="193"/>
      <c r="O152" s="193"/>
      <c r="P152" s="193"/>
      <c r="Q152" s="193"/>
      <c r="R152" s="193"/>
      <c r="S152" s="193"/>
      <c r="T152" s="194"/>
      <c r="AT152" s="188" t="s">
        <v>252</v>
      </c>
      <c r="AU152" s="188" t="s">
        <v>80</v>
      </c>
      <c r="AV152" s="11" t="s">
        <v>80</v>
      </c>
      <c r="AW152" s="11" t="s">
        <v>36</v>
      </c>
      <c r="AX152" s="11" t="s">
        <v>72</v>
      </c>
      <c r="AY152" s="188" t="s">
        <v>243</v>
      </c>
    </row>
    <row r="153" spans="2:65" s="11" customFormat="1" ht="13.5">
      <c r="B153" s="186"/>
      <c r="D153" s="187" t="s">
        <v>252</v>
      </c>
      <c r="E153" s="188" t="s">
        <v>5</v>
      </c>
      <c r="F153" s="189" t="s">
        <v>326</v>
      </c>
      <c r="H153" s="190">
        <v>2.85</v>
      </c>
      <c r="I153" s="191"/>
      <c r="L153" s="186"/>
      <c r="M153" s="192"/>
      <c r="N153" s="193"/>
      <c r="O153" s="193"/>
      <c r="P153" s="193"/>
      <c r="Q153" s="193"/>
      <c r="R153" s="193"/>
      <c r="S153" s="193"/>
      <c r="T153" s="194"/>
      <c r="AT153" s="188" t="s">
        <v>252</v>
      </c>
      <c r="AU153" s="188" t="s">
        <v>80</v>
      </c>
      <c r="AV153" s="11" t="s">
        <v>80</v>
      </c>
      <c r="AW153" s="11" t="s">
        <v>36</v>
      </c>
      <c r="AX153" s="11" t="s">
        <v>72</v>
      </c>
      <c r="AY153" s="188" t="s">
        <v>243</v>
      </c>
    </row>
    <row r="154" spans="2:65" s="11" customFormat="1" ht="13.5">
      <c r="B154" s="186"/>
      <c r="D154" s="187" t="s">
        <v>252</v>
      </c>
      <c r="E154" s="188" t="s">
        <v>5</v>
      </c>
      <c r="F154" s="189" t="s">
        <v>327</v>
      </c>
      <c r="H154" s="190">
        <v>3.3</v>
      </c>
      <c r="I154" s="191"/>
      <c r="L154" s="186"/>
      <c r="M154" s="192"/>
      <c r="N154" s="193"/>
      <c r="O154" s="193"/>
      <c r="P154" s="193"/>
      <c r="Q154" s="193"/>
      <c r="R154" s="193"/>
      <c r="S154" s="193"/>
      <c r="T154" s="194"/>
      <c r="AT154" s="188" t="s">
        <v>252</v>
      </c>
      <c r="AU154" s="188" t="s">
        <v>80</v>
      </c>
      <c r="AV154" s="11" t="s">
        <v>80</v>
      </c>
      <c r="AW154" s="11" t="s">
        <v>36</v>
      </c>
      <c r="AX154" s="11" t="s">
        <v>72</v>
      </c>
      <c r="AY154" s="188" t="s">
        <v>243</v>
      </c>
    </row>
    <row r="155" spans="2:65" s="12" customFormat="1" ht="13.5">
      <c r="B155" s="195"/>
      <c r="D155" s="187" t="s">
        <v>252</v>
      </c>
      <c r="E155" s="196" t="s">
        <v>5</v>
      </c>
      <c r="F155" s="197" t="s">
        <v>255</v>
      </c>
      <c r="H155" s="198">
        <v>9.9</v>
      </c>
      <c r="I155" s="199"/>
      <c r="L155" s="195"/>
      <c r="M155" s="200"/>
      <c r="N155" s="201"/>
      <c r="O155" s="201"/>
      <c r="P155" s="201"/>
      <c r="Q155" s="201"/>
      <c r="R155" s="201"/>
      <c r="S155" s="201"/>
      <c r="T155" s="202"/>
      <c r="AT155" s="196" t="s">
        <v>252</v>
      </c>
      <c r="AU155" s="196" t="s">
        <v>80</v>
      </c>
      <c r="AV155" s="12" t="s">
        <v>83</v>
      </c>
      <c r="AW155" s="12" t="s">
        <v>36</v>
      </c>
      <c r="AX155" s="12" t="s">
        <v>11</v>
      </c>
      <c r="AY155" s="196" t="s">
        <v>243</v>
      </c>
    </row>
    <row r="156" spans="2:65" s="10" customFormat="1" ht="29.85" customHeight="1">
      <c r="B156" s="160"/>
      <c r="D156" s="161" t="s">
        <v>71</v>
      </c>
      <c r="E156" s="171" t="s">
        <v>271</v>
      </c>
      <c r="F156" s="171" t="s">
        <v>328</v>
      </c>
      <c r="I156" s="163"/>
      <c r="J156" s="172">
        <f>BK156</f>
        <v>0</v>
      </c>
      <c r="L156" s="160"/>
      <c r="M156" s="165"/>
      <c r="N156" s="166"/>
      <c r="O156" s="166"/>
      <c r="P156" s="167">
        <f>SUM(P157:P170)</f>
        <v>0</v>
      </c>
      <c r="Q156" s="166"/>
      <c r="R156" s="167">
        <f>SUM(R157:R170)</f>
        <v>25.984014570000003</v>
      </c>
      <c r="S156" s="166"/>
      <c r="T156" s="168">
        <f>SUM(T157:T170)</f>
        <v>0</v>
      </c>
      <c r="AR156" s="161" t="s">
        <v>11</v>
      </c>
      <c r="AT156" s="169" t="s">
        <v>71</v>
      </c>
      <c r="AU156" s="169" t="s">
        <v>11</v>
      </c>
      <c r="AY156" s="161" t="s">
        <v>243</v>
      </c>
      <c r="BK156" s="170">
        <f>SUM(BK157:BK170)</f>
        <v>0</v>
      </c>
    </row>
    <row r="157" spans="2:65" s="1" customFormat="1" ht="25.5" customHeight="1">
      <c r="B157" s="173"/>
      <c r="C157" s="174" t="s">
        <v>12</v>
      </c>
      <c r="D157" s="174" t="s">
        <v>245</v>
      </c>
      <c r="E157" s="175" t="s">
        <v>329</v>
      </c>
      <c r="F157" s="176" t="s">
        <v>330</v>
      </c>
      <c r="G157" s="177" t="s">
        <v>248</v>
      </c>
      <c r="H157" s="178">
        <v>47.689</v>
      </c>
      <c r="I157" s="179"/>
      <c r="J157" s="180">
        <f>ROUND(I157*H157,0)</f>
        <v>0</v>
      </c>
      <c r="K157" s="176" t="s">
        <v>249</v>
      </c>
      <c r="L157" s="39"/>
      <c r="M157" s="181" t="s">
        <v>5</v>
      </c>
      <c r="N157" s="182" t="s">
        <v>43</v>
      </c>
      <c r="O157" s="40"/>
      <c r="P157" s="183">
        <f>O157*H157</f>
        <v>0</v>
      </c>
      <c r="Q157" s="183">
        <v>0.34762999999999999</v>
      </c>
      <c r="R157" s="183">
        <f>Q157*H157</f>
        <v>16.578127070000001</v>
      </c>
      <c r="S157" s="183">
        <v>0</v>
      </c>
      <c r="T157" s="184">
        <f>S157*H157</f>
        <v>0</v>
      </c>
      <c r="AR157" s="23" t="s">
        <v>250</v>
      </c>
      <c r="AT157" s="23" t="s">
        <v>245</v>
      </c>
      <c r="AU157" s="23" t="s">
        <v>80</v>
      </c>
      <c r="AY157" s="23" t="s">
        <v>243</v>
      </c>
      <c r="BE157" s="185">
        <f>IF(N157="základní",J157,0)</f>
        <v>0</v>
      </c>
      <c r="BF157" s="185">
        <f>IF(N157="snížená",J157,0)</f>
        <v>0</v>
      </c>
      <c r="BG157" s="185">
        <f>IF(N157="zákl. přenesená",J157,0)</f>
        <v>0</v>
      </c>
      <c r="BH157" s="185">
        <f>IF(N157="sníž. přenesená",J157,0)</f>
        <v>0</v>
      </c>
      <c r="BI157" s="185">
        <f>IF(N157="nulová",J157,0)</f>
        <v>0</v>
      </c>
      <c r="BJ157" s="23" t="s">
        <v>11</v>
      </c>
      <c r="BK157" s="185">
        <f>ROUND(I157*H157,0)</f>
        <v>0</v>
      </c>
      <c r="BL157" s="23" t="s">
        <v>250</v>
      </c>
      <c r="BM157" s="23" t="s">
        <v>331</v>
      </c>
    </row>
    <row r="158" spans="2:65" s="11" customFormat="1" ht="13.5">
      <c r="B158" s="186"/>
      <c r="D158" s="187" t="s">
        <v>252</v>
      </c>
      <c r="E158" s="188" t="s">
        <v>5</v>
      </c>
      <c r="F158" s="189" t="s">
        <v>148</v>
      </c>
      <c r="H158" s="190">
        <v>18.050999999999998</v>
      </c>
      <c r="I158" s="191"/>
      <c r="L158" s="186"/>
      <c r="M158" s="192"/>
      <c r="N158" s="193"/>
      <c r="O158" s="193"/>
      <c r="P158" s="193"/>
      <c r="Q158" s="193"/>
      <c r="R158" s="193"/>
      <c r="S158" s="193"/>
      <c r="T158" s="194"/>
      <c r="AT158" s="188" t="s">
        <v>252</v>
      </c>
      <c r="AU158" s="188" t="s">
        <v>80</v>
      </c>
      <c r="AV158" s="11" t="s">
        <v>80</v>
      </c>
      <c r="AW158" s="11" t="s">
        <v>36</v>
      </c>
      <c r="AX158" s="11" t="s">
        <v>72</v>
      </c>
      <c r="AY158" s="188" t="s">
        <v>243</v>
      </c>
    </row>
    <row r="159" spans="2:65" s="11" customFormat="1" ht="13.5">
      <c r="B159" s="186"/>
      <c r="D159" s="187" t="s">
        <v>252</v>
      </c>
      <c r="E159" s="188" t="s">
        <v>5</v>
      </c>
      <c r="F159" s="189" t="s">
        <v>171</v>
      </c>
      <c r="H159" s="190">
        <v>29.638000000000002</v>
      </c>
      <c r="I159" s="191"/>
      <c r="L159" s="186"/>
      <c r="M159" s="192"/>
      <c r="N159" s="193"/>
      <c r="O159" s="193"/>
      <c r="P159" s="193"/>
      <c r="Q159" s="193"/>
      <c r="R159" s="193"/>
      <c r="S159" s="193"/>
      <c r="T159" s="194"/>
      <c r="AT159" s="188" t="s">
        <v>252</v>
      </c>
      <c r="AU159" s="188" t="s">
        <v>80</v>
      </c>
      <c r="AV159" s="11" t="s">
        <v>80</v>
      </c>
      <c r="AW159" s="11" t="s">
        <v>36</v>
      </c>
      <c r="AX159" s="11" t="s">
        <v>72</v>
      </c>
      <c r="AY159" s="188" t="s">
        <v>243</v>
      </c>
    </row>
    <row r="160" spans="2:65" s="12" customFormat="1" ht="13.5">
      <c r="B160" s="195"/>
      <c r="D160" s="187" t="s">
        <v>252</v>
      </c>
      <c r="E160" s="196" t="s">
        <v>5</v>
      </c>
      <c r="F160" s="197" t="s">
        <v>255</v>
      </c>
      <c r="H160" s="198">
        <v>47.689</v>
      </c>
      <c r="I160" s="199"/>
      <c r="L160" s="195"/>
      <c r="M160" s="200"/>
      <c r="N160" s="201"/>
      <c r="O160" s="201"/>
      <c r="P160" s="201"/>
      <c r="Q160" s="201"/>
      <c r="R160" s="201"/>
      <c r="S160" s="201"/>
      <c r="T160" s="202"/>
      <c r="AT160" s="196" t="s">
        <v>252</v>
      </c>
      <c r="AU160" s="196" t="s">
        <v>80</v>
      </c>
      <c r="AV160" s="12" t="s">
        <v>83</v>
      </c>
      <c r="AW160" s="12" t="s">
        <v>36</v>
      </c>
      <c r="AX160" s="12" t="s">
        <v>11</v>
      </c>
      <c r="AY160" s="196" t="s">
        <v>243</v>
      </c>
    </row>
    <row r="161" spans="2:65" s="1" customFormat="1" ht="25.5" customHeight="1">
      <c r="B161" s="173"/>
      <c r="C161" s="174" t="s">
        <v>332</v>
      </c>
      <c r="D161" s="174" t="s">
        <v>245</v>
      </c>
      <c r="E161" s="175" t="s">
        <v>333</v>
      </c>
      <c r="F161" s="176" t="s">
        <v>334</v>
      </c>
      <c r="G161" s="177" t="s">
        <v>248</v>
      </c>
      <c r="H161" s="178">
        <v>29.638000000000002</v>
      </c>
      <c r="I161" s="179"/>
      <c r="J161" s="180">
        <f>ROUND(I161*H161,0)</f>
        <v>0</v>
      </c>
      <c r="K161" s="176" t="s">
        <v>249</v>
      </c>
      <c r="L161" s="39"/>
      <c r="M161" s="181" t="s">
        <v>5</v>
      </c>
      <c r="N161" s="182" t="s">
        <v>43</v>
      </c>
      <c r="O161" s="40"/>
      <c r="P161" s="183">
        <f>O161*H161</f>
        <v>0</v>
      </c>
      <c r="Q161" s="183">
        <v>8.4250000000000005E-2</v>
      </c>
      <c r="R161" s="183">
        <f>Q161*H161</f>
        <v>2.4970015000000001</v>
      </c>
      <c r="S161" s="183">
        <v>0</v>
      </c>
      <c r="T161" s="184">
        <f>S161*H161</f>
        <v>0</v>
      </c>
      <c r="AR161" s="23" t="s">
        <v>250</v>
      </c>
      <c r="AT161" s="23" t="s">
        <v>245</v>
      </c>
      <c r="AU161" s="23" t="s">
        <v>80</v>
      </c>
      <c r="AY161" s="23" t="s">
        <v>243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23" t="s">
        <v>11</v>
      </c>
      <c r="BK161" s="185">
        <f>ROUND(I161*H161,0)</f>
        <v>0</v>
      </c>
      <c r="BL161" s="23" t="s">
        <v>250</v>
      </c>
      <c r="BM161" s="23" t="s">
        <v>335</v>
      </c>
    </row>
    <row r="162" spans="2:65" s="11" customFormat="1" ht="13.5">
      <c r="B162" s="186"/>
      <c r="D162" s="187" t="s">
        <v>252</v>
      </c>
      <c r="E162" s="188" t="s">
        <v>5</v>
      </c>
      <c r="F162" s="189" t="s">
        <v>171</v>
      </c>
      <c r="H162" s="190">
        <v>29.638000000000002</v>
      </c>
      <c r="I162" s="191"/>
      <c r="L162" s="186"/>
      <c r="M162" s="192"/>
      <c r="N162" s="193"/>
      <c r="O162" s="193"/>
      <c r="P162" s="193"/>
      <c r="Q162" s="193"/>
      <c r="R162" s="193"/>
      <c r="S162" s="193"/>
      <c r="T162" s="194"/>
      <c r="AT162" s="188" t="s">
        <v>252</v>
      </c>
      <c r="AU162" s="188" t="s">
        <v>80</v>
      </c>
      <c r="AV162" s="11" t="s">
        <v>80</v>
      </c>
      <c r="AW162" s="11" t="s">
        <v>36</v>
      </c>
      <c r="AX162" s="11" t="s">
        <v>11</v>
      </c>
      <c r="AY162" s="188" t="s">
        <v>243</v>
      </c>
    </row>
    <row r="163" spans="2:65" s="1" customFormat="1" ht="16.5" customHeight="1">
      <c r="B163" s="173"/>
      <c r="C163" s="203" t="s">
        <v>336</v>
      </c>
      <c r="D163" s="203" t="s">
        <v>337</v>
      </c>
      <c r="E163" s="204" t="s">
        <v>338</v>
      </c>
      <c r="F163" s="205" t="s">
        <v>339</v>
      </c>
      <c r="G163" s="206" t="s">
        <v>248</v>
      </c>
      <c r="H163" s="207">
        <v>6.1050000000000004</v>
      </c>
      <c r="I163" s="208"/>
      <c r="J163" s="209">
        <f>ROUND(I163*H163,0)</f>
        <v>0</v>
      </c>
      <c r="K163" s="205" t="s">
        <v>249</v>
      </c>
      <c r="L163" s="210"/>
      <c r="M163" s="211" t="s">
        <v>5</v>
      </c>
      <c r="N163" s="212" t="s">
        <v>43</v>
      </c>
      <c r="O163" s="40"/>
      <c r="P163" s="183">
        <f>O163*H163</f>
        <v>0</v>
      </c>
      <c r="Q163" s="183">
        <v>0.113</v>
      </c>
      <c r="R163" s="183">
        <f>Q163*H163</f>
        <v>0.68986500000000006</v>
      </c>
      <c r="S163" s="183">
        <v>0</v>
      </c>
      <c r="T163" s="184">
        <f>S163*H163</f>
        <v>0</v>
      </c>
      <c r="AR163" s="23" t="s">
        <v>285</v>
      </c>
      <c r="AT163" s="23" t="s">
        <v>337</v>
      </c>
      <c r="AU163" s="23" t="s">
        <v>80</v>
      </c>
      <c r="AY163" s="23" t="s">
        <v>243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23" t="s">
        <v>11</v>
      </c>
      <c r="BK163" s="185">
        <f>ROUND(I163*H163,0)</f>
        <v>0</v>
      </c>
      <c r="BL163" s="23" t="s">
        <v>250</v>
      </c>
      <c r="BM163" s="23" t="s">
        <v>340</v>
      </c>
    </row>
    <row r="164" spans="2:65" s="11" customFormat="1" ht="13.5">
      <c r="B164" s="186"/>
      <c r="D164" s="187" t="s">
        <v>252</v>
      </c>
      <c r="E164" s="188" t="s">
        <v>5</v>
      </c>
      <c r="F164" s="189" t="s">
        <v>341</v>
      </c>
      <c r="H164" s="190">
        <v>6.1050000000000004</v>
      </c>
      <c r="I164" s="191"/>
      <c r="L164" s="186"/>
      <c r="M164" s="192"/>
      <c r="N164" s="193"/>
      <c r="O164" s="193"/>
      <c r="P164" s="193"/>
      <c r="Q164" s="193"/>
      <c r="R164" s="193"/>
      <c r="S164" s="193"/>
      <c r="T164" s="194"/>
      <c r="AT164" s="188" t="s">
        <v>252</v>
      </c>
      <c r="AU164" s="188" t="s">
        <v>80</v>
      </c>
      <c r="AV164" s="11" t="s">
        <v>80</v>
      </c>
      <c r="AW164" s="11" t="s">
        <v>36</v>
      </c>
      <c r="AX164" s="11" t="s">
        <v>11</v>
      </c>
      <c r="AY164" s="188" t="s">
        <v>243</v>
      </c>
    </row>
    <row r="165" spans="2:65" s="1" customFormat="1" ht="16.5" customHeight="1">
      <c r="B165" s="173"/>
      <c r="C165" s="203" t="s">
        <v>342</v>
      </c>
      <c r="D165" s="203" t="s">
        <v>337</v>
      </c>
      <c r="E165" s="204" t="s">
        <v>343</v>
      </c>
      <c r="F165" s="205" t="s">
        <v>344</v>
      </c>
      <c r="G165" s="206" t="s">
        <v>248</v>
      </c>
      <c r="H165" s="207">
        <v>24.422000000000001</v>
      </c>
      <c r="I165" s="208"/>
      <c r="J165" s="209">
        <f>ROUND(I165*H165,0)</f>
        <v>0</v>
      </c>
      <c r="K165" s="205" t="s">
        <v>5</v>
      </c>
      <c r="L165" s="210"/>
      <c r="M165" s="211" t="s">
        <v>5</v>
      </c>
      <c r="N165" s="212" t="s">
        <v>43</v>
      </c>
      <c r="O165" s="40"/>
      <c r="P165" s="183">
        <f>O165*H165</f>
        <v>0</v>
      </c>
      <c r="Q165" s="183">
        <v>0.113</v>
      </c>
      <c r="R165" s="183">
        <f>Q165*H165</f>
        <v>2.7596860000000003</v>
      </c>
      <c r="S165" s="183">
        <v>0</v>
      </c>
      <c r="T165" s="184">
        <f>S165*H165</f>
        <v>0</v>
      </c>
      <c r="AR165" s="23" t="s">
        <v>285</v>
      </c>
      <c r="AT165" s="23" t="s">
        <v>337</v>
      </c>
      <c r="AU165" s="23" t="s">
        <v>80</v>
      </c>
      <c r="AY165" s="23" t="s">
        <v>243</v>
      </c>
      <c r="BE165" s="185">
        <f>IF(N165="základní",J165,0)</f>
        <v>0</v>
      </c>
      <c r="BF165" s="185">
        <f>IF(N165="snížená",J165,0)</f>
        <v>0</v>
      </c>
      <c r="BG165" s="185">
        <f>IF(N165="zákl. přenesená",J165,0)</f>
        <v>0</v>
      </c>
      <c r="BH165" s="185">
        <f>IF(N165="sníž. přenesená",J165,0)</f>
        <v>0</v>
      </c>
      <c r="BI165" s="185">
        <f>IF(N165="nulová",J165,0)</f>
        <v>0</v>
      </c>
      <c r="BJ165" s="23" t="s">
        <v>11</v>
      </c>
      <c r="BK165" s="185">
        <f>ROUND(I165*H165,0)</f>
        <v>0</v>
      </c>
      <c r="BL165" s="23" t="s">
        <v>250</v>
      </c>
      <c r="BM165" s="23" t="s">
        <v>345</v>
      </c>
    </row>
    <row r="166" spans="2:65" s="11" customFormat="1" ht="13.5">
      <c r="B166" s="186"/>
      <c r="D166" s="187" t="s">
        <v>252</v>
      </c>
      <c r="E166" s="188" t="s">
        <v>5</v>
      </c>
      <c r="F166" s="189" t="s">
        <v>346</v>
      </c>
      <c r="H166" s="190">
        <v>24.422000000000001</v>
      </c>
      <c r="I166" s="191"/>
      <c r="L166" s="186"/>
      <c r="M166" s="192"/>
      <c r="N166" s="193"/>
      <c r="O166" s="193"/>
      <c r="P166" s="193"/>
      <c r="Q166" s="193"/>
      <c r="R166" s="193"/>
      <c r="S166" s="193"/>
      <c r="T166" s="194"/>
      <c r="AT166" s="188" t="s">
        <v>252</v>
      </c>
      <c r="AU166" s="188" t="s">
        <v>80</v>
      </c>
      <c r="AV166" s="11" t="s">
        <v>80</v>
      </c>
      <c r="AW166" s="11" t="s">
        <v>36</v>
      </c>
      <c r="AX166" s="11" t="s">
        <v>11</v>
      </c>
      <c r="AY166" s="188" t="s">
        <v>243</v>
      </c>
    </row>
    <row r="167" spans="2:65" s="1" customFormat="1" ht="25.5" customHeight="1">
      <c r="B167" s="173"/>
      <c r="C167" s="174" t="s">
        <v>347</v>
      </c>
      <c r="D167" s="174" t="s">
        <v>245</v>
      </c>
      <c r="E167" s="175" t="s">
        <v>348</v>
      </c>
      <c r="F167" s="176" t="s">
        <v>349</v>
      </c>
      <c r="G167" s="177" t="s">
        <v>248</v>
      </c>
      <c r="H167" s="178">
        <v>18.050999999999998</v>
      </c>
      <c r="I167" s="179"/>
      <c r="J167" s="180">
        <f>ROUND(I167*H167,0)</f>
        <v>0</v>
      </c>
      <c r="K167" s="176" t="s">
        <v>249</v>
      </c>
      <c r="L167" s="39"/>
      <c r="M167" s="181" t="s">
        <v>5</v>
      </c>
      <c r="N167" s="182" t="s">
        <v>43</v>
      </c>
      <c r="O167" s="40"/>
      <c r="P167" s="183">
        <f>O167*H167</f>
        <v>0</v>
      </c>
      <c r="Q167" s="183">
        <v>0.10100000000000001</v>
      </c>
      <c r="R167" s="183">
        <f>Q167*H167</f>
        <v>1.823151</v>
      </c>
      <c r="S167" s="183">
        <v>0</v>
      </c>
      <c r="T167" s="184">
        <f>S167*H167</f>
        <v>0</v>
      </c>
      <c r="AR167" s="23" t="s">
        <v>250</v>
      </c>
      <c r="AT167" s="23" t="s">
        <v>245</v>
      </c>
      <c r="AU167" s="23" t="s">
        <v>80</v>
      </c>
      <c r="AY167" s="23" t="s">
        <v>243</v>
      </c>
      <c r="BE167" s="185">
        <f>IF(N167="základní",J167,0)</f>
        <v>0</v>
      </c>
      <c r="BF167" s="185">
        <f>IF(N167="snížená",J167,0)</f>
        <v>0</v>
      </c>
      <c r="BG167" s="185">
        <f>IF(N167="zákl. přenesená",J167,0)</f>
        <v>0</v>
      </c>
      <c r="BH167" s="185">
        <f>IF(N167="sníž. přenesená",J167,0)</f>
        <v>0</v>
      </c>
      <c r="BI167" s="185">
        <f>IF(N167="nulová",J167,0)</f>
        <v>0</v>
      </c>
      <c r="BJ167" s="23" t="s">
        <v>11</v>
      </c>
      <c r="BK167" s="185">
        <f>ROUND(I167*H167,0)</f>
        <v>0</v>
      </c>
      <c r="BL167" s="23" t="s">
        <v>250</v>
      </c>
      <c r="BM167" s="23" t="s">
        <v>350</v>
      </c>
    </row>
    <row r="168" spans="2:65" s="11" customFormat="1" ht="13.5">
      <c r="B168" s="186"/>
      <c r="D168" s="187" t="s">
        <v>252</v>
      </c>
      <c r="E168" s="188" t="s">
        <v>5</v>
      </c>
      <c r="F168" s="189" t="s">
        <v>148</v>
      </c>
      <c r="H168" s="190">
        <v>18.050999999999998</v>
      </c>
      <c r="I168" s="191"/>
      <c r="L168" s="186"/>
      <c r="M168" s="192"/>
      <c r="N168" s="193"/>
      <c r="O168" s="193"/>
      <c r="P168" s="193"/>
      <c r="Q168" s="193"/>
      <c r="R168" s="193"/>
      <c r="S168" s="193"/>
      <c r="T168" s="194"/>
      <c r="AT168" s="188" t="s">
        <v>252</v>
      </c>
      <c r="AU168" s="188" t="s">
        <v>80</v>
      </c>
      <c r="AV168" s="11" t="s">
        <v>80</v>
      </c>
      <c r="AW168" s="11" t="s">
        <v>36</v>
      </c>
      <c r="AX168" s="11" t="s">
        <v>11</v>
      </c>
      <c r="AY168" s="188" t="s">
        <v>243</v>
      </c>
    </row>
    <row r="169" spans="2:65" s="1" customFormat="1" ht="16.5" customHeight="1">
      <c r="B169" s="173"/>
      <c r="C169" s="203" t="s">
        <v>351</v>
      </c>
      <c r="D169" s="203" t="s">
        <v>337</v>
      </c>
      <c r="E169" s="204" t="s">
        <v>352</v>
      </c>
      <c r="F169" s="205" t="s">
        <v>353</v>
      </c>
      <c r="G169" s="206" t="s">
        <v>248</v>
      </c>
      <c r="H169" s="207">
        <v>18.593</v>
      </c>
      <c r="I169" s="208"/>
      <c r="J169" s="209">
        <f>ROUND(I169*H169,0)</f>
        <v>0</v>
      </c>
      <c r="K169" s="205" t="s">
        <v>5</v>
      </c>
      <c r="L169" s="210"/>
      <c r="M169" s="211" t="s">
        <v>5</v>
      </c>
      <c r="N169" s="212" t="s">
        <v>43</v>
      </c>
      <c r="O169" s="40"/>
      <c r="P169" s="183">
        <f>O169*H169</f>
        <v>0</v>
      </c>
      <c r="Q169" s="183">
        <v>8.7999999999999995E-2</v>
      </c>
      <c r="R169" s="183">
        <f>Q169*H169</f>
        <v>1.6361839999999999</v>
      </c>
      <c r="S169" s="183">
        <v>0</v>
      </c>
      <c r="T169" s="184">
        <f>S169*H169</f>
        <v>0</v>
      </c>
      <c r="AR169" s="23" t="s">
        <v>285</v>
      </c>
      <c r="AT169" s="23" t="s">
        <v>337</v>
      </c>
      <c r="AU169" s="23" t="s">
        <v>80</v>
      </c>
      <c r="AY169" s="23" t="s">
        <v>243</v>
      </c>
      <c r="BE169" s="185">
        <f>IF(N169="základní",J169,0)</f>
        <v>0</v>
      </c>
      <c r="BF169" s="185">
        <f>IF(N169="snížená",J169,0)</f>
        <v>0</v>
      </c>
      <c r="BG169" s="185">
        <f>IF(N169="zákl. přenesená",J169,0)</f>
        <v>0</v>
      </c>
      <c r="BH169" s="185">
        <f>IF(N169="sníž. přenesená",J169,0)</f>
        <v>0</v>
      </c>
      <c r="BI169" s="185">
        <f>IF(N169="nulová",J169,0)</f>
        <v>0</v>
      </c>
      <c r="BJ169" s="23" t="s">
        <v>11</v>
      </c>
      <c r="BK169" s="185">
        <f>ROUND(I169*H169,0)</f>
        <v>0</v>
      </c>
      <c r="BL169" s="23" t="s">
        <v>250</v>
      </c>
      <c r="BM169" s="23" t="s">
        <v>354</v>
      </c>
    </row>
    <row r="170" spans="2:65" s="11" customFormat="1" ht="13.5">
      <c r="B170" s="186"/>
      <c r="D170" s="187" t="s">
        <v>252</v>
      </c>
      <c r="E170" s="188" t="s">
        <v>5</v>
      </c>
      <c r="F170" s="189" t="s">
        <v>355</v>
      </c>
      <c r="H170" s="190">
        <v>18.593</v>
      </c>
      <c r="I170" s="191"/>
      <c r="L170" s="186"/>
      <c r="M170" s="192"/>
      <c r="N170" s="193"/>
      <c r="O170" s="193"/>
      <c r="P170" s="193"/>
      <c r="Q170" s="193"/>
      <c r="R170" s="193"/>
      <c r="S170" s="193"/>
      <c r="T170" s="194"/>
      <c r="AT170" s="188" t="s">
        <v>252</v>
      </c>
      <c r="AU170" s="188" t="s">
        <v>80</v>
      </c>
      <c r="AV170" s="11" t="s">
        <v>80</v>
      </c>
      <c r="AW170" s="11" t="s">
        <v>36</v>
      </c>
      <c r="AX170" s="11" t="s">
        <v>11</v>
      </c>
      <c r="AY170" s="188" t="s">
        <v>243</v>
      </c>
    </row>
    <row r="171" spans="2:65" s="10" customFormat="1" ht="29.85" customHeight="1">
      <c r="B171" s="160"/>
      <c r="D171" s="161" t="s">
        <v>71</v>
      </c>
      <c r="E171" s="171" t="s">
        <v>277</v>
      </c>
      <c r="F171" s="171" t="s">
        <v>356</v>
      </c>
      <c r="I171" s="163"/>
      <c r="J171" s="172">
        <f>BK171</f>
        <v>0</v>
      </c>
      <c r="L171" s="160"/>
      <c r="M171" s="165"/>
      <c r="N171" s="166"/>
      <c r="O171" s="166"/>
      <c r="P171" s="167">
        <f>SUM(P172:P416)</f>
        <v>0</v>
      </c>
      <c r="Q171" s="166"/>
      <c r="R171" s="167">
        <f>SUM(R172:R416)</f>
        <v>22.636868424969997</v>
      </c>
      <c r="S171" s="166"/>
      <c r="T171" s="168">
        <f>SUM(T172:T416)</f>
        <v>0</v>
      </c>
      <c r="AR171" s="161" t="s">
        <v>11</v>
      </c>
      <c r="AT171" s="169" t="s">
        <v>71</v>
      </c>
      <c r="AU171" s="169" t="s">
        <v>11</v>
      </c>
      <c r="AY171" s="161" t="s">
        <v>243</v>
      </c>
      <c r="BK171" s="170">
        <f>SUM(BK172:BK416)</f>
        <v>0</v>
      </c>
    </row>
    <row r="172" spans="2:65" s="1" customFormat="1" ht="16.5" customHeight="1">
      <c r="B172" s="173"/>
      <c r="C172" s="174" t="s">
        <v>10</v>
      </c>
      <c r="D172" s="174" t="s">
        <v>245</v>
      </c>
      <c r="E172" s="175" t="s">
        <v>357</v>
      </c>
      <c r="F172" s="176" t="s">
        <v>358</v>
      </c>
      <c r="G172" s="177" t="s">
        <v>248</v>
      </c>
      <c r="H172" s="178">
        <v>86.241</v>
      </c>
      <c r="I172" s="179"/>
      <c r="J172" s="180">
        <f>ROUND(I172*H172,0)</f>
        <v>0</v>
      </c>
      <c r="K172" s="176" t="s">
        <v>249</v>
      </c>
      <c r="L172" s="39"/>
      <c r="M172" s="181" t="s">
        <v>5</v>
      </c>
      <c r="N172" s="182" t="s">
        <v>43</v>
      </c>
      <c r="O172" s="40"/>
      <c r="P172" s="183">
        <f>O172*H172</f>
        <v>0</v>
      </c>
      <c r="Q172" s="183">
        <v>1.8380000000000001E-2</v>
      </c>
      <c r="R172" s="183">
        <f>Q172*H172</f>
        <v>1.5851095800000001</v>
      </c>
      <c r="S172" s="183">
        <v>0</v>
      </c>
      <c r="T172" s="184">
        <f>S172*H172</f>
        <v>0</v>
      </c>
      <c r="AR172" s="23" t="s">
        <v>250</v>
      </c>
      <c r="AT172" s="23" t="s">
        <v>245</v>
      </c>
      <c r="AU172" s="23" t="s">
        <v>80</v>
      </c>
      <c r="AY172" s="23" t="s">
        <v>243</v>
      </c>
      <c r="BE172" s="185">
        <f>IF(N172="základní",J172,0)</f>
        <v>0</v>
      </c>
      <c r="BF172" s="185">
        <f>IF(N172="snížená",J172,0)</f>
        <v>0</v>
      </c>
      <c r="BG172" s="185">
        <f>IF(N172="zákl. přenesená",J172,0)</f>
        <v>0</v>
      </c>
      <c r="BH172" s="185">
        <f>IF(N172="sníž. přenesená",J172,0)</f>
        <v>0</v>
      </c>
      <c r="BI172" s="185">
        <f>IF(N172="nulová",J172,0)</f>
        <v>0</v>
      </c>
      <c r="BJ172" s="23" t="s">
        <v>11</v>
      </c>
      <c r="BK172" s="185">
        <f>ROUND(I172*H172,0)</f>
        <v>0</v>
      </c>
      <c r="BL172" s="23" t="s">
        <v>250</v>
      </c>
      <c r="BM172" s="23" t="s">
        <v>359</v>
      </c>
    </row>
    <row r="173" spans="2:65" s="11" customFormat="1" ht="13.5">
      <c r="B173" s="186"/>
      <c r="D173" s="187" t="s">
        <v>252</v>
      </c>
      <c r="E173" s="188" t="s">
        <v>5</v>
      </c>
      <c r="F173" s="189" t="s">
        <v>296</v>
      </c>
      <c r="H173" s="190">
        <v>27</v>
      </c>
      <c r="I173" s="191"/>
      <c r="L173" s="186"/>
      <c r="M173" s="192"/>
      <c r="N173" s="193"/>
      <c r="O173" s="193"/>
      <c r="P173" s="193"/>
      <c r="Q173" s="193"/>
      <c r="R173" s="193"/>
      <c r="S173" s="193"/>
      <c r="T173" s="194"/>
      <c r="AT173" s="188" t="s">
        <v>252</v>
      </c>
      <c r="AU173" s="188" t="s">
        <v>80</v>
      </c>
      <c r="AV173" s="11" t="s">
        <v>80</v>
      </c>
      <c r="AW173" s="11" t="s">
        <v>36</v>
      </c>
      <c r="AX173" s="11" t="s">
        <v>72</v>
      </c>
      <c r="AY173" s="188" t="s">
        <v>243</v>
      </c>
    </row>
    <row r="174" spans="2:65" s="11" customFormat="1" ht="13.5">
      <c r="B174" s="186"/>
      <c r="D174" s="187" t="s">
        <v>252</v>
      </c>
      <c r="E174" s="188" t="s">
        <v>5</v>
      </c>
      <c r="F174" s="189" t="s">
        <v>297</v>
      </c>
      <c r="H174" s="190">
        <v>7.5</v>
      </c>
      <c r="I174" s="191"/>
      <c r="L174" s="186"/>
      <c r="M174" s="192"/>
      <c r="N174" s="193"/>
      <c r="O174" s="193"/>
      <c r="P174" s="193"/>
      <c r="Q174" s="193"/>
      <c r="R174" s="193"/>
      <c r="S174" s="193"/>
      <c r="T174" s="194"/>
      <c r="AT174" s="188" t="s">
        <v>252</v>
      </c>
      <c r="AU174" s="188" t="s">
        <v>80</v>
      </c>
      <c r="AV174" s="11" t="s">
        <v>80</v>
      </c>
      <c r="AW174" s="11" t="s">
        <v>36</v>
      </c>
      <c r="AX174" s="11" t="s">
        <v>72</v>
      </c>
      <c r="AY174" s="188" t="s">
        <v>243</v>
      </c>
    </row>
    <row r="175" spans="2:65" s="11" customFormat="1" ht="13.5">
      <c r="B175" s="186"/>
      <c r="D175" s="187" t="s">
        <v>252</v>
      </c>
      <c r="E175" s="188" t="s">
        <v>5</v>
      </c>
      <c r="F175" s="189" t="s">
        <v>298</v>
      </c>
      <c r="H175" s="190">
        <v>5.9130000000000003</v>
      </c>
      <c r="I175" s="191"/>
      <c r="L175" s="186"/>
      <c r="M175" s="192"/>
      <c r="N175" s="193"/>
      <c r="O175" s="193"/>
      <c r="P175" s="193"/>
      <c r="Q175" s="193"/>
      <c r="R175" s="193"/>
      <c r="S175" s="193"/>
      <c r="T175" s="194"/>
      <c r="AT175" s="188" t="s">
        <v>252</v>
      </c>
      <c r="AU175" s="188" t="s">
        <v>80</v>
      </c>
      <c r="AV175" s="11" t="s">
        <v>80</v>
      </c>
      <c r="AW175" s="11" t="s">
        <v>36</v>
      </c>
      <c r="AX175" s="11" t="s">
        <v>72</v>
      </c>
      <c r="AY175" s="188" t="s">
        <v>243</v>
      </c>
    </row>
    <row r="176" spans="2:65" s="11" customFormat="1" ht="13.5">
      <c r="B176" s="186"/>
      <c r="D176" s="187" t="s">
        <v>252</v>
      </c>
      <c r="E176" s="188" t="s">
        <v>5</v>
      </c>
      <c r="F176" s="189" t="s">
        <v>299</v>
      </c>
      <c r="H176" s="190">
        <v>41.387999999999998</v>
      </c>
      <c r="I176" s="191"/>
      <c r="L176" s="186"/>
      <c r="M176" s="192"/>
      <c r="N176" s="193"/>
      <c r="O176" s="193"/>
      <c r="P176" s="193"/>
      <c r="Q176" s="193"/>
      <c r="R176" s="193"/>
      <c r="S176" s="193"/>
      <c r="T176" s="194"/>
      <c r="AT176" s="188" t="s">
        <v>252</v>
      </c>
      <c r="AU176" s="188" t="s">
        <v>80</v>
      </c>
      <c r="AV176" s="11" t="s">
        <v>80</v>
      </c>
      <c r="AW176" s="11" t="s">
        <v>36</v>
      </c>
      <c r="AX176" s="11" t="s">
        <v>72</v>
      </c>
      <c r="AY176" s="188" t="s">
        <v>243</v>
      </c>
    </row>
    <row r="177" spans="2:65" s="11" customFormat="1" ht="13.5">
      <c r="B177" s="186"/>
      <c r="D177" s="187" t="s">
        <v>252</v>
      </c>
      <c r="E177" s="188" t="s">
        <v>5</v>
      </c>
      <c r="F177" s="189" t="s">
        <v>314</v>
      </c>
      <c r="H177" s="190">
        <v>1.2</v>
      </c>
      <c r="I177" s="191"/>
      <c r="L177" s="186"/>
      <c r="M177" s="192"/>
      <c r="N177" s="193"/>
      <c r="O177" s="193"/>
      <c r="P177" s="193"/>
      <c r="Q177" s="193"/>
      <c r="R177" s="193"/>
      <c r="S177" s="193"/>
      <c r="T177" s="194"/>
      <c r="AT177" s="188" t="s">
        <v>252</v>
      </c>
      <c r="AU177" s="188" t="s">
        <v>80</v>
      </c>
      <c r="AV177" s="11" t="s">
        <v>80</v>
      </c>
      <c r="AW177" s="11" t="s">
        <v>36</v>
      </c>
      <c r="AX177" s="11" t="s">
        <v>72</v>
      </c>
      <c r="AY177" s="188" t="s">
        <v>243</v>
      </c>
    </row>
    <row r="178" spans="2:65" s="11" customFormat="1" ht="13.5">
      <c r="B178" s="186"/>
      <c r="D178" s="187" t="s">
        <v>252</v>
      </c>
      <c r="E178" s="188" t="s">
        <v>5</v>
      </c>
      <c r="F178" s="189" t="s">
        <v>319</v>
      </c>
      <c r="H178" s="190">
        <v>3.24</v>
      </c>
      <c r="I178" s="191"/>
      <c r="L178" s="186"/>
      <c r="M178" s="192"/>
      <c r="N178" s="193"/>
      <c r="O178" s="193"/>
      <c r="P178" s="193"/>
      <c r="Q178" s="193"/>
      <c r="R178" s="193"/>
      <c r="S178" s="193"/>
      <c r="T178" s="194"/>
      <c r="AT178" s="188" t="s">
        <v>252</v>
      </c>
      <c r="AU178" s="188" t="s">
        <v>80</v>
      </c>
      <c r="AV178" s="11" t="s">
        <v>80</v>
      </c>
      <c r="AW178" s="11" t="s">
        <v>36</v>
      </c>
      <c r="AX178" s="11" t="s">
        <v>72</v>
      </c>
      <c r="AY178" s="188" t="s">
        <v>243</v>
      </c>
    </row>
    <row r="179" spans="2:65" s="12" customFormat="1" ht="13.5">
      <c r="B179" s="195"/>
      <c r="D179" s="187" t="s">
        <v>252</v>
      </c>
      <c r="E179" s="196" t="s">
        <v>5</v>
      </c>
      <c r="F179" s="197" t="s">
        <v>255</v>
      </c>
      <c r="H179" s="198">
        <v>86.241</v>
      </c>
      <c r="I179" s="199"/>
      <c r="L179" s="195"/>
      <c r="M179" s="200"/>
      <c r="N179" s="201"/>
      <c r="O179" s="201"/>
      <c r="P179" s="201"/>
      <c r="Q179" s="201"/>
      <c r="R179" s="201"/>
      <c r="S179" s="201"/>
      <c r="T179" s="202"/>
      <c r="AT179" s="196" t="s">
        <v>252</v>
      </c>
      <c r="AU179" s="196" t="s">
        <v>80</v>
      </c>
      <c r="AV179" s="12" t="s">
        <v>83</v>
      </c>
      <c r="AW179" s="12" t="s">
        <v>36</v>
      </c>
      <c r="AX179" s="12" t="s">
        <v>11</v>
      </c>
      <c r="AY179" s="196" t="s">
        <v>243</v>
      </c>
    </row>
    <row r="180" spans="2:65" s="1" customFormat="1" ht="25.5" customHeight="1">
      <c r="B180" s="173"/>
      <c r="C180" s="174" t="s">
        <v>360</v>
      </c>
      <c r="D180" s="174" t="s">
        <v>245</v>
      </c>
      <c r="E180" s="175" t="s">
        <v>361</v>
      </c>
      <c r="F180" s="176" t="s">
        <v>362</v>
      </c>
      <c r="G180" s="177" t="s">
        <v>248</v>
      </c>
      <c r="H180" s="178">
        <v>86.241</v>
      </c>
      <c r="I180" s="179"/>
      <c r="J180" s="180">
        <f>ROUND(I180*H180,0)</f>
        <v>0</v>
      </c>
      <c r="K180" s="176" t="s">
        <v>249</v>
      </c>
      <c r="L180" s="39"/>
      <c r="M180" s="181" t="s">
        <v>5</v>
      </c>
      <c r="N180" s="182" t="s">
        <v>43</v>
      </c>
      <c r="O180" s="40"/>
      <c r="P180" s="183">
        <f>O180*H180</f>
        <v>0</v>
      </c>
      <c r="Q180" s="183">
        <v>7.9000000000000008E-3</v>
      </c>
      <c r="R180" s="183">
        <f>Q180*H180</f>
        <v>0.68130390000000007</v>
      </c>
      <c r="S180" s="183">
        <v>0</v>
      </c>
      <c r="T180" s="184">
        <f>S180*H180</f>
        <v>0</v>
      </c>
      <c r="AR180" s="23" t="s">
        <v>250</v>
      </c>
      <c r="AT180" s="23" t="s">
        <v>245</v>
      </c>
      <c r="AU180" s="23" t="s">
        <v>80</v>
      </c>
      <c r="AY180" s="23" t="s">
        <v>243</v>
      </c>
      <c r="BE180" s="185">
        <f>IF(N180="základní",J180,0)</f>
        <v>0</v>
      </c>
      <c r="BF180" s="185">
        <f>IF(N180="snížená",J180,0)</f>
        <v>0</v>
      </c>
      <c r="BG180" s="185">
        <f>IF(N180="zákl. přenesená",J180,0)</f>
        <v>0</v>
      </c>
      <c r="BH180" s="185">
        <f>IF(N180="sníž. přenesená",J180,0)</f>
        <v>0</v>
      </c>
      <c r="BI180" s="185">
        <f>IF(N180="nulová",J180,0)</f>
        <v>0</v>
      </c>
      <c r="BJ180" s="23" t="s">
        <v>11</v>
      </c>
      <c r="BK180" s="185">
        <f>ROUND(I180*H180,0)</f>
        <v>0</v>
      </c>
      <c r="BL180" s="23" t="s">
        <v>250</v>
      </c>
      <c r="BM180" s="23" t="s">
        <v>363</v>
      </c>
    </row>
    <row r="181" spans="2:65" s="11" customFormat="1" ht="13.5">
      <c r="B181" s="186"/>
      <c r="D181" s="187" t="s">
        <v>252</v>
      </c>
      <c r="E181" s="188" t="s">
        <v>5</v>
      </c>
      <c r="F181" s="189" t="s">
        <v>296</v>
      </c>
      <c r="H181" s="190">
        <v>27</v>
      </c>
      <c r="I181" s="191"/>
      <c r="L181" s="186"/>
      <c r="M181" s="192"/>
      <c r="N181" s="193"/>
      <c r="O181" s="193"/>
      <c r="P181" s="193"/>
      <c r="Q181" s="193"/>
      <c r="R181" s="193"/>
      <c r="S181" s="193"/>
      <c r="T181" s="194"/>
      <c r="AT181" s="188" t="s">
        <v>252</v>
      </c>
      <c r="AU181" s="188" t="s">
        <v>80</v>
      </c>
      <c r="AV181" s="11" t="s">
        <v>80</v>
      </c>
      <c r="AW181" s="11" t="s">
        <v>36</v>
      </c>
      <c r="AX181" s="11" t="s">
        <v>72</v>
      </c>
      <c r="AY181" s="188" t="s">
        <v>243</v>
      </c>
    </row>
    <row r="182" spans="2:65" s="11" customFormat="1" ht="13.5">
      <c r="B182" s="186"/>
      <c r="D182" s="187" t="s">
        <v>252</v>
      </c>
      <c r="E182" s="188" t="s">
        <v>5</v>
      </c>
      <c r="F182" s="189" t="s">
        <v>297</v>
      </c>
      <c r="H182" s="190">
        <v>7.5</v>
      </c>
      <c r="I182" s="191"/>
      <c r="L182" s="186"/>
      <c r="M182" s="192"/>
      <c r="N182" s="193"/>
      <c r="O182" s="193"/>
      <c r="P182" s="193"/>
      <c r="Q182" s="193"/>
      <c r="R182" s="193"/>
      <c r="S182" s="193"/>
      <c r="T182" s="194"/>
      <c r="AT182" s="188" t="s">
        <v>252</v>
      </c>
      <c r="AU182" s="188" t="s">
        <v>80</v>
      </c>
      <c r="AV182" s="11" t="s">
        <v>80</v>
      </c>
      <c r="AW182" s="11" t="s">
        <v>36</v>
      </c>
      <c r="AX182" s="11" t="s">
        <v>72</v>
      </c>
      <c r="AY182" s="188" t="s">
        <v>243</v>
      </c>
    </row>
    <row r="183" spans="2:65" s="11" customFormat="1" ht="13.5">
      <c r="B183" s="186"/>
      <c r="D183" s="187" t="s">
        <v>252</v>
      </c>
      <c r="E183" s="188" t="s">
        <v>5</v>
      </c>
      <c r="F183" s="189" t="s">
        <v>298</v>
      </c>
      <c r="H183" s="190">
        <v>5.9130000000000003</v>
      </c>
      <c r="I183" s="191"/>
      <c r="L183" s="186"/>
      <c r="M183" s="192"/>
      <c r="N183" s="193"/>
      <c r="O183" s="193"/>
      <c r="P183" s="193"/>
      <c r="Q183" s="193"/>
      <c r="R183" s="193"/>
      <c r="S183" s="193"/>
      <c r="T183" s="194"/>
      <c r="AT183" s="188" t="s">
        <v>252</v>
      </c>
      <c r="AU183" s="188" t="s">
        <v>80</v>
      </c>
      <c r="AV183" s="11" t="s">
        <v>80</v>
      </c>
      <c r="AW183" s="11" t="s">
        <v>36</v>
      </c>
      <c r="AX183" s="11" t="s">
        <v>72</v>
      </c>
      <c r="AY183" s="188" t="s">
        <v>243</v>
      </c>
    </row>
    <row r="184" spans="2:65" s="11" customFormat="1" ht="13.5">
      <c r="B184" s="186"/>
      <c r="D184" s="187" t="s">
        <v>252</v>
      </c>
      <c r="E184" s="188" t="s">
        <v>5</v>
      </c>
      <c r="F184" s="189" t="s">
        <v>299</v>
      </c>
      <c r="H184" s="190">
        <v>41.387999999999998</v>
      </c>
      <c r="I184" s="191"/>
      <c r="L184" s="186"/>
      <c r="M184" s="192"/>
      <c r="N184" s="193"/>
      <c r="O184" s="193"/>
      <c r="P184" s="193"/>
      <c r="Q184" s="193"/>
      <c r="R184" s="193"/>
      <c r="S184" s="193"/>
      <c r="T184" s="194"/>
      <c r="AT184" s="188" t="s">
        <v>252</v>
      </c>
      <c r="AU184" s="188" t="s">
        <v>80</v>
      </c>
      <c r="AV184" s="11" t="s">
        <v>80</v>
      </c>
      <c r="AW184" s="11" t="s">
        <v>36</v>
      </c>
      <c r="AX184" s="11" t="s">
        <v>72</v>
      </c>
      <c r="AY184" s="188" t="s">
        <v>243</v>
      </c>
    </row>
    <row r="185" spans="2:65" s="11" customFormat="1" ht="13.5">
      <c r="B185" s="186"/>
      <c r="D185" s="187" t="s">
        <v>252</v>
      </c>
      <c r="E185" s="188" t="s">
        <v>5</v>
      </c>
      <c r="F185" s="189" t="s">
        <v>314</v>
      </c>
      <c r="H185" s="190">
        <v>1.2</v>
      </c>
      <c r="I185" s="191"/>
      <c r="L185" s="186"/>
      <c r="M185" s="192"/>
      <c r="N185" s="193"/>
      <c r="O185" s="193"/>
      <c r="P185" s="193"/>
      <c r="Q185" s="193"/>
      <c r="R185" s="193"/>
      <c r="S185" s="193"/>
      <c r="T185" s="194"/>
      <c r="AT185" s="188" t="s">
        <v>252</v>
      </c>
      <c r="AU185" s="188" t="s">
        <v>80</v>
      </c>
      <c r="AV185" s="11" t="s">
        <v>80</v>
      </c>
      <c r="AW185" s="11" t="s">
        <v>36</v>
      </c>
      <c r="AX185" s="11" t="s">
        <v>72</v>
      </c>
      <c r="AY185" s="188" t="s">
        <v>243</v>
      </c>
    </row>
    <row r="186" spans="2:65" s="11" customFormat="1" ht="13.5">
      <c r="B186" s="186"/>
      <c r="D186" s="187" t="s">
        <v>252</v>
      </c>
      <c r="E186" s="188" t="s">
        <v>5</v>
      </c>
      <c r="F186" s="189" t="s">
        <v>319</v>
      </c>
      <c r="H186" s="190">
        <v>3.24</v>
      </c>
      <c r="I186" s="191"/>
      <c r="L186" s="186"/>
      <c r="M186" s="192"/>
      <c r="N186" s="193"/>
      <c r="O186" s="193"/>
      <c r="P186" s="193"/>
      <c r="Q186" s="193"/>
      <c r="R186" s="193"/>
      <c r="S186" s="193"/>
      <c r="T186" s="194"/>
      <c r="AT186" s="188" t="s">
        <v>252</v>
      </c>
      <c r="AU186" s="188" t="s">
        <v>80</v>
      </c>
      <c r="AV186" s="11" t="s">
        <v>80</v>
      </c>
      <c r="AW186" s="11" t="s">
        <v>36</v>
      </c>
      <c r="AX186" s="11" t="s">
        <v>72</v>
      </c>
      <c r="AY186" s="188" t="s">
        <v>243</v>
      </c>
    </row>
    <row r="187" spans="2:65" s="12" customFormat="1" ht="13.5">
      <c r="B187" s="195"/>
      <c r="D187" s="187" t="s">
        <v>252</v>
      </c>
      <c r="E187" s="196" t="s">
        <v>5</v>
      </c>
      <c r="F187" s="197" t="s">
        <v>255</v>
      </c>
      <c r="H187" s="198">
        <v>86.241</v>
      </c>
      <c r="I187" s="199"/>
      <c r="L187" s="195"/>
      <c r="M187" s="200"/>
      <c r="N187" s="201"/>
      <c r="O187" s="201"/>
      <c r="P187" s="201"/>
      <c r="Q187" s="201"/>
      <c r="R187" s="201"/>
      <c r="S187" s="201"/>
      <c r="T187" s="202"/>
      <c r="AT187" s="196" t="s">
        <v>252</v>
      </c>
      <c r="AU187" s="196" t="s">
        <v>80</v>
      </c>
      <c r="AV187" s="12" t="s">
        <v>83</v>
      </c>
      <c r="AW187" s="12" t="s">
        <v>36</v>
      </c>
      <c r="AX187" s="12" t="s">
        <v>11</v>
      </c>
      <c r="AY187" s="196" t="s">
        <v>243</v>
      </c>
    </row>
    <row r="188" spans="2:65" s="1" customFormat="1" ht="16.5" customHeight="1">
      <c r="B188" s="173"/>
      <c r="C188" s="174" t="s">
        <v>364</v>
      </c>
      <c r="D188" s="174" t="s">
        <v>245</v>
      </c>
      <c r="E188" s="175" t="s">
        <v>365</v>
      </c>
      <c r="F188" s="176" t="s">
        <v>366</v>
      </c>
      <c r="G188" s="177" t="s">
        <v>323</v>
      </c>
      <c r="H188" s="178">
        <v>337.6</v>
      </c>
      <c r="I188" s="179"/>
      <c r="J188" s="180">
        <f>ROUND(I188*H188,0)</f>
        <v>0</v>
      </c>
      <c r="K188" s="176" t="s">
        <v>249</v>
      </c>
      <c r="L188" s="39"/>
      <c r="M188" s="181" t="s">
        <v>5</v>
      </c>
      <c r="N188" s="182" t="s">
        <v>43</v>
      </c>
      <c r="O188" s="40"/>
      <c r="P188" s="183">
        <f>O188*H188</f>
        <v>0</v>
      </c>
      <c r="Q188" s="183">
        <v>1.5E-3</v>
      </c>
      <c r="R188" s="183">
        <f>Q188*H188</f>
        <v>0.50640000000000007</v>
      </c>
      <c r="S188" s="183">
        <v>0</v>
      </c>
      <c r="T188" s="184">
        <f>S188*H188</f>
        <v>0</v>
      </c>
      <c r="AR188" s="23" t="s">
        <v>250</v>
      </c>
      <c r="AT188" s="23" t="s">
        <v>245</v>
      </c>
      <c r="AU188" s="23" t="s">
        <v>80</v>
      </c>
      <c r="AY188" s="23" t="s">
        <v>243</v>
      </c>
      <c r="BE188" s="185">
        <f>IF(N188="základní",J188,0)</f>
        <v>0</v>
      </c>
      <c r="BF188" s="185">
        <f>IF(N188="snížená",J188,0)</f>
        <v>0</v>
      </c>
      <c r="BG188" s="185">
        <f>IF(N188="zákl. přenesená",J188,0)</f>
        <v>0</v>
      </c>
      <c r="BH188" s="185">
        <f>IF(N188="sníž. přenesená",J188,0)</f>
        <v>0</v>
      </c>
      <c r="BI188" s="185">
        <f>IF(N188="nulová",J188,0)</f>
        <v>0</v>
      </c>
      <c r="BJ188" s="23" t="s">
        <v>11</v>
      </c>
      <c r="BK188" s="185">
        <f>ROUND(I188*H188,0)</f>
        <v>0</v>
      </c>
      <c r="BL188" s="23" t="s">
        <v>250</v>
      </c>
      <c r="BM188" s="23" t="s">
        <v>367</v>
      </c>
    </row>
    <row r="189" spans="2:65" s="11" customFormat="1" ht="13.5">
      <c r="B189" s="186"/>
      <c r="D189" s="187" t="s">
        <v>252</v>
      </c>
      <c r="E189" s="188" t="s">
        <v>5</v>
      </c>
      <c r="F189" s="189" t="s">
        <v>368</v>
      </c>
      <c r="H189" s="190">
        <v>11.6</v>
      </c>
      <c r="I189" s="191"/>
      <c r="L189" s="186"/>
      <c r="M189" s="192"/>
      <c r="N189" s="193"/>
      <c r="O189" s="193"/>
      <c r="P189" s="193"/>
      <c r="Q189" s="193"/>
      <c r="R189" s="193"/>
      <c r="S189" s="193"/>
      <c r="T189" s="194"/>
      <c r="AT189" s="188" t="s">
        <v>252</v>
      </c>
      <c r="AU189" s="188" t="s">
        <v>80</v>
      </c>
      <c r="AV189" s="11" t="s">
        <v>80</v>
      </c>
      <c r="AW189" s="11" t="s">
        <v>36</v>
      </c>
      <c r="AX189" s="11" t="s">
        <v>72</v>
      </c>
      <c r="AY189" s="188" t="s">
        <v>243</v>
      </c>
    </row>
    <row r="190" spans="2:65" s="11" customFormat="1" ht="13.5">
      <c r="B190" s="186"/>
      <c r="D190" s="187" t="s">
        <v>252</v>
      </c>
      <c r="E190" s="188" t="s">
        <v>5</v>
      </c>
      <c r="F190" s="189" t="s">
        <v>369</v>
      </c>
      <c r="H190" s="190">
        <v>101</v>
      </c>
      <c r="I190" s="191"/>
      <c r="L190" s="186"/>
      <c r="M190" s="192"/>
      <c r="N190" s="193"/>
      <c r="O190" s="193"/>
      <c r="P190" s="193"/>
      <c r="Q190" s="193"/>
      <c r="R190" s="193"/>
      <c r="S190" s="193"/>
      <c r="T190" s="194"/>
      <c r="AT190" s="188" t="s">
        <v>252</v>
      </c>
      <c r="AU190" s="188" t="s">
        <v>80</v>
      </c>
      <c r="AV190" s="11" t="s">
        <v>80</v>
      </c>
      <c r="AW190" s="11" t="s">
        <v>36</v>
      </c>
      <c r="AX190" s="11" t="s">
        <v>72</v>
      </c>
      <c r="AY190" s="188" t="s">
        <v>243</v>
      </c>
    </row>
    <row r="191" spans="2:65" s="11" customFormat="1" ht="13.5">
      <c r="B191" s="186"/>
      <c r="D191" s="187" t="s">
        <v>252</v>
      </c>
      <c r="E191" s="188" t="s">
        <v>5</v>
      </c>
      <c r="F191" s="189" t="s">
        <v>370</v>
      </c>
      <c r="H191" s="190">
        <v>46.2</v>
      </c>
      <c r="I191" s="191"/>
      <c r="L191" s="186"/>
      <c r="M191" s="192"/>
      <c r="N191" s="193"/>
      <c r="O191" s="193"/>
      <c r="P191" s="193"/>
      <c r="Q191" s="193"/>
      <c r="R191" s="193"/>
      <c r="S191" s="193"/>
      <c r="T191" s="194"/>
      <c r="AT191" s="188" t="s">
        <v>252</v>
      </c>
      <c r="AU191" s="188" t="s">
        <v>80</v>
      </c>
      <c r="AV191" s="11" t="s">
        <v>80</v>
      </c>
      <c r="AW191" s="11" t="s">
        <v>36</v>
      </c>
      <c r="AX191" s="11" t="s">
        <v>72</v>
      </c>
      <c r="AY191" s="188" t="s">
        <v>243</v>
      </c>
    </row>
    <row r="192" spans="2:65" s="11" customFormat="1" ht="13.5">
      <c r="B192" s="186"/>
      <c r="D192" s="187" t="s">
        <v>252</v>
      </c>
      <c r="E192" s="188" t="s">
        <v>5</v>
      </c>
      <c r="F192" s="189" t="s">
        <v>371</v>
      </c>
      <c r="H192" s="190">
        <v>14.4</v>
      </c>
      <c r="I192" s="191"/>
      <c r="L192" s="186"/>
      <c r="M192" s="192"/>
      <c r="N192" s="193"/>
      <c r="O192" s="193"/>
      <c r="P192" s="193"/>
      <c r="Q192" s="193"/>
      <c r="R192" s="193"/>
      <c r="S192" s="193"/>
      <c r="T192" s="194"/>
      <c r="AT192" s="188" t="s">
        <v>252</v>
      </c>
      <c r="AU192" s="188" t="s">
        <v>80</v>
      </c>
      <c r="AV192" s="11" t="s">
        <v>80</v>
      </c>
      <c r="AW192" s="11" t="s">
        <v>36</v>
      </c>
      <c r="AX192" s="11" t="s">
        <v>72</v>
      </c>
      <c r="AY192" s="188" t="s">
        <v>243</v>
      </c>
    </row>
    <row r="193" spans="2:65" s="11" customFormat="1" ht="13.5">
      <c r="B193" s="186"/>
      <c r="D193" s="187" t="s">
        <v>252</v>
      </c>
      <c r="E193" s="188" t="s">
        <v>5</v>
      </c>
      <c r="F193" s="189" t="s">
        <v>372</v>
      </c>
      <c r="H193" s="190">
        <v>18</v>
      </c>
      <c r="I193" s="191"/>
      <c r="L193" s="186"/>
      <c r="M193" s="192"/>
      <c r="N193" s="193"/>
      <c r="O193" s="193"/>
      <c r="P193" s="193"/>
      <c r="Q193" s="193"/>
      <c r="R193" s="193"/>
      <c r="S193" s="193"/>
      <c r="T193" s="194"/>
      <c r="AT193" s="188" t="s">
        <v>252</v>
      </c>
      <c r="AU193" s="188" t="s">
        <v>80</v>
      </c>
      <c r="AV193" s="11" t="s">
        <v>80</v>
      </c>
      <c r="AW193" s="11" t="s">
        <v>36</v>
      </c>
      <c r="AX193" s="11" t="s">
        <v>72</v>
      </c>
      <c r="AY193" s="188" t="s">
        <v>243</v>
      </c>
    </row>
    <row r="194" spans="2:65" s="11" customFormat="1" ht="13.5">
      <c r="B194" s="186"/>
      <c r="D194" s="187" t="s">
        <v>252</v>
      </c>
      <c r="E194" s="188" t="s">
        <v>5</v>
      </c>
      <c r="F194" s="189" t="s">
        <v>373</v>
      </c>
      <c r="H194" s="190">
        <v>60</v>
      </c>
      <c r="I194" s="191"/>
      <c r="L194" s="186"/>
      <c r="M194" s="192"/>
      <c r="N194" s="193"/>
      <c r="O194" s="193"/>
      <c r="P194" s="193"/>
      <c r="Q194" s="193"/>
      <c r="R194" s="193"/>
      <c r="S194" s="193"/>
      <c r="T194" s="194"/>
      <c r="AT194" s="188" t="s">
        <v>252</v>
      </c>
      <c r="AU194" s="188" t="s">
        <v>80</v>
      </c>
      <c r="AV194" s="11" t="s">
        <v>80</v>
      </c>
      <c r="AW194" s="11" t="s">
        <v>36</v>
      </c>
      <c r="AX194" s="11" t="s">
        <v>72</v>
      </c>
      <c r="AY194" s="188" t="s">
        <v>243</v>
      </c>
    </row>
    <row r="195" spans="2:65" s="11" customFormat="1" ht="13.5">
      <c r="B195" s="186"/>
      <c r="D195" s="187" t="s">
        <v>252</v>
      </c>
      <c r="E195" s="188" t="s">
        <v>5</v>
      </c>
      <c r="F195" s="189" t="s">
        <v>374</v>
      </c>
      <c r="H195" s="190">
        <v>2.4</v>
      </c>
      <c r="I195" s="191"/>
      <c r="L195" s="186"/>
      <c r="M195" s="192"/>
      <c r="N195" s="193"/>
      <c r="O195" s="193"/>
      <c r="P195" s="193"/>
      <c r="Q195" s="193"/>
      <c r="R195" s="193"/>
      <c r="S195" s="193"/>
      <c r="T195" s="194"/>
      <c r="AT195" s="188" t="s">
        <v>252</v>
      </c>
      <c r="AU195" s="188" t="s">
        <v>80</v>
      </c>
      <c r="AV195" s="11" t="s">
        <v>80</v>
      </c>
      <c r="AW195" s="11" t="s">
        <v>36</v>
      </c>
      <c r="AX195" s="11" t="s">
        <v>72</v>
      </c>
      <c r="AY195" s="188" t="s">
        <v>243</v>
      </c>
    </row>
    <row r="196" spans="2:65" s="11" customFormat="1" ht="13.5">
      <c r="B196" s="186"/>
      <c r="D196" s="187" t="s">
        <v>252</v>
      </c>
      <c r="E196" s="188" t="s">
        <v>5</v>
      </c>
      <c r="F196" s="189" t="s">
        <v>375</v>
      </c>
      <c r="H196" s="190">
        <v>36</v>
      </c>
      <c r="I196" s="191"/>
      <c r="L196" s="186"/>
      <c r="M196" s="192"/>
      <c r="N196" s="193"/>
      <c r="O196" s="193"/>
      <c r="P196" s="193"/>
      <c r="Q196" s="193"/>
      <c r="R196" s="193"/>
      <c r="S196" s="193"/>
      <c r="T196" s="194"/>
      <c r="AT196" s="188" t="s">
        <v>252</v>
      </c>
      <c r="AU196" s="188" t="s">
        <v>80</v>
      </c>
      <c r="AV196" s="11" t="s">
        <v>80</v>
      </c>
      <c r="AW196" s="11" t="s">
        <v>36</v>
      </c>
      <c r="AX196" s="11" t="s">
        <v>72</v>
      </c>
      <c r="AY196" s="188" t="s">
        <v>243</v>
      </c>
    </row>
    <row r="197" spans="2:65" s="11" customFormat="1" ht="13.5">
      <c r="B197" s="186"/>
      <c r="D197" s="187" t="s">
        <v>252</v>
      </c>
      <c r="E197" s="188" t="s">
        <v>5</v>
      </c>
      <c r="F197" s="189" t="s">
        <v>376</v>
      </c>
      <c r="H197" s="190">
        <v>48</v>
      </c>
      <c r="I197" s="191"/>
      <c r="L197" s="186"/>
      <c r="M197" s="192"/>
      <c r="N197" s="193"/>
      <c r="O197" s="193"/>
      <c r="P197" s="193"/>
      <c r="Q197" s="193"/>
      <c r="R197" s="193"/>
      <c r="S197" s="193"/>
      <c r="T197" s="194"/>
      <c r="AT197" s="188" t="s">
        <v>252</v>
      </c>
      <c r="AU197" s="188" t="s">
        <v>80</v>
      </c>
      <c r="AV197" s="11" t="s">
        <v>80</v>
      </c>
      <c r="AW197" s="11" t="s">
        <v>36</v>
      </c>
      <c r="AX197" s="11" t="s">
        <v>72</v>
      </c>
      <c r="AY197" s="188" t="s">
        <v>243</v>
      </c>
    </row>
    <row r="198" spans="2:65" s="12" customFormat="1" ht="13.5">
      <c r="B198" s="195"/>
      <c r="D198" s="187" t="s">
        <v>252</v>
      </c>
      <c r="E198" s="196" t="s">
        <v>5</v>
      </c>
      <c r="F198" s="197" t="s">
        <v>255</v>
      </c>
      <c r="H198" s="198">
        <v>337.6</v>
      </c>
      <c r="I198" s="199"/>
      <c r="L198" s="195"/>
      <c r="M198" s="200"/>
      <c r="N198" s="201"/>
      <c r="O198" s="201"/>
      <c r="P198" s="201"/>
      <c r="Q198" s="201"/>
      <c r="R198" s="201"/>
      <c r="S198" s="201"/>
      <c r="T198" s="202"/>
      <c r="AT198" s="196" t="s">
        <v>252</v>
      </c>
      <c r="AU198" s="196" t="s">
        <v>80</v>
      </c>
      <c r="AV198" s="12" t="s">
        <v>83</v>
      </c>
      <c r="AW198" s="12" t="s">
        <v>36</v>
      </c>
      <c r="AX198" s="12" t="s">
        <v>11</v>
      </c>
      <c r="AY198" s="196" t="s">
        <v>243</v>
      </c>
    </row>
    <row r="199" spans="2:65" s="1" customFormat="1" ht="25.5" customHeight="1">
      <c r="B199" s="173"/>
      <c r="C199" s="174" t="s">
        <v>377</v>
      </c>
      <c r="D199" s="174" t="s">
        <v>245</v>
      </c>
      <c r="E199" s="175" t="s">
        <v>378</v>
      </c>
      <c r="F199" s="176" t="s">
        <v>379</v>
      </c>
      <c r="G199" s="177" t="s">
        <v>248</v>
      </c>
      <c r="H199" s="178">
        <v>7.4630000000000001</v>
      </c>
      <c r="I199" s="179"/>
      <c r="J199" s="180">
        <f>ROUND(I199*H199,0)</f>
        <v>0</v>
      </c>
      <c r="K199" s="176" t="s">
        <v>249</v>
      </c>
      <c r="L199" s="39"/>
      <c r="M199" s="181" t="s">
        <v>5</v>
      </c>
      <c r="N199" s="182" t="s">
        <v>43</v>
      </c>
      <c r="O199" s="40"/>
      <c r="P199" s="183">
        <f>O199*H199</f>
        <v>0</v>
      </c>
      <c r="Q199" s="183">
        <v>9.3711200000000001E-3</v>
      </c>
      <c r="R199" s="183">
        <f>Q199*H199</f>
        <v>6.9936668559999998E-2</v>
      </c>
      <c r="S199" s="183">
        <v>0</v>
      </c>
      <c r="T199" s="184">
        <f>S199*H199</f>
        <v>0</v>
      </c>
      <c r="AR199" s="23" t="s">
        <v>250</v>
      </c>
      <c r="AT199" s="23" t="s">
        <v>245</v>
      </c>
      <c r="AU199" s="23" t="s">
        <v>80</v>
      </c>
      <c r="AY199" s="23" t="s">
        <v>243</v>
      </c>
      <c r="BE199" s="185">
        <f>IF(N199="základní",J199,0)</f>
        <v>0</v>
      </c>
      <c r="BF199" s="185">
        <f>IF(N199="snížená",J199,0)</f>
        <v>0</v>
      </c>
      <c r="BG199" s="185">
        <f>IF(N199="zákl. přenesená",J199,0)</f>
        <v>0</v>
      </c>
      <c r="BH199" s="185">
        <f>IF(N199="sníž. přenesená",J199,0)</f>
        <v>0</v>
      </c>
      <c r="BI199" s="185">
        <f>IF(N199="nulová",J199,0)</f>
        <v>0</v>
      </c>
      <c r="BJ199" s="23" t="s">
        <v>11</v>
      </c>
      <c r="BK199" s="185">
        <f>ROUND(I199*H199,0)</f>
        <v>0</v>
      </c>
      <c r="BL199" s="23" t="s">
        <v>250</v>
      </c>
      <c r="BM199" s="23" t="s">
        <v>380</v>
      </c>
    </row>
    <row r="200" spans="2:65" s="11" customFormat="1" ht="13.5">
      <c r="B200" s="186"/>
      <c r="D200" s="187" t="s">
        <v>252</v>
      </c>
      <c r="E200" s="188" t="s">
        <v>5</v>
      </c>
      <c r="F200" s="189" t="s">
        <v>381</v>
      </c>
      <c r="H200" s="190">
        <v>5.9930000000000003</v>
      </c>
      <c r="I200" s="191"/>
      <c r="L200" s="186"/>
      <c r="M200" s="192"/>
      <c r="N200" s="193"/>
      <c r="O200" s="193"/>
      <c r="P200" s="193"/>
      <c r="Q200" s="193"/>
      <c r="R200" s="193"/>
      <c r="S200" s="193"/>
      <c r="T200" s="194"/>
      <c r="AT200" s="188" t="s">
        <v>252</v>
      </c>
      <c r="AU200" s="188" t="s">
        <v>80</v>
      </c>
      <c r="AV200" s="11" t="s">
        <v>80</v>
      </c>
      <c r="AW200" s="11" t="s">
        <v>36</v>
      </c>
      <c r="AX200" s="11" t="s">
        <v>72</v>
      </c>
      <c r="AY200" s="188" t="s">
        <v>243</v>
      </c>
    </row>
    <row r="201" spans="2:65" s="11" customFormat="1" ht="13.5">
      <c r="B201" s="186"/>
      <c r="D201" s="187" t="s">
        <v>252</v>
      </c>
      <c r="E201" s="188" t="s">
        <v>5</v>
      </c>
      <c r="F201" s="189" t="s">
        <v>382</v>
      </c>
      <c r="H201" s="190">
        <v>1.47</v>
      </c>
      <c r="I201" s="191"/>
      <c r="L201" s="186"/>
      <c r="M201" s="192"/>
      <c r="N201" s="193"/>
      <c r="O201" s="193"/>
      <c r="P201" s="193"/>
      <c r="Q201" s="193"/>
      <c r="R201" s="193"/>
      <c r="S201" s="193"/>
      <c r="T201" s="194"/>
      <c r="AT201" s="188" t="s">
        <v>252</v>
      </c>
      <c r="AU201" s="188" t="s">
        <v>80</v>
      </c>
      <c r="AV201" s="11" t="s">
        <v>80</v>
      </c>
      <c r="AW201" s="11" t="s">
        <v>36</v>
      </c>
      <c r="AX201" s="11" t="s">
        <v>72</v>
      </c>
      <c r="AY201" s="188" t="s">
        <v>243</v>
      </c>
    </row>
    <row r="202" spans="2:65" s="13" customFormat="1" ht="13.5">
      <c r="B202" s="213"/>
      <c r="D202" s="187" t="s">
        <v>252</v>
      </c>
      <c r="E202" s="214" t="s">
        <v>94</v>
      </c>
      <c r="F202" s="215" t="s">
        <v>383</v>
      </c>
      <c r="H202" s="216">
        <v>7.4630000000000001</v>
      </c>
      <c r="I202" s="217"/>
      <c r="L202" s="213"/>
      <c r="M202" s="218"/>
      <c r="N202" s="219"/>
      <c r="O202" s="219"/>
      <c r="P202" s="219"/>
      <c r="Q202" s="219"/>
      <c r="R202" s="219"/>
      <c r="S202" s="219"/>
      <c r="T202" s="220"/>
      <c r="AT202" s="214" t="s">
        <v>252</v>
      </c>
      <c r="AU202" s="214" t="s">
        <v>80</v>
      </c>
      <c r="AV202" s="13" t="s">
        <v>250</v>
      </c>
      <c r="AW202" s="13" t="s">
        <v>36</v>
      </c>
      <c r="AX202" s="13" t="s">
        <v>11</v>
      </c>
      <c r="AY202" s="214" t="s">
        <v>243</v>
      </c>
    </row>
    <row r="203" spans="2:65" s="1" customFormat="1" ht="16.5" customHeight="1">
      <c r="B203" s="173"/>
      <c r="C203" s="203" t="s">
        <v>384</v>
      </c>
      <c r="D203" s="203" t="s">
        <v>337</v>
      </c>
      <c r="E203" s="204" t="s">
        <v>385</v>
      </c>
      <c r="F203" s="205" t="s">
        <v>386</v>
      </c>
      <c r="G203" s="206" t="s">
        <v>248</v>
      </c>
      <c r="H203" s="207">
        <v>7.6120000000000001</v>
      </c>
      <c r="I203" s="208"/>
      <c r="J203" s="209">
        <f>ROUND(I203*H203,0)</f>
        <v>0</v>
      </c>
      <c r="K203" s="205" t="s">
        <v>249</v>
      </c>
      <c r="L203" s="210"/>
      <c r="M203" s="211" t="s">
        <v>5</v>
      </c>
      <c r="N203" s="212" t="s">
        <v>43</v>
      </c>
      <c r="O203" s="40"/>
      <c r="P203" s="183">
        <f>O203*H203</f>
        <v>0</v>
      </c>
      <c r="Q203" s="183">
        <v>8.9999999999999993E-3</v>
      </c>
      <c r="R203" s="183">
        <f>Q203*H203</f>
        <v>6.8507999999999999E-2</v>
      </c>
      <c r="S203" s="183">
        <v>0</v>
      </c>
      <c r="T203" s="184">
        <f>S203*H203</f>
        <v>0</v>
      </c>
      <c r="AR203" s="23" t="s">
        <v>285</v>
      </c>
      <c r="AT203" s="23" t="s">
        <v>337</v>
      </c>
      <c r="AU203" s="23" t="s">
        <v>80</v>
      </c>
      <c r="AY203" s="23" t="s">
        <v>243</v>
      </c>
      <c r="BE203" s="185">
        <f>IF(N203="základní",J203,0)</f>
        <v>0</v>
      </c>
      <c r="BF203" s="185">
        <f>IF(N203="snížená",J203,0)</f>
        <v>0</v>
      </c>
      <c r="BG203" s="185">
        <f>IF(N203="zákl. přenesená",J203,0)</f>
        <v>0</v>
      </c>
      <c r="BH203" s="185">
        <f>IF(N203="sníž. přenesená",J203,0)</f>
        <v>0</v>
      </c>
      <c r="BI203" s="185">
        <f>IF(N203="nulová",J203,0)</f>
        <v>0</v>
      </c>
      <c r="BJ203" s="23" t="s">
        <v>11</v>
      </c>
      <c r="BK203" s="185">
        <f>ROUND(I203*H203,0)</f>
        <v>0</v>
      </c>
      <c r="BL203" s="23" t="s">
        <v>250</v>
      </c>
      <c r="BM203" s="23" t="s">
        <v>387</v>
      </c>
    </row>
    <row r="204" spans="2:65" s="11" customFormat="1" ht="13.5">
      <c r="B204" s="186"/>
      <c r="D204" s="187" t="s">
        <v>252</v>
      </c>
      <c r="E204" s="188" t="s">
        <v>5</v>
      </c>
      <c r="F204" s="189" t="s">
        <v>388</v>
      </c>
      <c r="H204" s="190">
        <v>7.6120000000000001</v>
      </c>
      <c r="I204" s="191"/>
      <c r="L204" s="186"/>
      <c r="M204" s="192"/>
      <c r="N204" s="193"/>
      <c r="O204" s="193"/>
      <c r="P204" s="193"/>
      <c r="Q204" s="193"/>
      <c r="R204" s="193"/>
      <c r="S204" s="193"/>
      <c r="T204" s="194"/>
      <c r="AT204" s="188" t="s">
        <v>252</v>
      </c>
      <c r="AU204" s="188" t="s">
        <v>80</v>
      </c>
      <c r="AV204" s="11" t="s">
        <v>80</v>
      </c>
      <c r="AW204" s="11" t="s">
        <v>36</v>
      </c>
      <c r="AX204" s="11" t="s">
        <v>11</v>
      </c>
      <c r="AY204" s="188" t="s">
        <v>243</v>
      </c>
    </row>
    <row r="205" spans="2:65" s="1" customFormat="1" ht="25.5" customHeight="1">
      <c r="B205" s="173"/>
      <c r="C205" s="174" t="s">
        <v>389</v>
      </c>
      <c r="D205" s="174" t="s">
        <v>245</v>
      </c>
      <c r="E205" s="175" t="s">
        <v>390</v>
      </c>
      <c r="F205" s="176" t="s">
        <v>391</v>
      </c>
      <c r="G205" s="177" t="s">
        <v>248</v>
      </c>
      <c r="H205" s="178">
        <v>7.4630000000000001</v>
      </c>
      <c r="I205" s="179"/>
      <c r="J205" s="180">
        <f>ROUND(I205*H205,0)</f>
        <v>0</v>
      </c>
      <c r="K205" s="176" t="s">
        <v>249</v>
      </c>
      <c r="L205" s="39"/>
      <c r="M205" s="181" t="s">
        <v>5</v>
      </c>
      <c r="N205" s="182" t="s">
        <v>43</v>
      </c>
      <c r="O205" s="40"/>
      <c r="P205" s="183">
        <f>O205*H205</f>
        <v>0</v>
      </c>
      <c r="Q205" s="183">
        <v>2.6800000000000001E-3</v>
      </c>
      <c r="R205" s="183">
        <f>Q205*H205</f>
        <v>2.0000840000000002E-2</v>
      </c>
      <c r="S205" s="183">
        <v>0</v>
      </c>
      <c r="T205" s="184">
        <f>S205*H205</f>
        <v>0</v>
      </c>
      <c r="AR205" s="23" t="s">
        <v>250</v>
      </c>
      <c r="AT205" s="23" t="s">
        <v>245</v>
      </c>
      <c r="AU205" s="23" t="s">
        <v>80</v>
      </c>
      <c r="AY205" s="23" t="s">
        <v>243</v>
      </c>
      <c r="BE205" s="185">
        <f>IF(N205="základní",J205,0)</f>
        <v>0</v>
      </c>
      <c r="BF205" s="185">
        <f>IF(N205="snížená",J205,0)</f>
        <v>0</v>
      </c>
      <c r="BG205" s="185">
        <f>IF(N205="zákl. přenesená",J205,0)</f>
        <v>0</v>
      </c>
      <c r="BH205" s="185">
        <f>IF(N205="sníž. přenesená",J205,0)</f>
        <v>0</v>
      </c>
      <c r="BI205" s="185">
        <f>IF(N205="nulová",J205,0)</f>
        <v>0</v>
      </c>
      <c r="BJ205" s="23" t="s">
        <v>11</v>
      </c>
      <c r="BK205" s="185">
        <f>ROUND(I205*H205,0)</f>
        <v>0</v>
      </c>
      <c r="BL205" s="23" t="s">
        <v>250</v>
      </c>
      <c r="BM205" s="23" t="s">
        <v>392</v>
      </c>
    </row>
    <row r="206" spans="2:65" s="11" customFormat="1" ht="13.5">
      <c r="B206" s="186"/>
      <c r="D206" s="187" t="s">
        <v>252</v>
      </c>
      <c r="E206" s="188" t="s">
        <v>5</v>
      </c>
      <c r="F206" s="189" t="s">
        <v>94</v>
      </c>
      <c r="H206" s="190">
        <v>7.4630000000000001</v>
      </c>
      <c r="I206" s="191"/>
      <c r="L206" s="186"/>
      <c r="M206" s="192"/>
      <c r="N206" s="193"/>
      <c r="O206" s="193"/>
      <c r="P206" s="193"/>
      <c r="Q206" s="193"/>
      <c r="R206" s="193"/>
      <c r="S206" s="193"/>
      <c r="T206" s="194"/>
      <c r="AT206" s="188" t="s">
        <v>252</v>
      </c>
      <c r="AU206" s="188" t="s">
        <v>80</v>
      </c>
      <c r="AV206" s="11" t="s">
        <v>80</v>
      </c>
      <c r="AW206" s="11" t="s">
        <v>36</v>
      </c>
      <c r="AX206" s="11" t="s">
        <v>11</v>
      </c>
      <c r="AY206" s="188" t="s">
        <v>243</v>
      </c>
    </row>
    <row r="207" spans="2:65" s="1" customFormat="1" ht="16.5" customHeight="1">
      <c r="B207" s="173"/>
      <c r="C207" s="174" t="s">
        <v>393</v>
      </c>
      <c r="D207" s="174" t="s">
        <v>245</v>
      </c>
      <c r="E207" s="175" t="s">
        <v>394</v>
      </c>
      <c r="F207" s="176" t="s">
        <v>395</v>
      </c>
      <c r="G207" s="177" t="s">
        <v>248</v>
      </c>
      <c r="H207" s="178">
        <v>98.168000000000006</v>
      </c>
      <c r="I207" s="179"/>
      <c r="J207" s="180">
        <f>ROUND(I207*H207,0)</f>
        <v>0</v>
      </c>
      <c r="K207" s="176" t="s">
        <v>249</v>
      </c>
      <c r="L207" s="39"/>
      <c r="M207" s="181" t="s">
        <v>5</v>
      </c>
      <c r="N207" s="182" t="s">
        <v>43</v>
      </c>
      <c r="O207" s="40"/>
      <c r="P207" s="183">
        <f>O207*H207</f>
        <v>0</v>
      </c>
      <c r="Q207" s="183">
        <v>2.0480000000000002E-2</v>
      </c>
      <c r="R207" s="183">
        <f>Q207*H207</f>
        <v>2.0104806400000004</v>
      </c>
      <c r="S207" s="183">
        <v>0</v>
      </c>
      <c r="T207" s="184">
        <f>S207*H207</f>
        <v>0</v>
      </c>
      <c r="AR207" s="23" t="s">
        <v>250</v>
      </c>
      <c r="AT207" s="23" t="s">
        <v>245</v>
      </c>
      <c r="AU207" s="23" t="s">
        <v>80</v>
      </c>
      <c r="AY207" s="23" t="s">
        <v>243</v>
      </c>
      <c r="BE207" s="185">
        <f>IF(N207="základní",J207,0)</f>
        <v>0</v>
      </c>
      <c r="BF207" s="185">
        <f>IF(N207="snížená",J207,0)</f>
        <v>0</v>
      </c>
      <c r="BG207" s="185">
        <f>IF(N207="zákl. přenesená",J207,0)</f>
        <v>0</v>
      </c>
      <c r="BH207" s="185">
        <f>IF(N207="sníž. přenesená",J207,0)</f>
        <v>0</v>
      </c>
      <c r="BI207" s="185">
        <f>IF(N207="nulová",J207,0)</f>
        <v>0</v>
      </c>
      <c r="BJ207" s="23" t="s">
        <v>11</v>
      </c>
      <c r="BK207" s="185">
        <f>ROUND(I207*H207,0)</f>
        <v>0</v>
      </c>
      <c r="BL207" s="23" t="s">
        <v>250</v>
      </c>
      <c r="BM207" s="23" t="s">
        <v>396</v>
      </c>
    </row>
    <row r="208" spans="2:65" s="11" customFormat="1" ht="13.5">
      <c r="B208" s="186"/>
      <c r="D208" s="187" t="s">
        <v>252</v>
      </c>
      <c r="E208" s="188" t="s">
        <v>5</v>
      </c>
      <c r="F208" s="189" t="s">
        <v>133</v>
      </c>
      <c r="H208" s="190">
        <v>98.168000000000006</v>
      </c>
      <c r="I208" s="191"/>
      <c r="L208" s="186"/>
      <c r="M208" s="192"/>
      <c r="N208" s="193"/>
      <c r="O208" s="193"/>
      <c r="P208" s="193"/>
      <c r="Q208" s="193"/>
      <c r="R208" s="193"/>
      <c r="S208" s="193"/>
      <c r="T208" s="194"/>
      <c r="AT208" s="188" t="s">
        <v>252</v>
      </c>
      <c r="AU208" s="188" t="s">
        <v>80</v>
      </c>
      <c r="AV208" s="11" t="s">
        <v>80</v>
      </c>
      <c r="AW208" s="11" t="s">
        <v>36</v>
      </c>
      <c r="AX208" s="11" t="s">
        <v>11</v>
      </c>
      <c r="AY208" s="188" t="s">
        <v>243</v>
      </c>
    </row>
    <row r="209" spans="2:65" s="1" customFormat="1" ht="16.5" customHeight="1">
      <c r="B209" s="173"/>
      <c r="C209" s="174" t="s">
        <v>397</v>
      </c>
      <c r="D209" s="174" t="s">
        <v>245</v>
      </c>
      <c r="E209" s="175" t="s">
        <v>398</v>
      </c>
      <c r="F209" s="176" t="s">
        <v>399</v>
      </c>
      <c r="G209" s="177" t="s">
        <v>248</v>
      </c>
      <c r="H209" s="178">
        <v>254.3</v>
      </c>
      <c r="I209" s="179"/>
      <c r="J209" s="180">
        <f>ROUND(I209*H209,0)</f>
        <v>0</v>
      </c>
      <c r="K209" s="176" t="s">
        <v>249</v>
      </c>
      <c r="L209" s="39"/>
      <c r="M209" s="181" t="s">
        <v>5</v>
      </c>
      <c r="N209" s="182" t="s">
        <v>43</v>
      </c>
      <c r="O209" s="40"/>
      <c r="P209" s="183">
        <f>O209*H209</f>
        <v>0</v>
      </c>
      <c r="Q209" s="183">
        <v>6.4050000000000001E-4</v>
      </c>
      <c r="R209" s="183">
        <f>Q209*H209</f>
        <v>0.16287915</v>
      </c>
      <c r="S209" s="183">
        <v>0</v>
      </c>
      <c r="T209" s="184">
        <f>S209*H209</f>
        <v>0</v>
      </c>
      <c r="AR209" s="23" t="s">
        <v>250</v>
      </c>
      <c r="AT209" s="23" t="s">
        <v>245</v>
      </c>
      <c r="AU209" s="23" t="s">
        <v>80</v>
      </c>
      <c r="AY209" s="23" t="s">
        <v>243</v>
      </c>
      <c r="BE209" s="185">
        <f>IF(N209="základní",J209,0)</f>
        <v>0</v>
      </c>
      <c r="BF209" s="185">
        <f>IF(N209="snížená",J209,0)</f>
        <v>0</v>
      </c>
      <c r="BG209" s="185">
        <f>IF(N209="zákl. přenesená",J209,0)</f>
        <v>0</v>
      </c>
      <c r="BH209" s="185">
        <f>IF(N209="sníž. přenesená",J209,0)</f>
        <v>0</v>
      </c>
      <c r="BI209" s="185">
        <f>IF(N209="nulová",J209,0)</f>
        <v>0</v>
      </c>
      <c r="BJ209" s="23" t="s">
        <v>11</v>
      </c>
      <c r="BK209" s="185">
        <f>ROUND(I209*H209,0)</f>
        <v>0</v>
      </c>
      <c r="BL209" s="23" t="s">
        <v>250</v>
      </c>
      <c r="BM209" s="23" t="s">
        <v>400</v>
      </c>
    </row>
    <row r="210" spans="2:65" s="11" customFormat="1" ht="13.5">
      <c r="B210" s="186"/>
      <c r="D210" s="187" t="s">
        <v>252</v>
      </c>
      <c r="E210" s="188" t="s">
        <v>5</v>
      </c>
      <c r="F210" s="189" t="s">
        <v>401</v>
      </c>
      <c r="H210" s="190">
        <v>254.3</v>
      </c>
      <c r="I210" s="191"/>
      <c r="L210" s="186"/>
      <c r="M210" s="192"/>
      <c r="N210" s="193"/>
      <c r="O210" s="193"/>
      <c r="P210" s="193"/>
      <c r="Q210" s="193"/>
      <c r="R210" s="193"/>
      <c r="S210" s="193"/>
      <c r="T210" s="194"/>
      <c r="AT210" s="188" t="s">
        <v>252</v>
      </c>
      <c r="AU210" s="188" t="s">
        <v>80</v>
      </c>
      <c r="AV210" s="11" t="s">
        <v>80</v>
      </c>
      <c r="AW210" s="11" t="s">
        <v>36</v>
      </c>
      <c r="AX210" s="11" t="s">
        <v>11</v>
      </c>
      <c r="AY210" s="188" t="s">
        <v>243</v>
      </c>
    </row>
    <row r="211" spans="2:65" s="1" customFormat="1" ht="16.5" customHeight="1">
      <c r="B211" s="173"/>
      <c r="C211" s="174" t="s">
        <v>402</v>
      </c>
      <c r="D211" s="174" t="s">
        <v>245</v>
      </c>
      <c r="E211" s="175" t="s">
        <v>403</v>
      </c>
      <c r="F211" s="176" t="s">
        <v>404</v>
      </c>
      <c r="G211" s="177" t="s">
        <v>248</v>
      </c>
      <c r="H211" s="178">
        <v>127.15</v>
      </c>
      <c r="I211" s="179"/>
      <c r="J211" s="180">
        <f>ROUND(I211*H211,0)</f>
        <v>0</v>
      </c>
      <c r="K211" s="176" t="s">
        <v>249</v>
      </c>
      <c r="L211" s="39"/>
      <c r="M211" s="181" t="s">
        <v>5</v>
      </c>
      <c r="N211" s="182" t="s">
        <v>43</v>
      </c>
      <c r="O211" s="40"/>
      <c r="P211" s="183">
        <f>O211*H211</f>
        <v>0</v>
      </c>
      <c r="Q211" s="183">
        <v>7.3499999999999998E-3</v>
      </c>
      <c r="R211" s="183">
        <f>Q211*H211</f>
        <v>0.93455250000000001</v>
      </c>
      <c r="S211" s="183">
        <v>0</v>
      </c>
      <c r="T211" s="184">
        <f>S211*H211</f>
        <v>0</v>
      </c>
      <c r="AR211" s="23" t="s">
        <v>250</v>
      </c>
      <c r="AT211" s="23" t="s">
        <v>245</v>
      </c>
      <c r="AU211" s="23" t="s">
        <v>80</v>
      </c>
      <c r="AY211" s="23" t="s">
        <v>243</v>
      </c>
      <c r="BE211" s="185">
        <f>IF(N211="základní",J211,0)</f>
        <v>0</v>
      </c>
      <c r="BF211" s="185">
        <f>IF(N211="snížená",J211,0)</f>
        <v>0</v>
      </c>
      <c r="BG211" s="185">
        <f>IF(N211="zákl. přenesená",J211,0)</f>
        <v>0</v>
      </c>
      <c r="BH211" s="185">
        <f>IF(N211="sníž. přenesená",J211,0)</f>
        <v>0</v>
      </c>
      <c r="BI211" s="185">
        <f>IF(N211="nulová",J211,0)</f>
        <v>0</v>
      </c>
      <c r="BJ211" s="23" t="s">
        <v>11</v>
      </c>
      <c r="BK211" s="185">
        <f>ROUND(I211*H211,0)</f>
        <v>0</v>
      </c>
      <c r="BL211" s="23" t="s">
        <v>250</v>
      </c>
      <c r="BM211" s="23" t="s">
        <v>405</v>
      </c>
    </row>
    <row r="212" spans="2:65" s="11" customFormat="1" ht="13.5">
      <c r="B212" s="186"/>
      <c r="D212" s="187" t="s">
        <v>252</v>
      </c>
      <c r="E212" s="188" t="s">
        <v>5</v>
      </c>
      <c r="F212" s="189" t="s">
        <v>130</v>
      </c>
      <c r="H212" s="190">
        <v>127.15</v>
      </c>
      <c r="I212" s="191"/>
      <c r="L212" s="186"/>
      <c r="M212" s="192"/>
      <c r="N212" s="193"/>
      <c r="O212" s="193"/>
      <c r="P212" s="193"/>
      <c r="Q212" s="193"/>
      <c r="R212" s="193"/>
      <c r="S212" s="193"/>
      <c r="T212" s="194"/>
      <c r="AT212" s="188" t="s">
        <v>252</v>
      </c>
      <c r="AU212" s="188" t="s">
        <v>80</v>
      </c>
      <c r="AV212" s="11" t="s">
        <v>80</v>
      </c>
      <c r="AW212" s="11" t="s">
        <v>36</v>
      </c>
      <c r="AX212" s="11" t="s">
        <v>11</v>
      </c>
      <c r="AY212" s="188" t="s">
        <v>243</v>
      </c>
    </row>
    <row r="213" spans="2:65" s="1" customFormat="1" ht="25.5" customHeight="1">
      <c r="B213" s="173"/>
      <c r="C213" s="174" t="s">
        <v>406</v>
      </c>
      <c r="D213" s="174" t="s">
        <v>245</v>
      </c>
      <c r="E213" s="175" t="s">
        <v>407</v>
      </c>
      <c r="F213" s="176" t="s">
        <v>408</v>
      </c>
      <c r="G213" s="177" t="s">
        <v>248</v>
      </c>
      <c r="H213" s="178">
        <v>127.15</v>
      </c>
      <c r="I213" s="179"/>
      <c r="J213" s="180">
        <f>ROUND(I213*H213,0)</f>
        <v>0</v>
      </c>
      <c r="K213" s="176" t="s">
        <v>249</v>
      </c>
      <c r="L213" s="39"/>
      <c r="M213" s="181" t="s">
        <v>5</v>
      </c>
      <c r="N213" s="182" t="s">
        <v>43</v>
      </c>
      <c r="O213" s="40"/>
      <c r="P213" s="183">
        <f>O213*H213</f>
        <v>0</v>
      </c>
      <c r="Q213" s="183">
        <v>2.3630000000000002E-2</v>
      </c>
      <c r="R213" s="183">
        <f>Q213*H213</f>
        <v>3.0045545000000002</v>
      </c>
      <c r="S213" s="183">
        <v>0</v>
      </c>
      <c r="T213" s="184">
        <f>S213*H213</f>
        <v>0</v>
      </c>
      <c r="AR213" s="23" t="s">
        <v>250</v>
      </c>
      <c r="AT213" s="23" t="s">
        <v>245</v>
      </c>
      <c r="AU213" s="23" t="s">
        <v>80</v>
      </c>
      <c r="AY213" s="23" t="s">
        <v>243</v>
      </c>
      <c r="BE213" s="185">
        <f>IF(N213="základní",J213,0)</f>
        <v>0</v>
      </c>
      <c r="BF213" s="185">
        <f>IF(N213="snížená",J213,0)</f>
        <v>0</v>
      </c>
      <c r="BG213" s="185">
        <f>IF(N213="zákl. přenesená",J213,0)</f>
        <v>0</v>
      </c>
      <c r="BH213" s="185">
        <f>IF(N213="sníž. přenesená",J213,0)</f>
        <v>0</v>
      </c>
      <c r="BI213" s="185">
        <f>IF(N213="nulová",J213,0)</f>
        <v>0</v>
      </c>
      <c r="BJ213" s="23" t="s">
        <v>11</v>
      </c>
      <c r="BK213" s="185">
        <f>ROUND(I213*H213,0)</f>
        <v>0</v>
      </c>
      <c r="BL213" s="23" t="s">
        <v>250</v>
      </c>
      <c r="BM213" s="23" t="s">
        <v>409</v>
      </c>
    </row>
    <row r="214" spans="2:65" s="11" customFormat="1" ht="13.5">
      <c r="B214" s="186"/>
      <c r="D214" s="187" t="s">
        <v>252</v>
      </c>
      <c r="E214" s="188" t="s">
        <v>5</v>
      </c>
      <c r="F214" s="189" t="s">
        <v>130</v>
      </c>
      <c r="H214" s="190">
        <v>127.15</v>
      </c>
      <c r="I214" s="191"/>
      <c r="L214" s="186"/>
      <c r="M214" s="192"/>
      <c r="N214" s="193"/>
      <c r="O214" s="193"/>
      <c r="P214" s="193"/>
      <c r="Q214" s="193"/>
      <c r="R214" s="193"/>
      <c r="S214" s="193"/>
      <c r="T214" s="194"/>
      <c r="AT214" s="188" t="s">
        <v>252</v>
      </c>
      <c r="AU214" s="188" t="s">
        <v>80</v>
      </c>
      <c r="AV214" s="11" t="s">
        <v>80</v>
      </c>
      <c r="AW214" s="11" t="s">
        <v>36</v>
      </c>
      <c r="AX214" s="11" t="s">
        <v>11</v>
      </c>
      <c r="AY214" s="188" t="s">
        <v>243</v>
      </c>
    </row>
    <row r="215" spans="2:65" s="1" customFormat="1" ht="25.5" customHeight="1">
      <c r="B215" s="173"/>
      <c r="C215" s="174" t="s">
        <v>410</v>
      </c>
      <c r="D215" s="174" t="s">
        <v>245</v>
      </c>
      <c r="E215" s="175" t="s">
        <v>411</v>
      </c>
      <c r="F215" s="176" t="s">
        <v>412</v>
      </c>
      <c r="G215" s="177" t="s">
        <v>248</v>
      </c>
      <c r="H215" s="178">
        <v>134.84399999999999</v>
      </c>
      <c r="I215" s="179"/>
      <c r="J215" s="180">
        <f>ROUND(I215*H215,0)</f>
        <v>0</v>
      </c>
      <c r="K215" s="176" t="s">
        <v>249</v>
      </c>
      <c r="L215" s="39"/>
      <c r="M215" s="181" t="s">
        <v>5</v>
      </c>
      <c r="N215" s="182" t="s">
        <v>43</v>
      </c>
      <c r="O215" s="40"/>
      <c r="P215" s="183">
        <f>O215*H215</f>
        <v>0</v>
      </c>
      <c r="Q215" s="183">
        <v>8.4925599999999997E-3</v>
      </c>
      <c r="R215" s="183">
        <f>Q215*H215</f>
        <v>1.1451707606399999</v>
      </c>
      <c r="S215" s="183">
        <v>0</v>
      </c>
      <c r="T215" s="184">
        <f>S215*H215</f>
        <v>0</v>
      </c>
      <c r="AR215" s="23" t="s">
        <v>250</v>
      </c>
      <c r="AT215" s="23" t="s">
        <v>245</v>
      </c>
      <c r="AU215" s="23" t="s">
        <v>80</v>
      </c>
      <c r="AY215" s="23" t="s">
        <v>243</v>
      </c>
      <c r="BE215" s="185">
        <f>IF(N215="základní",J215,0)</f>
        <v>0</v>
      </c>
      <c r="BF215" s="185">
        <f>IF(N215="snížená",J215,0)</f>
        <v>0</v>
      </c>
      <c r="BG215" s="185">
        <f>IF(N215="zákl. přenesená",J215,0)</f>
        <v>0</v>
      </c>
      <c r="BH215" s="185">
        <f>IF(N215="sníž. přenesená",J215,0)</f>
        <v>0</v>
      </c>
      <c r="BI215" s="185">
        <f>IF(N215="nulová",J215,0)</f>
        <v>0</v>
      </c>
      <c r="BJ215" s="23" t="s">
        <v>11</v>
      </c>
      <c r="BK215" s="185">
        <f>ROUND(I215*H215,0)</f>
        <v>0</v>
      </c>
      <c r="BL215" s="23" t="s">
        <v>250</v>
      </c>
      <c r="BM215" s="23" t="s">
        <v>413</v>
      </c>
    </row>
    <row r="216" spans="2:65" s="11" customFormat="1" ht="13.5">
      <c r="B216" s="186"/>
      <c r="D216" s="187" t="s">
        <v>252</v>
      </c>
      <c r="E216" s="188" t="s">
        <v>5</v>
      </c>
      <c r="F216" s="189" t="s">
        <v>414</v>
      </c>
      <c r="H216" s="190">
        <v>35.924999999999997</v>
      </c>
      <c r="I216" s="191"/>
      <c r="L216" s="186"/>
      <c r="M216" s="192"/>
      <c r="N216" s="193"/>
      <c r="O216" s="193"/>
      <c r="P216" s="193"/>
      <c r="Q216" s="193"/>
      <c r="R216" s="193"/>
      <c r="S216" s="193"/>
      <c r="T216" s="194"/>
      <c r="AT216" s="188" t="s">
        <v>252</v>
      </c>
      <c r="AU216" s="188" t="s">
        <v>80</v>
      </c>
      <c r="AV216" s="11" t="s">
        <v>80</v>
      </c>
      <c r="AW216" s="11" t="s">
        <v>36</v>
      </c>
      <c r="AX216" s="11" t="s">
        <v>72</v>
      </c>
      <c r="AY216" s="188" t="s">
        <v>243</v>
      </c>
    </row>
    <row r="217" spans="2:65" s="12" customFormat="1" ht="13.5">
      <c r="B217" s="195"/>
      <c r="D217" s="187" t="s">
        <v>252</v>
      </c>
      <c r="E217" s="196" t="s">
        <v>5</v>
      </c>
      <c r="F217" s="197" t="s">
        <v>415</v>
      </c>
      <c r="H217" s="198">
        <v>35.924999999999997</v>
      </c>
      <c r="I217" s="199"/>
      <c r="L217" s="195"/>
      <c r="M217" s="200"/>
      <c r="N217" s="201"/>
      <c r="O217" s="201"/>
      <c r="P217" s="201"/>
      <c r="Q217" s="201"/>
      <c r="R217" s="201"/>
      <c r="S217" s="201"/>
      <c r="T217" s="202"/>
      <c r="AT217" s="196" t="s">
        <v>252</v>
      </c>
      <c r="AU217" s="196" t="s">
        <v>80</v>
      </c>
      <c r="AV217" s="12" t="s">
        <v>83</v>
      </c>
      <c r="AW217" s="12" t="s">
        <v>36</v>
      </c>
      <c r="AX217" s="12" t="s">
        <v>72</v>
      </c>
      <c r="AY217" s="196" t="s">
        <v>243</v>
      </c>
    </row>
    <row r="218" spans="2:65" s="11" customFormat="1" ht="13.5">
      <c r="B218" s="186"/>
      <c r="D218" s="187" t="s">
        <v>252</v>
      </c>
      <c r="E218" s="188" t="s">
        <v>5</v>
      </c>
      <c r="F218" s="189" t="s">
        <v>416</v>
      </c>
      <c r="H218" s="190">
        <v>26.574999999999999</v>
      </c>
      <c r="I218" s="191"/>
      <c r="L218" s="186"/>
      <c r="M218" s="192"/>
      <c r="N218" s="193"/>
      <c r="O218" s="193"/>
      <c r="P218" s="193"/>
      <c r="Q218" s="193"/>
      <c r="R218" s="193"/>
      <c r="S218" s="193"/>
      <c r="T218" s="194"/>
      <c r="AT218" s="188" t="s">
        <v>252</v>
      </c>
      <c r="AU218" s="188" t="s">
        <v>80</v>
      </c>
      <c r="AV218" s="11" t="s">
        <v>80</v>
      </c>
      <c r="AW218" s="11" t="s">
        <v>36</v>
      </c>
      <c r="AX218" s="11" t="s">
        <v>72</v>
      </c>
      <c r="AY218" s="188" t="s">
        <v>243</v>
      </c>
    </row>
    <row r="219" spans="2:65" s="12" customFormat="1" ht="13.5">
      <c r="B219" s="195"/>
      <c r="D219" s="187" t="s">
        <v>252</v>
      </c>
      <c r="E219" s="196" t="s">
        <v>5</v>
      </c>
      <c r="F219" s="197" t="s">
        <v>417</v>
      </c>
      <c r="H219" s="198">
        <v>26.574999999999999</v>
      </c>
      <c r="I219" s="199"/>
      <c r="L219" s="195"/>
      <c r="M219" s="200"/>
      <c r="N219" s="201"/>
      <c r="O219" s="201"/>
      <c r="P219" s="201"/>
      <c r="Q219" s="201"/>
      <c r="R219" s="201"/>
      <c r="S219" s="201"/>
      <c r="T219" s="202"/>
      <c r="AT219" s="196" t="s">
        <v>252</v>
      </c>
      <c r="AU219" s="196" t="s">
        <v>80</v>
      </c>
      <c r="AV219" s="12" t="s">
        <v>83</v>
      </c>
      <c r="AW219" s="12" t="s">
        <v>36</v>
      </c>
      <c r="AX219" s="12" t="s">
        <v>72</v>
      </c>
      <c r="AY219" s="196" t="s">
        <v>243</v>
      </c>
    </row>
    <row r="220" spans="2:65" s="11" customFormat="1" ht="13.5">
      <c r="B220" s="186"/>
      <c r="D220" s="187" t="s">
        <v>252</v>
      </c>
      <c r="E220" s="188" t="s">
        <v>5</v>
      </c>
      <c r="F220" s="189" t="s">
        <v>418</v>
      </c>
      <c r="H220" s="190">
        <v>9.5</v>
      </c>
      <c r="I220" s="191"/>
      <c r="L220" s="186"/>
      <c r="M220" s="192"/>
      <c r="N220" s="193"/>
      <c r="O220" s="193"/>
      <c r="P220" s="193"/>
      <c r="Q220" s="193"/>
      <c r="R220" s="193"/>
      <c r="S220" s="193"/>
      <c r="T220" s="194"/>
      <c r="AT220" s="188" t="s">
        <v>252</v>
      </c>
      <c r="AU220" s="188" t="s">
        <v>80</v>
      </c>
      <c r="AV220" s="11" t="s">
        <v>80</v>
      </c>
      <c r="AW220" s="11" t="s">
        <v>36</v>
      </c>
      <c r="AX220" s="11" t="s">
        <v>72</v>
      </c>
      <c r="AY220" s="188" t="s">
        <v>243</v>
      </c>
    </row>
    <row r="221" spans="2:65" s="12" customFormat="1" ht="13.5">
      <c r="B221" s="195"/>
      <c r="D221" s="187" t="s">
        <v>252</v>
      </c>
      <c r="E221" s="196" t="s">
        <v>5</v>
      </c>
      <c r="F221" s="197" t="s">
        <v>304</v>
      </c>
      <c r="H221" s="198">
        <v>9.5</v>
      </c>
      <c r="I221" s="199"/>
      <c r="L221" s="195"/>
      <c r="M221" s="200"/>
      <c r="N221" s="201"/>
      <c r="O221" s="201"/>
      <c r="P221" s="201"/>
      <c r="Q221" s="201"/>
      <c r="R221" s="201"/>
      <c r="S221" s="201"/>
      <c r="T221" s="202"/>
      <c r="AT221" s="196" t="s">
        <v>252</v>
      </c>
      <c r="AU221" s="196" t="s">
        <v>80</v>
      </c>
      <c r="AV221" s="12" t="s">
        <v>83</v>
      </c>
      <c r="AW221" s="12" t="s">
        <v>36</v>
      </c>
      <c r="AX221" s="12" t="s">
        <v>72</v>
      </c>
      <c r="AY221" s="196" t="s">
        <v>243</v>
      </c>
    </row>
    <row r="222" spans="2:65" s="13" customFormat="1" ht="13.5">
      <c r="B222" s="213"/>
      <c r="D222" s="187" t="s">
        <v>252</v>
      </c>
      <c r="E222" s="214" t="s">
        <v>111</v>
      </c>
      <c r="F222" s="215" t="s">
        <v>419</v>
      </c>
      <c r="H222" s="216">
        <v>72</v>
      </c>
      <c r="I222" s="217"/>
      <c r="L222" s="213"/>
      <c r="M222" s="218"/>
      <c r="N222" s="219"/>
      <c r="O222" s="219"/>
      <c r="P222" s="219"/>
      <c r="Q222" s="219"/>
      <c r="R222" s="219"/>
      <c r="S222" s="219"/>
      <c r="T222" s="220"/>
      <c r="AT222" s="214" t="s">
        <v>252</v>
      </c>
      <c r="AU222" s="214" t="s">
        <v>80</v>
      </c>
      <c r="AV222" s="13" t="s">
        <v>250</v>
      </c>
      <c r="AW222" s="13" t="s">
        <v>36</v>
      </c>
      <c r="AX222" s="13" t="s">
        <v>72</v>
      </c>
      <c r="AY222" s="214" t="s">
        <v>243</v>
      </c>
    </row>
    <row r="223" spans="2:65" s="11" customFormat="1" ht="13.5">
      <c r="B223" s="186"/>
      <c r="D223" s="187" t="s">
        <v>252</v>
      </c>
      <c r="E223" s="188" t="s">
        <v>5</v>
      </c>
      <c r="F223" s="189" t="s">
        <v>420</v>
      </c>
      <c r="H223" s="190">
        <v>43.11</v>
      </c>
      <c r="I223" s="191"/>
      <c r="L223" s="186"/>
      <c r="M223" s="192"/>
      <c r="N223" s="193"/>
      <c r="O223" s="193"/>
      <c r="P223" s="193"/>
      <c r="Q223" s="193"/>
      <c r="R223" s="193"/>
      <c r="S223" s="193"/>
      <c r="T223" s="194"/>
      <c r="AT223" s="188" t="s">
        <v>252</v>
      </c>
      <c r="AU223" s="188" t="s">
        <v>80</v>
      </c>
      <c r="AV223" s="11" t="s">
        <v>80</v>
      </c>
      <c r="AW223" s="11" t="s">
        <v>36</v>
      </c>
      <c r="AX223" s="11" t="s">
        <v>72</v>
      </c>
      <c r="AY223" s="188" t="s">
        <v>243</v>
      </c>
    </row>
    <row r="224" spans="2:65" s="11" customFormat="1" ht="13.5">
      <c r="B224" s="186"/>
      <c r="D224" s="187" t="s">
        <v>252</v>
      </c>
      <c r="E224" s="188" t="s">
        <v>5</v>
      </c>
      <c r="F224" s="189" t="s">
        <v>421</v>
      </c>
      <c r="H224" s="190">
        <v>-0.36</v>
      </c>
      <c r="I224" s="191"/>
      <c r="L224" s="186"/>
      <c r="M224" s="192"/>
      <c r="N224" s="193"/>
      <c r="O224" s="193"/>
      <c r="P224" s="193"/>
      <c r="Q224" s="193"/>
      <c r="R224" s="193"/>
      <c r="S224" s="193"/>
      <c r="T224" s="194"/>
      <c r="AT224" s="188" t="s">
        <v>252</v>
      </c>
      <c r="AU224" s="188" t="s">
        <v>80</v>
      </c>
      <c r="AV224" s="11" t="s">
        <v>80</v>
      </c>
      <c r="AW224" s="11" t="s">
        <v>36</v>
      </c>
      <c r="AX224" s="11" t="s">
        <v>72</v>
      </c>
      <c r="AY224" s="188" t="s">
        <v>243</v>
      </c>
    </row>
    <row r="225" spans="2:51" s="11" customFormat="1" ht="13.5">
      <c r="B225" s="186"/>
      <c r="D225" s="187" t="s">
        <v>252</v>
      </c>
      <c r="E225" s="188" t="s">
        <v>5</v>
      </c>
      <c r="F225" s="189" t="s">
        <v>422</v>
      </c>
      <c r="H225" s="190">
        <v>-10.8</v>
      </c>
      <c r="I225" s="191"/>
      <c r="L225" s="186"/>
      <c r="M225" s="192"/>
      <c r="N225" s="193"/>
      <c r="O225" s="193"/>
      <c r="P225" s="193"/>
      <c r="Q225" s="193"/>
      <c r="R225" s="193"/>
      <c r="S225" s="193"/>
      <c r="T225" s="194"/>
      <c r="AT225" s="188" t="s">
        <v>252</v>
      </c>
      <c r="AU225" s="188" t="s">
        <v>80</v>
      </c>
      <c r="AV225" s="11" t="s">
        <v>80</v>
      </c>
      <c r="AW225" s="11" t="s">
        <v>36</v>
      </c>
      <c r="AX225" s="11" t="s">
        <v>72</v>
      </c>
      <c r="AY225" s="188" t="s">
        <v>243</v>
      </c>
    </row>
    <row r="226" spans="2:51" s="11" customFormat="1" ht="13.5">
      <c r="B226" s="186"/>
      <c r="D226" s="187" t="s">
        <v>252</v>
      </c>
      <c r="E226" s="188" t="s">
        <v>5</v>
      </c>
      <c r="F226" s="189" t="s">
        <v>423</v>
      </c>
      <c r="H226" s="190">
        <v>-1.08</v>
      </c>
      <c r="I226" s="191"/>
      <c r="L226" s="186"/>
      <c r="M226" s="192"/>
      <c r="N226" s="193"/>
      <c r="O226" s="193"/>
      <c r="P226" s="193"/>
      <c r="Q226" s="193"/>
      <c r="R226" s="193"/>
      <c r="S226" s="193"/>
      <c r="T226" s="194"/>
      <c r="AT226" s="188" t="s">
        <v>252</v>
      </c>
      <c r="AU226" s="188" t="s">
        <v>80</v>
      </c>
      <c r="AV226" s="11" t="s">
        <v>80</v>
      </c>
      <c r="AW226" s="11" t="s">
        <v>36</v>
      </c>
      <c r="AX226" s="11" t="s">
        <v>72</v>
      </c>
      <c r="AY226" s="188" t="s">
        <v>243</v>
      </c>
    </row>
    <row r="227" spans="2:51" s="12" customFormat="1" ht="13.5">
      <c r="B227" s="195"/>
      <c r="D227" s="187" t="s">
        <v>252</v>
      </c>
      <c r="E227" s="196" t="s">
        <v>5</v>
      </c>
      <c r="F227" s="197" t="s">
        <v>415</v>
      </c>
      <c r="H227" s="198">
        <v>30.87</v>
      </c>
      <c r="I227" s="199"/>
      <c r="L227" s="195"/>
      <c r="M227" s="200"/>
      <c r="N227" s="201"/>
      <c r="O227" s="201"/>
      <c r="P227" s="201"/>
      <c r="Q227" s="201"/>
      <c r="R227" s="201"/>
      <c r="S227" s="201"/>
      <c r="T227" s="202"/>
      <c r="AT227" s="196" t="s">
        <v>252</v>
      </c>
      <c r="AU227" s="196" t="s">
        <v>80</v>
      </c>
      <c r="AV227" s="12" t="s">
        <v>83</v>
      </c>
      <c r="AW227" s="12" t="s">
        <v>36</v>
      </c>
      <c r="AX227" s="12" t="s">
        <v>72</v>
      </c>
      <c r="AY227" s="196" t="s">
        <v>243</v>
      </c>
    </row>
    <row r="228" spans="2:51" s="11" customFormat="1" ht="13.5">
      <c r="B228" s="186"/>
      <c r="D228" s="187" t="s">
        <v>252</v>
      </c>
      <c r="E228" s="188" t="s">
        <v>5</v>
      </c>
      <c r="F228" s="189" t="s">
        <v>424</v>
      </c>
      <c r="H228" s="190">
        <v>22.681000000000001</v>
      </c>
      <c r="I228" s="191"/>
      <c r="L228" s="186"/>
      <c r="M228" s="192"/>
      <c r="N228" s="193"/>
      <c r="O228" s="193"/>
      <c r="P228" s="193"/>
      <c r="Q228" s="193"/>
      <c r="R228" s="193"/>
      <c r="S228" s="193"/>
      <c r="T228" s="194"/>
      <c r="AT228" s="188" t="s">
        <v>252</v>
      </c>
      <c r="AU228" s="188" t="s">
        <v>80</v>
      </c>
      <c r="AV228" s="11" t="s">
        <v>80</v>
      </c>
      <c r="AW228" s="11" t="s">
        <v>36</v>
      </c>
      <c r="AX228" s="11" t="s">
        <v>72</v>
      </c>
      <c r="AY228" s="188" t="s">
        <v>243</v>
      </c>
    </row>
    <row r="229" spans="2:51" s="11" customFormat="1" ht="13.5">
      <c r="B229" s="186"/>
      <c r="D229" s="187" t="s">
        <v>252</v>
      </c>
      <c r="E229" s="188" t="s">
        <v>5</v>
      </c>
      <c r="F229" s="189" t="s">
        <v>425</v>
      </c>
      <c r="H229" s="190">
        <v>-3.36</v>
      </c>
      <c r="I229" s="191"/>
      <c r="L229" s="186"/>
      <c r="M229" s="192"/>
      <c r="N229" s="193"/>
      <c r="O229" s="193"/>
      <c r="P229" s="193"/>
      <c r="Q229" s="193"/>
      <c r="R229" s="193"/>
      <c r="S229" s="193"/>
      <c r="T229" s="194"/>
      <c r="AT229" s="188" t="s">
        <v>252</v>
      </c>
      <c r="AU229" s="188" t="s">
        <v>80</v>
      </c>
      <c r="AV229" s="11" t="s">
        <v>80</v>
      </c>
      <c r="AW229" s="11" t="s">
        <v>36</v>
      </c>
      <c r="AX229" s="11" t="s">
        <v>72</v>
      </c>
      <c r="AY229" s="188" t="s">
        <v>243</v>
      </c>
    </row>
    <row r="230" spans="2:51" s="12" customFormat="1" ht="13.5">
      <c r="B230" s="195"/>
      <c r="D230" s="187" t="s">
        <v>252</v>
      </c>
      <c r="E230" s="196" t="s">
        <v>5</v>
      </c>
      <c r="F230" s="197" t="s">
        <v>417</v>
      </c>
      <c r="H230" s="198">
        <v>19.321000000000002</v>
      </c>
      <c r="I230" s="199"/>
      <c r="L230" s="195"/>
      <c r="M230" s="200"/>
      <c r="N230" s="201"/>
      <c r="O230" s="201"/>
      <c r="P230" s="201"/>
      <c r="Q230" s="201"/>
      <c r="R230" s="201"/>
      <c r="S230" s="201"/>
      <c r="T230" s="202"/>
      <c r="AT230" s="196" t="s">
        <v>252</v>
      </c>
      <c r="AU230" s="196" t="s">
        <v>80</v>
      </c>
      <c r="AV230" s="12" t="s">
        <v>83</v>
      </c>
      <c r="AW230" s="12" t="s">
        <v>36</v>
      </c>
      <c r="AX230" s="12" t="s">
        <v>72</v>
      </c>
      <c r="AY230" s="196" t="s">
        <v>243</v>
      </c>
    </row>
    <row r="231" spans="2:51" s="11" customFormat="1" ht="13.5">
      <c r="B231" s="186"/>
      <c r="D231" s="187" t="s">
        <v>252</v>
      </c>
      <c r="E231" s="188" t="s">
        <v>5</v>
      </c>
      <c r="F231" s="189" t="s">
        <v>426</v>
      </c>
      <c r="H231" s="190">
        <v>11.4</v>
      </c>
      <c r="I231" s="191"/>
      <c r="L231" s="186"/>
      <c r="M231" s="192"/>
      <c r="N231" s="193"/>
      <c r="O231" s="193"/>
      <c r="P231" s="193"/>
      <c r="Q231" s="193"/>
      <c r="R231" s="193"/>
      <c r="S231" s="193"/>
      <c r="T231" s="194"/>
      <c r="AT231" s="188" t="s">
        <v>252</v>
      </c>
      <c r="AU231" s="188" t="s">
        <v>80</v>
      </c>
      <c r="AV231" s="11" t="s">
        <v>80</v>
      </c>
      <c r="AW231" s="11" t="s">
        <v>36</v>
      </c>
      <c r="AX231" s="11" t="s">
        <v>72</v>
      </c>
      <c r="AY231" s="188" t="s">
        <v>243</v>
      </c>
    </row>
    <row r="232" spans="2:51" s="11" customFormat="1" ht="13.5">
      <c r="B232" s="186"/>
      <c r="D232" s="187" t="s">
        <v>252</v>
      </c>
      <c r="E232" s="188" t="s">
        <v>5</v>
      </c>
      <c r="F232" s="189" t="s">
        <v>427</v>
      </c>
      <c r="H232" s="190">
        <v>-2.16</v>
      </c>
      <c r="I232" s="191"/>
      <c r="L232" s="186"/>
      <c r="M232" s="192"/>
      <c r="N232" s="193"/>
      <c r="O232" s="193"/>
      <c r="P232" s="193"/>
      <c r="Q232" s="193"/>
      <c r="R232" s="193"/>
      <c r="S232" s="193"/>
      <c r="T232" s="194"/>
      <c r="AT232" s="188" t="s">
        <v>252</v>
      </c>
      <c r="AU232" s="188" t="s">
        <v>80</v>
      </c>
      <c r="AV232" s="11" t="s">
        <v>80</v>
      </c>
      <c r="AW232" s="11" t="s">
        <v>36</v>
      </c>
      <c r="AX232" s="11" t="s">
        <v>72</v>
      </c>
      <c r="AY232" s="188" t="s">
        <v>243</v>
      </c>
    </row>
    <row r="233" spans="2:51" s="11" customFormat="1" ht="13.5">
      <c r="B233" s="186"/>
      <c r="D233" s="187" t="s">
        <v>252</v>
      </c>
      <c r="E233" s="188" t="s">
        <v>5</v>
      </c>
      <c r="F233" s="189" t="s">
        <v>428</v>
      </c>
      <c r="H233" s="190">
        <v>-0.36</v>
      </c>
      <c r="I233" s="191"/>
      <c r="L233" s="186"/>
      <c r="M233" s="192"/>
      <c r="N233" s="193"/>
      <c r="O233" s="193"/>
      <c r="P233" s="193"/>
      <c r="Q233" s="193"/>
      <c r="R233" s="193"/>
      <c r="S233" s="193"/>
      <c r="T233" s="194"/>
      <c r="AT233" s="188" t="s">
        <v>252</v>
      </c>
      <c r="AU233" s="188" t="s">
        <v>80</v>
      </c>
      <c r="AV233" s="11" t="s">
        <v>80</v>
      </c>
      <c r="AW233" s="11" t="s">
        <v>36</v>
      </c>
      <c r="AX233" s="11" t="s">
        <v>72</v>
      </c>
      <c r="AY233" s="188" t="s">
        <v>243</v>
      </c>
    </row>
    <row r="234" spans="2:51" s="12" customFormat="1" ht="13.5">
      <c r="B234" s="195"/>
      <c r="D234" s="187" t="s">
        <v>252</v>
      </c>
      <c r="E234" s="196" t="s">
        <v>5</v>
      </c>
      <c r="F234" s="197" t="s">
        <v>304</v>
      </c>
      <c r="H234" s="198">
        <v>8.8800000000000008</v>
      </c>
      <c r="I234" s="199"/>
      <c r="L234" s="195"/>
      <c r="M234" s="200"/>
      <c r="N234" s="201"/>
      <c r="O234" s="201"/>
      <c r="P234" s="201"/>
      <c r="Q234" s="201"/>
      <c r="R234" s="201"/>
      <c r="S234" s="201"/>
      <c r="T234" s="202"/>
      <c r="AT234" s="196" t="s">
        <v>252</v>
      </c>
      <c r="AU234" s="196" t="s">
        <v>80</v>
      </c>
      <c r="AV234" s="12" t="s">
        <v>83</v>
      </c>
      <c r="AW234" s="12" t="s">
        <v>36</v>
      </c>
      <c r="AX234" s="12" t="s">
        <v>72</v>
      </c>
      <c r="AY234" s="196" t="s">
        <v>243</v>
      </c>
    </row>
    <row r="235" spans="2:51" s="11" customFormat="1" ht="13.5">
      <c r="B235" s="186"/>
      <c r="D235" s="187" t="s">
        <v>252</v>
      </c>
      <c r="E235" s="188" t="s">
        <v>5</v>
      </c>
      <c r="F235" s="189" t="s">
        <v>429</v>
      </c>
      <c r="H235" s="190">
        <v>5.3730000000000002</v>
      </c>
      <c r="I235" s="191"/>
      <c r="L235" s="186"/>
      <c r="M235" s="192"/>
      <c r="N235" s="193"/>
      <c r="O235" s="193"/>
      <c r="P235" s="193"/>
      <c r="Q235" s="193"/>
      <c r="R235" s="193"/>
      <c r="S235" s="193"/>
      <c r="T235" s="194"/>
      <c r="AT235" s="188" t="s">
        <v>252</v>
      </c>
      <c r="AU235" s="188" t="s">
        <v>80</v>
      </c>
      <c r="AV235" s="11" t="s">
        <v>80</v>
      </c>
      <c r="AW235" s="11" t="s">
        <v>36</v>
      </c>
      <c r="AX235" s="11" t="s">
        <v>72</v>
      </c>
      <c r="AY235" s="188" t="s">
        <v>243</v>
      </c>
    </row>
    <row r="236" spans="2:51" s="11" customFormat="1" ht="13.5">
      <c r="B236" s="186"/>
      <c r="D236" s="187" t="s">
        <v>252</v>
      </c>
      <c r="E236" s="188" t="s">
        <v>5</v>
      </c>
      <c r="F236" s="189" t="s">
        <v>430</v>
      </c>
      <c r="H236" s="190">
        <v>-1.1200000000000001</v>
      </c>
      <c r="I236" s="191"/>
      <c r="L236" s="186"/>
      <c r="M236" s="192"/>
      <c r="N236" s="193"/>
      <c r="O236" s="193"/>
      <c r="P236" s="193"/>
      <c r="Q236" s="193"/>
      <c r="R236" s="193"/>
      <c r="S236" s="193"/>
      <c r="T236" s="194"/>
      <c r="AT236" s="188" t="s">
        <v>252</v>
      </c>
      <c r="AU236" s="188" t="s">
        <v>80</v>
      </c>
      <c r="AV236" s="11" t="s">
        <v>80</v>
      </c>
      <c r="AW236" s="11" t="s">
        <v>36</v>
      </c>
      <c r="AX236" s="11" t="s">
        <v>72</v>
      </c>
      <c r="AY236" s="188" t="s">
        <v>243</v>
      </c>
    </row>
    <row r="237" spans="2:51" s="11" customFormat="1" ht="13.5">
      <c r="B237" s="186"/>
      <c r="D237" s="187" t="s">
        <v>252</v>
      </c>
      <c r="E237" s="188" t="s">
        <v>5</v>
      </c>
      <c r="F237" s="189" t="s">
        <v>431</v>
      </c>
      <c r="H237" s="190">
        <v>-0.48</v>
      </c>
      <c r="I237" s="191"/>
      <c r="L237" s="186"/>
      <c r="M237" s="192"/>
      <c r="N237" s="193"/>
      <c r="O237" s="193"/>
      <c r="P237" s="193"/>
      <c r="Q237" s="193"/>
      <c r="R237" s="193"/>
      <c r="S237" s="193"/>
      <c r="T237" s="194"/>
      <c r="AT237" s="188" t="s">
        <v>252</v>
      </c>
      <c r="AU237" s="188" t="s">
        <v>80</v>
      </c>
      <c r="AV237" s="11" t="s">
        <v>80</v>
      </c>
      <c r="AW237" s="11" t="s">
        <v>36</v>
      </c>
      <c r="AX237" s="11" t="s">
        <v>72</v>
      </c>
      <c r="AY237" s="188" t="s">
        <v>243</v>
      </c>
    </row>
    <row r="238" spans="2:51" s="12" customFormat="1" ht="13.5">
      <c r="B238" s="195"/>
      <c r="D238" s="187" t="s">
        <v>252</v>
      </c>
      <c r="E238" s="196" t="s">
        <v>5</v>
      </c>
      <c r="F238" s="197" t="s">
        <v>432</v>
      </c>
      <c r="H238" s="198">
        <v>3.7730000000000001</v>
      </c>
      <c r="I238" s="199"/>
      <c r="L238" s="195"/>
      <c r="M238" s="200"/>
      <c r="N238" s="201"/>
      <c r="O238" s="201"/>
      <c r="P238" s="201"/>
      <c r="Q238" s="201"/>
      <c r="R238" s="201"/>
      <c r="S238" s="201"/>
      <c r="T238" s="202"/>
      <c r="AT238" s="196" t="s">
        <v>252</v>
      </c>
      <c r="AU238" s="196" t="s">
        <v>80</v>
      </c>
      <c r="AV238" s="12" t="s">
        <v>83</v>
      </c>
      <c r="AW238" s="12" t="s">
        <v>36</v>
      </c>
      <c r="AX238" s="12" t="s">
        <v>72</v>
      </c>
      <c r="AY238" s="196" t="s">
        <v>243</v>
      </c>
    </row>
    <row r="239" spans="2:51" s="13" customFormat="1" ht="13.5">
      <c r="B239" s="213"/>
      <c r="D239" s="187" t="s">
        <v>252</v>
      </c>
      <c r="E239" s="214" t="s">
        <v>115</v>
      </c>
      <c r="F239" s="215" t="s">
        <v>433</v>
      </c>
      <c r="H239" s="216">
        <v>62.844000000000001</v>
      </c>
      <c r="I239" s="217"/>
      <c r="L239" s="213"/>
      <c r="M239" s="218"/>
      <c r="N239" s="219"/>
      <c r="O239" s="219"/>
      <c r="P239" s="219"/>
      <c r="Q239" s="219"/>
      <c r="R239" s="219"/>
      <c r="S239" s="219"/>
      <c r="T239" s="220"/>
      <c r="AT239" s="214" t="s">
        <v>252</v>
      </c>
      <c r="AU239" s="214" t="s">
        <v>80</v>
      </c>
      <c r="AV239" s="13" t="s">
        <v>250</v>
      </c>
      <c r="AW239" s="13" t="s">
        <v>36</v>
      </c>
      <c r="AX239" s="13" t="s">
        <v>72</v>
      </c>
      <c r="AY239" s="214" t="s">
        <v>243</v>
      </c>
    </row>
    <row r="240" spans="2:51" s="11" customFormat="1" ht="13.5">
      <c r="B240" s="186"/>
      <c r="D240" s="187" t="s">
        <v>252</v>
      </c>
      <c r="E240" s="188" t="s">
        <v>5</v>
      </c>
      <c r="F240" s="189" t="s">
        <v>111</v>
      </c>
      <c r="H240" s="190">
        <v>72</v>
      </c>
      <c r="I240" s="191"/>
      <c r="L240" s="186"/>
      <c r="M240" s="192"/>
      <c r="N240" s="193"/>
      <c r="O240" s="193"/>
      <c r="P240" s="193"/>
      <c r="Q240" s="193"/>
      <c r="R240" s="193"/>
      <c r="S240" s="193"/>
      <c r="T240" s="194"/>
      <c r="AT240" s="188" t="s">
        <v>252</v>
      </c>
      <c r="AU240" s="188" t="s">
        <v>80</v>
      </c>
      <c r="AV240" s="11" t="s">
        <v>80</v>
      </c>
      <c r="AW240" s="11" t="s">
        <v>36</v>
      </c>
      <c r="AX240" s="11" t="s">
        <v>72</v>
      </c>
      <c r="AY240" s="188" t="s">
        <v>243</v>
      </c>
    </row>
    <row r="241" spans="2:65" s="11" customFormat="1" ht="13.5">
      <c r="B241" s="186"/>
      <c r="D241" s="187" t="s">
        <v>252</v>
      </c>
      <c r="E241" s="188" t="s">
        <v>5</v>
      </c>
      <c r="F241" s="189" t="s">
        <v>115</v>
      </c>
      <c r="H241" s="190">
        <v>62.844000000000001</v>
      </c>
      <c r="I241" s="191"/>
      <c r="L241" s="186"/>
      <c r="M241" s="192"/>
      <c r="N241" s="193"/>
      <c r="O241" s="193"/>
      <c r="P241" s="193"/>
      <c r="Q241" s="193"/>
      <c r="R241" s="193"/>
      <c r="S241" s="193"/>
      <c r="T241" s="194"/>
      <c r="AT241" s="188" t="s">
        <v>252</v>
      </c>
      <c r="AU241" s="188" t="s">
        <v>80</v>
      </c>
      <c r="AV241" s="11" t="s">
        <v>80</v>
      </c>
      <c r="AW241" s="11" t="s">
        <v>36</v>
      </c>
      <c r="AX241" s="11" t="s">
        <v>72</v>
      </c>
      <c r="AY241" s="188" t="s">
        <v>243</v>
      </c>
    </row>
    <row r="242" spans="2:65" s="12" customFormat="1" ht="13.5">
      <c r="B242" s="195"/>
      <c r="D242" s="187" t="s">
        <v>252</v>
      </c>
      <c r="E242" s="196" t="s">
        <v>5</v>
      </c>
      <c r="F242" s="197" t="s">
        <v>255</v>
      </c>
      <c r="H242" s="198">
        <v>134.84399999999999</v>
      </c>
      <c r="I242" s="199"/>
      <c r="L242" s="195"/>
      <c r="M242" s="200"/>
      <c r="N242" s="201"/>
      <c r="O242" s="201"/>
      <c r="P242" s="201"/>
      <c r="Q242" s="201"/>
      <c r="R242" s="201"/>
      <c r="S242" s="201"/>
      <c r="T242" s="202"/>
      <c r="AT242" s="196" t="s">
        <v>252</v>
      </c>
      <c r="AU242" s="196" t="s">
        <v>80</v>
      </c>
      <c r="AV242" s="12" t="s">
        <v>83</v>
      </c>
      <c r="AW242" s="12" t="s">
        <v>36</v>
      </c>
      <c r="AX242" s="12" t="s">
        <v>11</v>
      </c>
      <c r="AY242" s="196" t="s">
        <v>243</v>
      </c>
    </row>
    <row r="243" spans="2:65" s="1" customFormat="1" ht="16.5" customHeight="1">
      <c r="B243" s="173"/>
      <c r="C243" s="203" t="s">
        <v>434</v>
      </c>
      <c r="D243" s="203" t="s">
        <v>337</v>
      </c>
      <c r="E243" s="204" t="s">
        <v>435</v>
      </c>
      <c r="F243" s="205" t="s">
        <v>436</v>
      </c>
      <c r="G243" s="206" t="s">
        <v>248</v>
      </c>
      <c r="H243" s="207">
        <v>137.541</v>
      </c>
      <c r="I243" s="208"/>
      <c r="J243" s="209">
        <f>ROUND(I243*H243,0)</f>
        <v>0</v>
      </c>
      <c r="K243" s="205" t="s">
        <v>249</v>
      </c>
      <c r="L243" s="210"/>
      <c r="M243" s="211" t="s">
        <v>5</v>
      </c>
      <c r="N243" s="212" t="s">
        <v>43</v>
      </c>
      <c r="O243" s="40"/>
      <c r="P243" s="183">
        <f>O243*H243</f>
        <v>0</v>
      </c>
      <c r="Q243" s="183">
        <v>4.8999999999999998E-3</v>
      </c>
      <c r="R243" s="183">
        <f>Q243*H243</f>
        <v>0.67395089999999991</v>
      </c>
      <c r="S243" s="183">
        <v>0</v>
      </c>
      <c r="T243" s="184">
        <f>S243*H243</f>
        <v>0</v>
      </c>
      <c r="AR243" s="23" t="s">
        <v>285</v>
      </c>
      <c r="AT243" s="23" t="s">
        <v>337</v>
      </c>
      <c r="AU243" s="23" t="s">
        <v>80</v>
      </c>
      <c r="AY243" s="23" t="s">
        <v>243</v>
      </c>
      <c r="BE243" s="185">
        <f>IF(N243="základní",J243,0)</f>
        <v>0</v>
      </c>
      <c r="BF243" s="185">
        <f>IF(N243="snížená",J243,0)</f>
        <v>0</v>
      </c>
      <c r="BG243" s="185">
        <f>IF(N243="zákl. přenesená",J243,0)</f>
        <v>0</v>
      </c>
      <c r="BH243" s="185">
        <f>IF(N243="sníž. přenesená",J243,0)</f>
        <v>0</v>
      </c>
      <c r="BI243" s="185">
        <f>IF(N243="nulová",J243,0)</f>
        <v>0</v>
      </c>
      <c r="BJ243" s="23" t="s">
        <v>11</v>
      </c>
      <c r="BK243" s="185">
        <f>ROUND(I243*H243,0)</f>
        <v>0</v>
      </c>
      <c r="BL243" s="23" t="s">
        <v>250</v>
      </c>
      <c r="BM243" s="23" t="s">
        <v>437</v>
      </c>
    </row>
    <row r="244" spans="2:65" s="11" customFormat="1" ht="13.5">
      <c r="B244" s="186"/>
      <c r="D244" s="187" t="s">
        <v>252</v>
      </c>
      <c r="E244" s="188" t="s">
        <v>5</v>
      </c>
      <c r="F244" s="189" t="s">
        <v>438</v>
      </c>
      <c r="H244" s="190">
        <v>73.44</v>
      </c>
      <c r="I244" s="191"/>
      <c r="L244" s="186"/>
      <c r="M244" s="192"/>
      <c r="N244" s="193"/>
      <c r="O244" s="193"/>
      <c r="P244" s="193"/>
      <c r="Q244" s="193"/>
      <c r="R244" s="193"/>
      <c r="S244" s="193"/>
      <c r="T244" s="194"/>
      <c r="AT244" s="188" t="s">
        <v>252</v>
      </c>
      <c r="AU244" s="188" t="s">
        <v>80</v>
      </c>
      <c r="AV244" s="11" t="s">
        <v>80</v>
      </c>
      <c r="AW244" s="11" t="s">
        <v>36</v>
      </c>
      <c r="AX244" s="11" t="s">
        <v>72</v>
      </c>
      <c r="AY244" s="188" t="s">
        <v>243</v>
      </c>
    </row>
    <row r="245" spans="2:65" s="11" customFormat="1" ht="13.5">
      <c r="B245" s="186"/>
      <c r="D245" s="187" t="s">
        <v>252</v>
      </c>
      <c r="E245" s="188" t="s">
        <v>5</v>
      </c>
      <c r="F245" s="189" t="s">
        <v>439</v>
      </c>
      <c r="H245" s="190">
        <v>64.100999999999999</v>
      </c>
      <c r="I245" s="191"/>
      <c r="L245" s="186"/>
      <c r="M245" s="192"/>
      <c r="N245" s="193"/>
      <c r="O245" s="193"/>
      <c r="P245" s="193"/>
      <c r="Q245" s="193"/>
      <c r="R245" s="193"/>
      <c r="S245" s="193"/>
      <c r="T245" s="194"/>
      <c r="AT245" s="188" t="s">
        <v>252</v>
      </c>
      <c r="AU245" s="188" t="s">
        <v>80</v>
      </c>
      <c r="AV245" s="11" t="s">
        <v>80</v>
      </c>
      <c r="AW245" s="11" t="s">
        <v>36</v>
      </c>
      <c r="AX245" s="11" t="s">
        <v>72</v>
      </c>
      <c r="AY245" s="188" t="s">
        <v>243</v>
      </c>
    </row>
    <row r="246" spans="2:65" s="12" customFormat="1" ht="13.5">
      <c r="B246" s="195"/>
      <c r="D246" s="187" t="s">
        <v>252</v>
      </c>
      <c r="E246" s="196" t="s">
        <v>5</v>
      </c>
      <c r="F246" s="197" t="s">
        <v>255</v>
      </c>
      <c r="H246" s="198">
        <v>137.541</v>
      </c>
      <c r="I246" s="199"/>
      <c r="L246" s="195"/>
      <c r="M246" s="200"/>
      <c r="N246" s="201"/>
      <c r="O246" s="201"/>
      <c r="P246" s="201"/>
      <c r="Q246" s="201"/>
      <c r="R246" s="201"/>
      <c r="S246" s="201"/>
      <c r="T246" s="202"/>
      <c r="AT246" s="196" t="s">
        <v>252</v>
      </c>
      <c r="AU246" s="196" t="s">
        <v>80</v>
      </c>
      <c r="AV246" s="12" t="s">
        <v>83</v>
      </c>
      <c r="AW246" s="12" t="s">
        <v>36</v>
      </c>
      <c r="AX246" s="12" t="s">
        <v>11</v>
      </c>
      <c r="AY246" s="196" t="s">
        <v>243</v>
      </c>
    </row>
    <row r="247" spans="2:65" s="1" customFormat="1" ht="25.5" customHeight="1">
      <c r="B247" s="173"/>
      <c r="C247" s="174" t="s">
        <v>440</v>
      </c>
      <c r="D247" s="174" t="s">
        <v>245</v>
      </c>
      <c r="E247" s="175" t="s">
        <v>411</v>
      </c>
      <c r="F247" s="176" t="s">
        <v>412</v>
      </c>
      <c r="G247" s="177" t="s">
        <v>248</v>
      </c>
      <c r="H247" s="178">
        <v>569.13400000000001</v>
      </c>
      <c r="I247" s="179"/>
      <c r="J247" s="180">
        <f>ROUND(I247*H247,0)</f>
        <v>0</v>
      </c>
      <c r="K247" s="176" t="s">
        <v>249</v>
      </c>
      <c r="L247" s="39"/>
      <c r="M247" s="181" t="s">
        <v>5</v>
      </c>
      <c r="N247" s="182" t="s">
        <v>43</v>
      </c>
      <c r="O247" s="40"/>
      <c r="P247" s="183">
        <f>O247*H247</f>
        <v>0</v>
      </c>
      <c r="Q247" s="183">
        <v>8.4925599999999997E-3</v>
      </c>
      <c r="R247" s="183">
        <f>Q247*H247</f>
        <v>4.8334046430399997</v>
      </c>
      <c r="S247" s="183">
        <v>0</v>
      </c>
      <c r="T247" s="184">
        <f>S247*H247</f>
        <v>0</v>
      </c>
      <c r="AR247" s="23" t="s">
        <v>250</v>
      </c>
      <c r="AT247" s="23" t="s">
        <v>245</v>
      </c>
      <c r="AU247" s="23" t="s">
        <v>80</v>
      </c>
      <c r="AY247" s="23" t="s">
        <v>243</v>
      </c>
      <c r="BE247" s="185">
        <f>IF(N247="základní",J247,0)</f>
        <v>0</v>
      </c>
      <c r="BF247" s="185">
        <f>IF(N247="snížená",J247,0)</f>
        <v>0</v>
      </c>
      <c r="BG247" s="185">
        <f>IF(N247="zákl. přenesená",J247,0)</f>
        <v>0</v>
      </c>
      <c r="BH247" s="185">
        <f>IF(N247="sníž. přenesená",J247,0)</f>
        <v>0</v>
      </c>
      <c r="BI247" s="185">
        <f>IF(N247="nulová",J247,0)</f>
        <v>0</v>
      </c>
      <c r="BJ247" s="23" t="s">
        <v>11</v>
      </c>
      <c r="BK247" s="185">
        <f>ROUND(I247*H247,0)</f>
        <v>0</v>
      </c>
      <c r="BL247" s="23" t="s">
        <v>250</v>
      </c>
      <c r="BM247" s="23" t="s">
        <v>441</v>
      </c>
    </row>
    <row r="248" spans="2:65" s="11" customFormat="1" ht="13.5">
      <c r="B248" s="186"/>
      <c r="D248" s="187" t="s">
        <v>252</v>
      </c>
      <c r="E248" s="188" t="s">
        <v>5</v>
      </c>
      <c r="F248" s="189" t="s">
        <v>442</v>
      </c>
      <c r="H248" s="190">
        <v>323.32499999999999</v>
      </c>
      <c r="I248" s="191"/>
      <c r="L248" s="186"/>
      <c r="M248" s="192"/>
      <c r="N248" s="193"/>
      <c r="O248" s="193"/>
      <c r="P248" s="193"/>
      <c r="Q248" s="193"/>
      <c r="R248" s="193"/>
      <c r="S248" s="193"/>
      <c r="T248" s="194"/>
      <c r="AT248" s="188" t="s">
        <v>252</v>
      </c>
      <c r="AU248" s="188" t="s">
        <v>80</v>
      </c>
      <c r="AV248" s="11" t="s">
        <v>80</v>
      </c>
      <c r="AW248" s="11" t="s">
        <v>36</v>
      </c>
      <c r="AX248" s="11" t="s">
        <v>72</v>
      </c>
      <c r="AY248" s="188" t="s">
        <v>243</v>
      </c>
    </row>
    <row r="249" spans="2:65" s="11" customFormat="1" ht="13.5">
      <c r="B249" s="186"/>
      <c r="D249" s="187" t="s">
        <v>252</v>
      </c>
      <c r="E249" s="188" t="s">
        <v>5</v>
      </c>
      <c r="F249" s="189" t="s">
        <v>443</v>
      </c>
      <c r="H249" s="190">
        <v>-17.28</v>
      </c>
      <c r="I249" s="191"/>
      <c r="L249" s="186"/>
      <c r="M249" s="192"/>
      <c r="N249" s="193"/>
      <c r="O249" s="193"/>
      <c r="P249" s="193"/>
      <c r="Q249" s="193"/>
      <c r="R249" s="193"/>
      <c r="S249" s="193"/>
      <c r="T249" s="194"/>
      <c r="AT249" s="188" t="s">
        <v>252</v>
      </c>
      <c r="AU249" s="188" t="s">
        <v>80</v>
      </c>
      <c r="AV249" s="11" t="s">
        <v>80</v>
      </c>
      <c r="AW249" s="11" t="s">
        <v>36</v>
      </c>
      <c r="AX249" s="11" t="s">
        <v>72</v>
      </c>
      <c r="AY249" s="188" t="s">
        <v>243</v>
      </c>
    </row>
    <row r="250" spans="2:65" s="11" customFormat="1" ht="13.5">
      <c r="B250" s="186"/>
      <c r="D250" s="187" t="s">
        <v>252</v>
      </c>
      <c r="E250" s="188" t="s">
        <v>5</v>
      </c>
      <c r="F250" s="189" t="s">
        <v>444</v>
      </c>
      <c r="H250" s="190">
        <v>-128.25</v>
      </c>
      <c r="I250" s="191"/>
      <c r="L250" s="186"/>
      <c r="M250" s="192"/>
      <c r="N250" s="193"/>
      <c r="O250" s="193"/>
      <c r="P250" s="193"/>
      <c r="Q250" s="193"/>
      <c r="R250" s="193"/>
      <c r="S250" s="193"/>
      <c r="T250" s="194"/>
      <c r="AT250" s="188" t="s">
        <v>252</v>
      </c>
      <c r="AU250" s="188" t="s">
        <v>80</v>
      </c>
      <c r="AV250" s="11" t="s">
        <v>80</v>
      </c>
      <c r="AW250" s="11" t="s">
        <v>36</v>
      </c>
      <c r="AX250" s="11" t="s">
        <v>72</v>
      </c>
      <c r="AY250" s="188" t="s">
        <v>243</v>
      </c>
    </row>
    <row r="251" spans="2:65" s="12" customFormat="1" ht="13.5">
      <c r="B251" s="195"/>
      <c r="D251" s="187" t="s">
        <v>252</v>
      </c>
      <c r="E251" s="196" t="s">
        <v>5</v>
      </c>
      <c r="F251" s="197" t="s">
        <v>415</v>
      </c>
      <c r="H251" s="198">
        <v>177.79499999999999</v>
      </c>
      <c r="I251" s="199"/>
      <c r="L251" s="195"/>
      <c r="M251" s="200"/>
      <c r="N251" s="201"/>
      <c r="O251" s="201"/>
      <c r="P251" s="201"/>
      <c r="Q251" s="201"/>
      <c r="R251" s="201"/>
      <c r="S251" s="201"/>
      <c r="T251" s="202"/>
      <c r="AT251" s="196" t="s">
        <v>252</v>
      </c>
      <c r="AU251" s="196" t="s">
        <v>80</v>
      </c>
      <c r="AV251" s="12" t="s">
        <v>83</v>
      </c>
      <c r="AW251" s="12" t="s">
        <v>36</v>
      </c>
      <c r="AX251" s="12" t="s">
        <v>72</v>
      </c>
      <c r="AY251" s="196" t="s">
        <v>243</v>
      </c>
    </row>
    <row r="252" spans="2:65" s="11" customFormat="1" ht="13.5">
      <c r="B252" s="186"/>
      <c r="D252" s="187" t="s">
        <v>252</v>
      </c>
      <c r="E252" s="188" t="s">
        <v>5</v>
      </c>
      <c r="F252" s="189" t="s">
        <v>445</v>
      </c>
      <c r="H252" s="190">
        <v>160.297</v>
      </c>
      <c r="I252" s="191"/>
      <c r="L252" s="186"/>
      <c r="M252" s="192"/>
      <c r="N252" s="193"/>
      <c r="O252" s="193"/>
      <c r="P252" s="193"/>
      <c r="Q252" s="193"/>
      <c r="R252" s="193"/>
      <c r="S252" s="193"/>
      <c r="T252" s="194"/>
      <c r="AT252" s="188" t="s">
        <v>252</v>
      </c>
      <c r="AU252" s="188" t="s">
        <v>80</v>
      </c>
      <c r="AV252" s="11" t="s">
        <v>80</v>
      </c>
      <c r="AW252" s="11" t="s">
        <v>36</v>
      </c>
      <c r="AX252" s="11" t="s">
        <v>72</v>
      </c>
      <c r="AY252" s="188" t="s">
        <v>243</v>
      </c>
    </row>
    <row r="253" spans="2:65" s="11" customFormat="1" ht="13.5">
      <c r="B253" s="186"/>
      <c r="D253" s="187" t="s">
        <v>252</v>
      </c>
      <c r="E253" s="188" t="s">
        <v>5</v>
      </c>
      <c r="F253" s="189" t="s">
        <v>446</v>
      </c>
      <c r="H253" s="190">
        <v>-5.76</v>
      </c>
      <c r="I253" s="191"/>
      <c r="L253" s="186"/>
      <c r="M253" s="192"/>
      <c r="N253" s="193"/>
      <c r="O253" s="193"/>
      <c r="P253" s="193"/>
      <c r="Q253" s="193"/>
      <c r="R253" s="193"/>
      <c r="S253" s="193"/>
      <c r="T253" s="194"/>
      <c r="AT253" s="188" t="s">
        <v>252</v>
      </c>
      <c r="AU253" s="188" t="s">
        <v>80</v>
      </c>
      <c r="AV253" s="11" t="s">
        <v>80</v>
      </c>
      <c r="AW253" s="11" t="s">
        <v>36</v>
      </c>
      <c r="AX253" s="11" t="s">
        <v>72</v>
      </c>
      <c r="AY253" s="188" t="s">
        <v>243</v>
      </c>
    </row>
    <row r="254" spans="2:65" s="11" customFormat="1" ht="13.5">
      <c r="B254" s="186"/>
      <c r="D254" s="187" t="s">
        <v>252</v>
      </c>
      <c r="E254" s="188" t="s">
        <v>5</v>
      </c>
      <c r="F254" s="189" t="s">
        <v>447</v>
      </c>
      <c r="H254" s="190">
        <v>-17.5</v>
      </c>
      <c r="I254" s="191"/>
      <c r="L254" s="186"/>
      <c r="M254" s="192"/>
      <c r="N254" s="193"/>
      <c r="O254" s="193"/>
      <c r="P254" s="193"/>
      <c r="Q254" s="193"/>
      <c r="R254" s="193"/>
      <c r="S254" s="193"/>
      <c r="T254" s="194"/>
      <c r="AT254" s="188" t="s">
        <v>252</v>
      </c>
      <c r="AU254" s="188" t="s">
        <v>80</v>
      </c>
      <c r="AV254" s="11" t="s">
        <v>80</v>
      </c>
      <c r="AW254" s="11" t="s">
        <v>36</v>
      </c>
      <c r="AX254" s="11" t="s">
        <v>72</v>
      </c>
      <c r="AY254" s="188" t="s">
        <v>243</v>
      </c>
    </row>
    <row r="255" spans="2:65" s="11" customFormat="1" ht="13.5">
      <c r="B255" s="186"/>
      <c r="D255" s="187" t="s">
        <v>252</v>
      </c>
      <c r="E255" s="188" t="s">
        <v>5</v>
      </c>
      <c r="F255" s="189" t="s">
        <v>448</v>
      </c>
      <c r="H255" s="190">
        <v>123.14100000000001</v>
      </c>
      <c r="I255" s="191"/>
      <c r="L255" s="186"/>
      <c r="M255" s="192"/>
      <c r="N255" s="193"/>
      <c r="O255" s="193"/>
      <c r="P255" s="193"/>
      <c r="Q255" s="193"/>
      <c r="R255" s="193"/>
      <c r="S255" s="193"/>
      <c r="T255" s="194"/>
      <c r="AT255" s="188" t="s">
        <v>252</v>
      </c>
      <c r="AU255" s="188" t="s">
        <v>80</v>
      </c>
      <c r="AV255" s="11" t="s">
        <v>80</v>
      </c>
      <c r="AW255" s="11" t="s">
        <v>36</v>
      </c>
      <c r="AX255" s="11" t="s">
        <v>72</v>
      </c>
      <c r="AY255" s="188" t="s">
        <v>243</v>
      </c>
    </row>
    <row r="256" spans="2:65" s="11" customFormat="1" ht="13.5">
      <c r="B256" s="186"/>
      <c r="D256" s="187" t="s">
        <v>252</v>
      </c>
      <c r="E256" s="188" t="s">
        <v>5</v>
      </c>
      <c r="F256" s="189" t="s">
        <v>449</v>
      </c>
      <c r="H256" s="190">
        <v>-8.64</v>
      </c>
      <c r="I256" s="191"/>
      <c r="L256" s="186"/>
      <c r="M256" s="192"/>
      <c r="N256" s="193"/>
      <c r="O256" s="193"/>
      <c r="P256" s="193"/>
      <c r="Q256" s="193"/>
      <c r="R256" s="193"/>
      <c r="S256" s="193"/>
      <c r="T256" s="194"/>
      <c r="AT256" s="188" t="s">
        <v>252</v>
      </c>
      <c r="AU256" s="188" t="s">
        <v>80</v>
      </c>
      <c r="AV256" s="11" t="s">
        <v>80</v>
      </c>
      <c r="AW256" s="11" t="s">
        <v>36</v>
      </c>
      <c r="AX256" s="11" t="s">
        <v>72</v>
      </c>
      <c r="AY256" s="188" t="s">
        <v>243</v>
      </c>
    </row>
    <row r="257" spans="2:65" s="11" customFormat="1" ht="13.5">
      <c r="B257" s="186"/>
      <c r="D257" s="187" t="s">
        <v>252</v>
      </c>
      <c r="E257" s="188" t="s">
        <v>5</v>
      </c>
      <c r="F257" s="189" t="s">
        <v>450</v>
      </c>
      <c r="H257" s="190">
        <v>-42.75</v>
      </c>
      <c r="I257" s="191"/>
      <c r="L257" s="186"/>
      <c r="M257" s="192"/>
      <c r="N257" s="193"/>
      <c r="O257" s="193"/>
      <c r="P257" s="193"/>
      <c r="Q257" s="193"/>
      <c r="R257" s="193"/>
      <c r="S257" s="193"/>
      <c r="T257" s="194"/>
      <c r="AT257" s="188" t="s">
        <v>252</v>
      </c>
      <c r="AU257" s="188" t="s">
        <v>80</v>
      </c>
      <c r="AV257" s="11" t="s">
        <v>80</v>
      </c>
      <c r="AW257" s="11" t="s">
        <v>36</v>
      </c>
      <c r="AX257" s="11" t="s">
        <v>72</v>
      </c>
      <c r="AY257" s="188" t="s">
        <v>243</v>
      </c>
    </row>
    <row r="258" spans="2:65" s="12" customFormat="1" ht="13.5">
      <c r="B258" s="195"/>
      <c r="D258" s="187" t="s">
        <v>252</v>
      </c>
      <c r="E258" s="196" t="s">
        <v>5</v>
      </c>
      <c r="F258" s="197" t="s">
        <v>417</v>
      </c>
      <c r="H258" s="198">
        <v>208.78800000000001</v>
      </c>
      <c r="I258" s="199"/>
      <c r="L258" s="195"/>
      <c r="M258" s="200"/>
      <c r="N258" s="201"/>
      <c r="O258" s="201"/>
      <c r="P258" s="201"/>
      <c r="Q258" s="201"/>
      <c r="R258" s="201"/>
      <c r="S258" s="201"/>
      <c r="T258" s="202"/>
      <c r="AT258" s="196" t="s">
        <v>252</v>
      </c>
      <c r="AU258" s="196" t="s">
        <v>80</v>
      </c>
      <c r="AV258" s="12" t="s">
        <v>83</v>
      </c>
      <c r="AW258" s="12" t="s">
        <v>36</v>
      </c>
      <c r="AX258" s="12" t="s">
        <v>72</v>
      </c>
      <c r="AY258" s="196" t="s">
        <v>243</v>
      </c>
    </row>
    <row r="259" spans="2:65" s="11" customFormat="1" ht="13.5">
      <c r="B259" s="186"/>
      <c r="D259" s="187" t="s">
        <v>252</v>
      </c>
      <c r="E259" s="188" t="s">
        <v>5</v>
      </c>
      <c r="F259" s="189" t="s">
        <v>303</v>
      </c>
      <c r="H259" s="190">
        <v>127.15</v>
      </c>
      <c r="I259" s="191"/>
      <c r="L259" s="186"/>
      <c r="M259" s="192"/>
      <c r="N259" s="193"/>
      <c r="O259" s="193"/>
      <c r="P259" s="193"/>
      <c r="Q259" s="193"/>
      <c r="R259" s="193"/>
      <c r="S259" s="193"/>
      <c r="T259" s="194"/>
      <c r="AT259" s="188" t="s">
        <v>252</v>
      </c>
      <c r="AU259" s="188" t="s">
        <v>80</v>
      </c>
      <c r="AV259" s="11" t="s">
        <v>80</v>
      </c>
      <c r="AW259" s="11" t="s">
        <v>36</v>
      </c>
      <c r="AX259" s="11" t="s">
        <v>72</v>
      </c>
      <c r="AY259" s="188" t="s">
        <v>243</v>
      </c>
    </row>
    <row r="260" spans="2:65" s="12" customFormat="1" ht="13.5">
      <c r="B260" s="195"/>
      <c r="D260" s="187" t="s">
        <v>252</v>
      </c>
      <c r="E260" s="196" t="s">
        <v>5</v>
      </c>
      <c r="F260" s="197" t="s">
        <v>304</v>
      </c>
      <c r="H260" s="198">
        <v>127.15</v>
      </c>
      <c r="I260" s="199"/>
      <c r="L260" s="195"/>
      <c r="M260" s="200"/>
      <c r="N260" s="201"/>
      <c r="O260" s="201"/>
      <c r="P260" s="201"/>
      <c r="Q260" s="201"/>
      <c r="R260" s="201"/>
      <c r="S260" s="201"/>
      <c r="T260" s="202"/>
      <c r="AT260" s="196" t="s">
        <v>252</v>
      </c>
      <c r="AU260" s="196" t="s">
        <v>80</v>
      </c>
      <c r="AV260" s="12" t="s">
        <v>83</v>
      </c>
      <c r="AW260" s="12" t="s">
        <v>36</v>
      </c>
      <c r="AX260" s="12" t="s">
        <v>72</v>
      </c>
      <c r="AY260" s="196" t="s">
        <v>243</v>
      </c>
    </row>
    <row r="261" spans="2:65" s="11" customFormat="1" ht="13.5">
      <c r="B261" s="186"/>
      <c r="D261" s="187" t="s">
        <v>252</v>
      </c>
      <c r="E261" s="188" t="s">
        <v>5</v>
      </c>
      <c r="F261" s="189" t="s">
        <v>451</v>
      </c>
      <c r="H261" s="190">
        <v>42.021000000000001</v>
      </c>
      <c r="I261" s="191"/>
      <c r="L261" s="186"/>
      <c r="M261" s="192"/>
      <c r="N261" s="193"/>
      <c r="O261" s="193"/>
      <c r="P261" s="193"/>
      <c r="Q261" s="193"/>
      <c r="R261" s="193"/>
      <c r="S261" s="193"/>
      <c r="T261" s="194"/>
      <c r="AT261" s="188" t="s">
        <v>252</v>
      </c>
      <c r="AU261" s="188" t="s">
        <v>80</v>
      </c>
      <c r="AV261" s="11" t="s">
        <v>80</v>
      </c>
      <c r="AW261" s="11" t="s">
        <v>36</v>
      </c>
      <c r="AX261" s="11" t="s">
        <v>72</v>
      </c>
      <c r="AY261" s="188" t="s">
        <v>243</v>
      </c>
    </row>
    <row r="262" spans="2:65" s="11" customFormat="1" ht="13.5">
      <c r="B262" s="186"/>
      <c r="D262" s="187" t="s">
        <v>252</v>
      </c>
      <c r="E262" s="188" t="s">
        <v>5</v>
      </c>
      <c r="F262" s="189" t="s">
        <v>452</v>
      </c>
      <c r="H262" s="190">
        <v>-2.2400000000000002</v>
      </c>
      <c r="I262" s="191"/>
      <c r="L262" s="186"/>
      <c r="M262" s="192"/>
      <c r="N262" s="193"/>
      <c r="O262" s="193"/>
      <c r="P262" s="193"/>
      <c r="Q262" s="193"/>
      <c r="R262" s="193"/>
      <c r="S262" s="193"/>
      <c r="T262" s="194"/>
      <c r="AT262" s="188" t="s">
        <v>252</v>
      </c>
      <c r="AU262" s="188" t="s">
        <v>80</v>
      </c>
      <c r="AV262" s="11" t="s">
        <v>80</v>
      </c>
      <c r="AW262" s="11" t="s">
        <v>36</v>
      </c>
      <c r="AX262" s="11" t="s">
        <v>72</v>
      </c>
      <c r="AY262" s="188" t="s">
        <v>243</v>
      </c>
    </row>
    <row r="263" spans="2:65" s="11" customFormat="1" ht="13.5">
      <c r="B263" s="186"/>
      <c r="D263" s="187" t="s">
        <v>252</v>
      </c>
      <c r="E263" s="188" t="s">
        <v>5</v>
      </c>
      <c r="F263" s="189" t="s">
        <v>453</v>
      </c>
      <c r="H263" s="190">
        <v>-2.88</v>
      </c>
      <c r="I263" s="191"/>
      <c r="L263" s="186"/>
      <c r="M263" s="192"/>
      <c r="N263" s="193"/>
      <c r="O263" s="193"/>
      <c r="P263" s="193"/>
      <c r="Q263" s="193"/>
      <c r="R263" s="193"/>
      <c r="S263" s="193"/>
      <c r="T263" s="194"/>
      <c r="AT263" s="188" t="s">
        <v>252</v>
      </c>
      <c r="AU263" s="188" t="s">
        <v>80</v>
      </c>
      <c r="AV263" s="11" t="s">
        <v>80</v>
      </c>
      <c r="AW263" s="11" t="s">
        <v>36</v>
      </c>
      <c r="AX263" s="11" t="s">
        <v>72</v>
      </c>
      <c r="AY263" s="188" t="s">
        <v>243</v>
      </c>
    </row>
    <row r="264" spans="2:65" s="11" customFormat="1" ht="13.5">
      <c r="B264" s="186"/>
      <c r="D264" s="187" t="s">
        <v>252</v>
      </c>
      <c r="E264" s="188" t="s">
        <v>5</v>
      </c>
      <c r="F264" s="189" t="s">
        <v>454</v>
      </c>
      <c r="H264" s="190">
        <v>18.5</v>
      </c>
      <c r="I264" s="191"/>
      <c r="L264" s="186"/>
      <c r="M264" s="192"/>
      <c r="N264" s="193"/>
      <c r="O264" s="193"/>
      <c r="P264" s="193"/>
      <c r="Q264" s="193"/>
      <c r="R264" s="193"/>
      <c r="S264" s="193"/>
      <c r="T264" s="194"/>
      <c r="AT264" s="188" t="s">
        <v>252</v>
      </c>
      <c r="AU264" s="188" t="s">
        <v>80</v>
      </c>
      <c r="AV264" s="11" t="s">
        <v>80</v>
      </c>
      <c r="AW264" s="11" t="s">
        <v>36</v>
      </c>
      <c r="AX264" s="11" t="s">
        <v>72</v>
      </c>
      <c r="AY264" s="188" t="s">
        <v>243</v>
      </c>
    </row>
    <row r="265" spans="2:65" s="12" customFormat="1" ht="13.5">
      <c r="B265" s="195"/>
      <c r="D265" s="187" t="s">
        <v>252</v>
      </c>
      <c r="E265" s="196" t="s">
        <v>5</v>
      </c>
      <c r="F265" s="197" t="s">
        <v>432</v>
      </c>
      <c r="H265" s="198">
        <v>55.401000000000003</v>
      </c>
      <c r="I265" s="199"/>
      <c r="L265" s="195"/>
      <c r="M265" s="200"/>
      <c r="N265" s="201"/>
      <c r="O265" s="201"/>
      <c r="P265" s="201"/>
      <c r="Q265" s="201"/>
      <c r="R265" s="201"/>
      <c r="S265" s="201"/>
      <c r="T265" s="202"/>
      <c r="AT265" s="196" t="s">
        <v>252</v>
      </c>
      <c r="AU265" s="196" t="s">
        <v>80</v>
      </c>
      <c r="AV265" s="12" t="s">
        <v>83</v>
      </c>
      <c r="AW265" s="12" t="s">
        <v>36</v>
      </c>
      <c r="AX265" s="12" t="s">
        <v>72</v>
      </c>
      <c r="AY265" s="196" t="s">
        <v>243</v>
      </c>
    </row>
    <row r="266" spans="2:65" s="13" customFormat="1" ht="13.5">
      <c r="B266" s="213"/>
      <c r="D266" s="187" t="s">
        <v>252</v>
      </c>
      <c r="E266" s="214" t="s">
        <v>118</v>
      </c>
      <c r="F266" s="215" t="s">
        <v>455</v>
      </c>
      <c r="H266" s="216">
        <v>569.13400000000001</v>
      </c>
      <c r="I266" s="217"/>
      <c r="L266" s="213"/>
      <c r="M266" s="218"/>
      <c r="N266" s="219"/>
      <c r="O266" s="219"/>
      <c r="P266" s="219"/>
      <c r="Q266" s="219"/>
      <c r="R266" s="219"/>
      <c r="S266" s="219"/>
      <c r="T266" s="220"/>
      <c r="AT266" s="214" t="s">
        <v>252</v>
      </c>
      <c r="AU266" s="214" t="s">
        <v>80</v>
      </c>
      <c r="AV266" s="13" t="s">
        <v>250</v>
      </c>
      <c r="AW266" s="13" t="s">
        <v>36</v>
      </c>
      <c r="AX266" s="13" t="s">
        <v>11</v>
      </c>
      <c r="AY266" s="214" t="s">
        <v>243</v>
      </c>
    </row>
    <row r="267" spans="2:65" s="1" customFormat="1" ht="16.5" customHeight="1">
      <c r="B267" s="173"/>
      <c r="C267" s="203" t="s">
        <v>456</v>
      </c>
      <c r="D267" s="203" t="s">
        <v>337</v>
      </c>
      <c r="E267" s="204" t="s">
        <v>457</v>
      </c>
      <c r="F267" s="205" t="s">
        <v>458</v>
      </c>
      <c r="G267" s="206" t="s">
        <v>248</v>
      </c>
      <c r="H267" s="207">
        <v>580.51700000000005</v>
      </c>
      <c r="I267" s="208"/>
      <c r="J267" s="209">
        <f>ROUND(I267*H267,0)</f>
        <v>0</v>
      </c>
      <c r="K267" s="205" t="s">
        <v>249</v>
      </c>
      <c r="L267" s="210"/>
      <c r="M267" s="211" t="s">
        <v>5</v>
      </c>
      <c r="N267" s="212" t="s">
        <v>43</v>
      </c>
      <c r="O267" s="40"/>
      <c r="P267" s="183">
        <f>O267*H267</f>
        <v>0</v>
      </c>
      <c r="Q267" s="183">
        <v>2.0999999999999999E-3</v>
      </c>
      <c r="R267" s="183">
        <f>Q267*H267</f>
        <v>1.2190856999999999</v>
      </c>
      <c r="S267" s="183">
        <v>0</v>
      </c>
      <c r="T267" s="184">
        <f>S267*H267</f>
        <v>0</v>
      </c>
      <c r="AR267" s="23" t="s">
        <v>285</v>
      </c>
      <c r="AT267" s="23" t="s">
        <v>337</v>
      </c>
      <c r="AU267" s="23" t="s">
        <v>80</v>
      </c>
      <c r="AY267" s="23" t="s">
        <v>243</v>
      </c>
      <c r="BE267" s="185">
        <f>IF(N267="základní",J267,0)</f>
        <v>0</v>
      </c>
      <c r="BF267" s="185">
        <f>IF(N267="snížená",J267,0)</f>
        <v>0</v>
      </c>
      <c r="BG267" s="185">
        <f>IF(N267="zákl. přenesená",J267,0)</f>
        <v>0</v>
      </c>
      <c r="BH267" s="185">
        <f>IF(N267="sníž. přenesená",J267,0)</f>
        <v>0</v>
      </c>
      <c r="BI267" s="185">
        <f>IF(N267="nulová",J267,0)</f>
        <v>0</v>
      </c>
      <c r="BJ267" s="23" t="s">
        <v>11</v>
      </c>
      <c r="BK267" s="185">
        <f>ROUND(I267*H267,0)</f>
        <v>0</v>
      </c>
      <c r="BL267" s="23" t="s">
        <v>250</v>
      </c>
      <c r="BM267" s="23" t="s">
        <v>459</v>
      </c>
    </row>
    <row r="268" spans="2:65" s="11" customFormat="1" ht="13.5">
      <c r="B268" s="186"/>
      <c r="D268" s="187" t="s">
        <v>252</v>
      </c>
      <c r="E268" s="188" t="s">
        <v>5</v>
      </c>
      <c r="F268" s="189" t="s">
        <v>460</v>
      </c>
      <c r="H268" s="190">
        <v>580.51700000000005</v>
      </c>
      <c r="I268" s="191"/>
      <c r="L268" s="186"/>
      <c r="M268" s="192"/>
      <c r="N268" s="193"/>
      <c r="O268" s="193"/>
      <c r="P268" s="193"/>
      <c r="Q268" s="193"/>
      <c r="R268" s="193"/>
      <c r="S268" s="193"/>
      <c r="T268" s="194"/>
      <c r="AT268" s="188" t="s">
        <v>252</v>
      </c>
      <c r="AU268" s="188" t="s">
        <v>80</v>
      </c>
      <c r="AV268" s="11" t="s">
        <v>80</v>
      </c>
      <c r="AW268" s="11" t="s">
        <v>36</v>
      </c>
      <c r="AX268" s="11" t="s">
        <v>11</v>
      </c>
      <c r="AY268" s="188" t="s">
        <v>243</v>
      </c>
    </row>
    <row r="269" spans="2:65" s="1" customFormat="1" ht="25.5" customHeight="1">
      <c r="B269" s="173"/>
      <c r="C269" s="174" t="s">
        <v>461</v>
      </c>
      <c r="D269" s="174" t="s">
        <v>245</v>
      </c>
      <c r="E269" s="175" t="s">
        <v>462</v>
      </c>
      <c r="F269" s="176" t="s">
        <v>463</v>
      </c>
      <c r="G269" s="177" t="s">
        <v>323</v>
      </c>
      <c r="H269" s="178">
        <v>357.4</v>
      </c>
      <c r="I269" s="179"/>
      <c r="J269" s="180">
        <f>ROUND(I269*H269,0)</f>
        <v>0</v>
      </c>
      <c r="K269" s="176" t="s">
        <v>249</v>
      </c>
      <c r="L269" s="39"/>
      <c r="M269" s="181" t="s">
        <v>5</v>
      </c>
      <c r="N269" s="182" t="s">
        <v>43</v>
      </c>
      <c r="O269" s="40"/>
      <c r="P269" s="183">
        <f>O269*H269</f>
        <v>0</v>
      </c>
      <c r="Q269" s="183">
        <v>1.6800999999999999E-3</v>
      </c>
      <c r="R269" s="183">
        <f>Q269*H269</f>
        <v>0.60046773999999992</v>
      </c>
      <c r="S269" s="183">
        <v>0</v>
      </c>
      <c r="T269" s="184">
        <f>S269*H269</f>
        <v>0</v>
      </c>
      <c r="AR269" s="23" t="s">
        <v>250</v>
      </c>
      <c r="AT269" s="23" t="s">
        <v>245</v>
      </c>
      <c r="AU269" s="23" t="s">
        <v>80</v>
      </c>
      <c r="AY269" s="23" t="s">
        <v>243</v>
      </c>
      <c r="BE269" s="185">
        <f>IF(N269="základní",J269,0)</f>
        <v>0</v>
      </c>
      <c r="BF269" s="185">
        <f>IF(N269="snížená",J269,0)</f>
        <v>0</v>
      </c>
      <c r="BG269" s="185">
        <f>IF(N269="zákl. přenesená",J269,0)</f>
        <v>0</v>
      </c>
      <c r="BH269" s="185">
        <f>IF(N269="sníž. přenesená",J269,0)</f>
        <v>0</v>
      </c>
      <c r="BI269" s="185">
        <f>IF(N269="nulová",J269,0)</f>
        <v>0</v>
      </c>
      <c r="BJ269" s="23" t="s">
        <v>11</v>
      </c>
      <c r="BK269" s="185">
        <f>ROUND(I269*H269,0)</f>
        <v>0</v>
      </c>
      <c r="BL269" s="23" t="s">
        <v>250</v>
      </c>
      <c r="BM269" s="23" t="s">
        <v>464</v>
      </c>
    </row>
    <row r="270" spans="2:65" s="11" customFormat="1" ht="13.5">
      <c r="B270" s="186"/>
      <c r="D270" s="187" t="s">
        <v>252</v>
      </c>
      <c r="E270" s="188" t="s">
        <v>5</v>
      </c>
      <c r="F270" s="189" t="s">
        <v>465</v>
      </c>
      <c r="H270" s="190">
        <v>2.4</v>
      </c>
      <c r="I270" s="191"/>
      <c r="L270" s="186"/>
      <c r="M270" s="192"/>
      <c r="N270" s="193"/>
      <c r="O270" s="193"/>
      <c r="P270" s="193"/>
      <c r="Q270" s="193"/>
      <c r="R270" s="193"/>
      <c r="S270" s="193"/>
      <c r="T270" s="194"/>
      <c r="AT270" s="188" t="s">
        <v>252</v>
      </c>
      <c r="AU270" s="188" t="s">
        <v>80</v>
      </c>
      <c r="AV270" s="11" t="s">
        <v>80</v>
      </c>
      <c r="AW270" s="11" t="s">
        <v>36</v>
      </c>
      <c r="AX270" s="11" t="s">
        <v>72</v>
      </c>
      <c r="AY270" s="188" t="s">
        <v>243</v>
      </c>
    </row>
    <row r="271" spans="2:65" s="11" customFormat="1" ht="13.5">
      <c r="B271" s="186"/>
      <c r="D271" s="187" t="s">
        <v>252</v>
      </c>
      <c r="E271" s="188" t="s">
        <v>5</v>
      </c>
      <c r="F271" s="189" t="s">
        <v>466</v>
      </c>
      <c r="H271" s="190">
        <v>60</v>
      </c>
      <c r="I271" s="191"/>
      <c r="L271" s="186"/>
      <c r="M271" s="192"/>
      <c r="N271" s="193"/>
      <c r="O271" s="193"/>
      <c r="P271" s="193"/>
      <c r="Q271" s="193"/>
      <c r="R271" s="193"/>
      <c r="S271" s="193"/>
      <c r="T271" s="194"/>
      <c r="AT271" s="188" t="s">
        <v>252</v>
      </c>
      <c r="AU271" s="188" t="s">
        <v>80</v>
      </c>
      <c r="AV271" s="11" t="s">
        <v>80</v>
      </c>
      <c r="AW271" s="11" t="s">
        <v>36</v>
      </c>
      <c r="AX271" s="11" t="s">
        <v>72</v>
      </c>
      <c r="AY271" s="188" t="s">
        <v>243</v>
      </c>
    </row>
    <row r="272" spans="2:65" s="11" customFormat="1" ht="13.5">
      <c r="B272" s="186"/>
      <c r="D272" s="187" t="s">
        <v>252</v>
      </c>
      <c r="E272" s="188" t="s">
        <v>5</v>
      </c>
      <c r="F272" s="189" t="s">
        <v>467</v>
      </c>
      <c r="H272" s="190">
        <v>4.8</v>
      </c>
      <c r="I272" s="191"/>
      <c r="L272" s="186"/>
      <c r="M272" s="192"/>
      <c r="N272" s="193"/>
      <c r="O272" s="193"/>
      <c r="P272" s="193"/>
      <c r="Q272" s="193"/>
      <c r="R272" s="193"/>
      <c r="S272" s="193"/>
      <c r="T272" s="194"/>
      <c r="AT272" s="188" t="s">
        <v>252</v>
      </c>
      <c r="AU272" s="188" t="s">
        <v>80</v>
      </c>
      <c r="AV272" s="11" t="s">
        <v>80</v>
      </c>
      <c r="AW272" s="11" t="s">
        <v>36</v>
      </c>
      <c r="AX272" s="11" t="s">
        <v>72</v>
      </c>
      <c r="AY272" s="188" t="s">
        <v>243</v>
      </c>
    </row>
    <row r="273" spans="2:65" s="11" customFormat="1" ht="13.5">
      <c r="B273" s="186"/>
      <c r="D273" s="187" t="s">
        <v>252</v>
      </c>
      <c r="E273" s="188" t="s">
        <v>5</v>
      </c>
      <c r="F273" s="189" t="s">
        <v>468</v>
      </c>
      <c r="H273" s="190">
        <v>24</v>
      </c>
      <c r="I273" s="191"/>
      <c r="L273" s="186"/>
      <c r="M273" s="192"/>
      <c r="N273" s="193"/>
      <c r="O273" s="193"/>
      <c r="P273" s="193"/>
      <c r="Q273" s="193"/>
      <c r="R273" s="193"/>
      <c r="S273" s="193"/>
      <c r="T273" s="194"/>
      <c r="AT273" s="188" t="s">
        <v>252</v>
      </c>
      <c r="AU273" s="188" t="s">
        <v>80</v>
      </c>
      <c r="AV273" s="11" t="s">
        <v>80</v>
      </c>
      <c r="AW273" s="11" t="s">
        <v>36</v>
      </c>
      <c r="AX273" s="11" t="s">
        <v>72</v>
      </c>
      <c r="AY273" s="188" t="s">
        <v>243</v>
      </c>
    </row>
    <row r="274" spans="2:65" s="11" customFormat="1" ht="13.5">
      <c r="B274" s="186"/>
      <c r="D274" s="187" t="s">
        <v>252</v>
      </c>
      <c r="E274" s="188" t="s">
        <v>5</v>
      </c>
      <c r="F274" s="189" t="s">
        <v>469</v>
      </c>
      <c r="H274" s="190">
        <v>101.5</v>
      </c>
      <c r="I274" s="191"/>
      <c r="L274" s="186"/>
      <c r="M274" s="192"/>
      <c r="N274" s="193"/>
      <c r="O274" s="193"/>
      <c r="P274" s="193"/>
      <c r="Q274" s="193"/>
      <c r="R274" s="193"/>
      <c r="S274" s="193"/>
      <c r="T274" s="194"/>
      <c r="AT274" s="188" t="s">
        <v>252</v>
      </c>
      <c r="AU274" s="188" t="s">
        <v>80</v>
      </c>
      <c r="AV274" s="11" t="s">
        <v>80</v>
      </c>
      <c r="AW274" s="11" t="s">
        <v>36</v>
      </c>
      <c r="AX274" s="11" t="s">
        <v>72</v>
      </c>
      <c r="AY274" s="188" t="s">
        <v>243</v>
      </c>
    </row>
    <row r="275" spans="2:65" s="12" customFormat="1" ht="13.5">
      <c r="B275" s="195"/>
      <c r="D275" s="187" t="s">
        <v>252</v>
      </c>
      <c r="E275" s="196" t="s">
        <v>5</v>
      </c>
      <c r="F275" s="197" t="s">
        <v>415</v>
      </c>
      <c r="H275" s="198">
        <v>192.7</v>
      </c>
      <c r="I275" s="199"/>
      <c r="L275" s="195"/>
      <c r="M275" s="200"/>
      <c r="N275" s="201"/>
      <c r="O275" s="201"/>
      <c r="P275" s="201"/>
      <c r="Q275" s="201"/>
      <c r="R275" s="201"/>
      <c r="S275" s="201"/>
      <c r="T275" s="202"/>
      <c r="AT275" s="196" t="s">
        <v>252</v>
      </c>
      <c r="AU275" s="196" t="s">
        <v>80</v>
      </c>
      <c r="AV275" s="12" t="s">
        <v>83</v>
      </c>
      <c r="AW275" s="12" t="s">
        <v>36</v>
      </c>
      <c r="AX275" s="12" t="s">
        <v>72</v>
      </c>
      <c r="AY275" s="196" t="s">
        <v>243</v>
      </c>
    </row>
    <row r="276" spans="2:65" s="11" customFormat="1" ht="13.5">
      <c r="B276" s="186"/>
      <c r="D276" s="187" t="s">
        <v>252</v>
      </c>
      <c r="E276" s="188" t="s">
        <v>5</v>
      </c>
      <c r="F276" s="189" t="s">
        <v>470</v>
      </c>
      <c r="H276" s="190">
        <v>5.8</v>
      </c>
      <c r="I276" s="191"/>
      <c r="L276" s="186"/>
      <c r="M276" s="192"/>
      <c r="N276" s="193"/>
      <c r="O276" s="193"/>
      <c r="P276" s="193"/>
      <c r="Q276" s="193"/>
      <c r="R276" s="193"/>
      <c r="S276" s="193"/>
      <c r="T276" s="194"/>
      <c r="AT276" s="188" t="s">
        <v>252</v>
      </c>
      <c r="AU276" s="188" t="s">
        <v>80</v>
      </c>
      <c r="AV276" s="11" t="s">
        <v>80</v>
      </c>
      <c r="AW276" s="11" t="s">
        <v>36</v>
      </c>
      <c r="AX276" s="11" t="s">
        <v>72</v>
      </c>
      <c r="AY276" s="188" t="s">
        <v>243</v>
      </c>
    </row>
    <row r="277" spans="2:65" s="11" customFormat="1" ht="13.5">
      <c r="B277" s="186"/>
      <c r="D277" s="187" t="s">
        <v>252</v>
      </c>
      <c r="E277" s="188" t="s">
        <v>5</v>
      </c>
      <c r="F277" s="189" t="s">
        <v>471</v>
      </c>
      <c r="H277" s="190">
        <v>28.8</v>
      </c>
      <c r="I277" s="191"/>
      <c r="L277" s="186"/>
      <c r="M277" s="192"/>
      <c r="N277" s="193"/>
      <c r="O277" s="193"/>
      <c r="P277" s="193"/>
      <c r="Q277" s="193"/>
      <c r="R277" s="193"/>
      <c r="S277" s="193"/>
      <c r="T277" s="194"/>
      <c r="AT277" s="188" t="s">
        <v>252</v>
      </c>
      <c r="AU277" s="188" t="s">
        <v>80</v>
      </c>
      <c r="AV277" s="11" t="s">
        <v>80</v>
      </c>
      <c r="AW277" s="11" t="s">
        <v>36</v>
      </c>
      <c r="AX277" s="11" t="s">
        <v>72</v>
      </c>
      <c r="AY277" s="188" t="s">
        <v>243</v>
      </c>
    </row>
    <row r="278" spans="2:65" s="11" customFormat="1" ht="13.5">
      <c r="B278" s="186"/>
      <c r="D278" s="187" t="s">
        <v>252</v>
      </c>
      <c r="E278" s="188" t="s">
        <v>5</v>
      </c>
      <c r="F278" s="189" t="s">
        <v>472</v>
      </c>
      <c r="H278" s="190">
        <v>48</v>
      </c>
      <c r="I278" s="191"/>
      <c r="L278" s="186"/>
      <c r="M278" s="192"/>
      <c r="N278" s="193"/>
      <c r="O278" s="193"/>
      <c r="P278" s="193"/>
      <c r="Q278" s="193"/>
      <c r="R278" s="193"/>
      <c r="S278" s="193"/>
      <c r="T278" s="194"/>
      <c r="AT278" s="188" t="s">
        <v>252</v>
      </c>
      <c r="AU278" s="188" t="s">
        <v>80</v>
      </c>
      <c r="AV278" s="11" t="s">
        <v>80</v>
      </c>
      <c r="AW278" s="11" t="s">
        <v>36</v>
      </c>
      <c r="AX278" s="11" t="s">
        <v>72</v>
      </c>
      <c r="AY278" s="188" t="s">
        <v>243</v>
      </c>
    </row>
    <row r="279" spans="2:65" s="11" customFormat="1" ht="13.5">
      <c r="B279" s="186"/>
      <c r="D279" s="187" t="s">
        <v>252</v>
      </c>
      <c r="E279" s="188" t="s">
        <v>5</v>
      </c>
      <c r="F279" s="189" t="s">
        <v>473</v>
      </c>
      <c r="H279" s="190">
        <v>12</v>
      </c>
      <c r="I279" s="191"/>
      <c r="L279" s="186"/>
      <c r="M279" s="192"/>
      <c r="N279" s="193"/>
      <c r="O279" s="193"/>
      <c r="P279" s="193"/>
      <c r="Q279" s="193"/>
      <c r="R279" s="193"/>
      <c r="S279" s="193"/>
      <c r="T279" s="194"/>
      <c r="AT279" s="188" t="s">
        <v>252</v>
      </c>
      <c r="AU279" s="188" t="s">
        <v>80</v>
      </c>
      <c r="AV279" s="11" t="s">
        <v>80</v>
      </c>
      <c r="AW279" s="11" t="s">
        <v>36</v>
      </c>
      <c r="AX279" s="11" t="s">
        <v>72</v>
      </c>
      <c r="AY279" s="188" t="s">
        <v>243</v>
      </c>
    </row>
    <row r="280" spans="2:65" s="11" customFormat="1" ht="13.5">
      <c r="B280" s="186"/>
      <c r="D280" s="187" t="s">
        <v>252</v>
      </c>
      <c r="E280" s="188" t="s">
        <v>5</v>
      </c>
      <c r="F280" s="189" t="s">
        <v>474</v>
      </c>
      <c r="H280" s="190">
        <v>46.5</v>
      </c>
      <c r="I280" s="191"/>
      <c r="L280" s="186"/>
      <c r="M280" s="192"/>
      <c r="N280" s="193"/>
      <c r="O280" s="193"/>
      <c r="P280" s="193"/>
      <c r="Q280" s="193"/>
      <c r="R280" s="193"/>
      <c r="S280" s="193"/>
      <c r="T280" s="194"/>
      <c r="AT280" s="188" t="s">
        <v>252</v>
      </c>
      <c r="AU280" s="188" t="s">
        <v>80</v>
      </c>
      <c r="AV280" s="11" t="s">
        <v>80</v>
      </c>
      <c r="AW280" s="11" t="s">
        <v>36</v>
      </c>
      <c r="AX280" s="11" t="s">
        <v>72</v>
      </c>
      <c r="AY280" s="188" t="s">
        <v>243</v>
      </c>
    </row>
    <row r="281" spans="2:65" s="12" customFormat="1" ht="13.5">
      <c r="B281" s="195"/>
      <c r="D281" s="187" t="s">
        <v>252</v>
      </c>
      <c r="E281" s="196" t="s">
        <v>5</v>
      </c>
      <c r="F281" s="197" t="s">
        <v>417</v>
      </c>
      <c r="H281" s="198">
        <v>141.1</v>
      </c>
      <c r="I281" s="199"/>
      <c r="L281" s="195"/>
      <c r="M281" s="200"/>
      <c r="N281" s="201"/>
      <c r="O281" s="201"/>
      <c r="P281" s="201"/>
      <c r="Q281" s="201"/>
      <c r="R281" s="201"/>
      <c r="S281" s="201"/>
      <c r="T281" s="202"/>
      <c r="AT281" s="196" t="s">
        <v>252</v>
      </c>
      <c r="AU281" s="196" t="s">
        <v>80</v>
      </c>
      <c r="AV281" s="12" t="s">
        <v>83</v>
      </c>
      <c r="AW281" s="12" t="s">
        <v>36</v>
      </c>
      <c r="AX281" s="12" t="s">
        <v>72</v>
      </c>
      <c r="AY281" s="196" t="s">
        <v>243</v>
      </c>
    </row>
    <row r="282" spans="2:65" s="11" customFormat="1" ht="13.5">
      <c r="B282" s="186"/>
      <c r="D282" s="187" t="s">
        <v>252</v>
      </c>
      <c r="E282" s="188" t="s">
        <v>5</v>
      </c>
      <c r="F282" s="189" t="s">
        <v>475</v>
      </c>
      <c r="H282" s="190">
        <v>9.6</v>
      </c>
      <c r="I282" s="191"/>
      <c r="L282" s="186"/>
      <c r="M282" s="192"/>
      <c r="N282" s="193"/>
      <c r="O282" s="193"/>
      <c r="P282" s="193"/>
      <c r="Q282" s="193"/>
      <c r="R282" s="193"/>
      <c r="S282" s="193"/>
      <c r="T282" s="194"/>
      <c r="AT282" s="188" t="s">
        <v>252</v>
      </c>
      <c r="AU282" s="188" t="s">
        <v>80</v>
      </c>
      <c r="AV282" s="11" t="s">
        <v>80</v>
      </c>
      <c r="AW282" s="11" t="s">
        <v>36</v>
      </c>
      <c r="AX282" s="11" t="s">
        <v>72</v>
      </c>
      <c r="AY282" s="188" t="s">
        <v>243</v>
      </c>
    </row>
    <row r="283" spans="2:65" s="11" customFormat="1" ht="13.5">
      <c r="B283" s="186"/>
      <c r="D283" s="187" t="s">
        <v>252</v>
      </c>
      <c r="E283" s="188" t="s">
        <v>5</v>
      </c>
      <c r="F283" s="189" t="s">
        <v>476</v>
      </c>
      <c r="H283" s="190">
        <v>2.4</v>
      </c>
      <c r="I283" s="191"/>
      <c r="L283" s="186"/>
      <c r="M283" s="192"/>
      <c r="N283" s="193"/>
      <c r="O283" s="193"/>
      <c r="P283" s="193"/>
      <c r="Q283" s="193"/>
      <c r="R283" s="193"/>
      <c r="S283" s="193"/>
      <c r="T283" s="194"/>
      <c r="AT283" s="188" t="s">
        <v>252</v>
      </c>
      <c r="AU283" s="188" t="s">
        <v>80</v>
      </c>
      <c r="AV283" s="11" t="s">
        <v>80</v>
      </c>
      <c r="AW283" s="11" t="s">
        <v>36</v>
      </c>
      <c r="AX283" s="11" t="s">
        <v>72</v>
      </c>
      <c r="AY283" s="188" t="s">
        <v>243</v>
      </c>
    </row>
    <row r="284" spans="2:65" s="12" customFormat="1" ht="13.5">
      <c r="B284" s="195"/>
      <c r="D284" s="187" t="s">
        <v>252</v>
      </c>
      <c r="E284" s="196" t="s">
        <v>5</v>
      </c>
      <c r="F284" s="197" t="s">
        <v>304</v>
      </c>
      <c r="H284" s="198">
        <v>12</v>
      </c>
      <c r="I284" s="199"/>
      <c r="L284" s="195"/>
      <c r="M284" s="200"/>
      <c r="N284" s="201"/>
      <c r="O284" s="201"/>
      <c r="P284" s="201"/>
      <c r="Q284" s="201"/>
      <c r="R284" s="201"/>
      <c r="S284" s="201"/>
      <c r="T284" s="202"/>
      <c r="AT284" s="196" t="s">
        <v>252</v>
      </c>
      <c r="AU284" s="196" t="s">
        <v>80</v>
      </c>
      <c r="AV284" s="12" t="s">
        <v>83</v>
      </c>
      <c r="AW284" s="12" t="s">
        <v>36</v>
      </c>
      <c r="AX284" s="12" t="s">
        <v>72</v>
      </c>
      <c r="AY284" s="196" t="s">
        <v>243</v>
      </c>
    </row>
    <row r="285" spans="2:65" s="11" customFormat="1" ht="13.5">
      <c r="B285" s="186"/>
      <c r="D285" s="187" t="s">
        <v>252</v>
      </c>
      <c r="E285" s="188" t="s">
        <v>5</v>
      </c>
      <c r="F285" s="189" t="s">
        <v>477</v>
      </c>
      <c r="H285" s="190">
        <v>11.6</v>
      </c>
      <c r="I285" s="191"/>
      <c r="L285" s="186"/>
      <c r="M285" s="192"/>
      <c r="N285" s="193"/>
      <c r="O285" s="193"/>
      <c r="P285" s="193"/>
      <c r="Q285" s="193"/>
      <c r="R285" s="193"/>
      <c r="S285" s="193"/>
      <c r="T285" s="194"/>
      <c r="AT285" s="188" t="s">
        <v>252</v>
      </c>
      <c r="AU285" s="188" t="s">
        <v>80</v>
      </c>
      <c r="AV285" s="11" t="s">
        <v>80</v>
      </c>
      <c r="AW285" s="11" t="s">
        <v>36</v>
      </c>
      <c r="AX285" s="11" t="s">
        <v>72</v>
      </c>
      <c r="AY285" s="188" t="s">
        <v>243</v>
      </c>
    </row>
    <row r="286" spans="2:65" s="12" customFormat="1" ht="13.5">
      <c r="B286" s="195"/>
      <c r="D286" s="187" t="s">
        <v>252</v>
      </c>
      <c r="E286" s="196" t="s">
        <v>5</v>
      </c>
      <c r="F286" s="197" t="s">
        <v>432</v>
      </c>
      <c r="H286" s="198">
        <v>11.6</v>
      </c>
      <c r="I286" s="199"/>
      <c r="L286" s="195"/>
      <c r="M286" s="200"/>
      <c r="N286" s="201"/>
      <c r="O286" s="201"/>
      <c r="P286" s="201"/>
      <c r="Q286" s="201"/>
      <c r="R286" s="201"/>
      <c r="S286" s="201"/>
      <c r="T286" s="202"/>
      <c r="AT286" s="196" t="s">
        <v>252</v>
      </c>
      <c r="AU286" s="196" t="s">
        <v>80</v>
      </c>
      <c r="AV286" s="12" t="s">
        <v>83</v>
      </c>
      <c r="AW286" s="12" t="s">
        <v>36</v>
      </c>
      <c r="AX286" s="12" t="s">
        <v>72</v>
      </c>
      <c r="AY286" s="196" t="s">
        <v>243</v>
      </c>
    </row>
    <row r="287" spans="2:65" s="13" customFormat="1" ht="13.5">
      <c r="B287" s="213"/>
      <c r="D287" s="187" t="s">
        <v>252</v>
      </c>
      <c r="E287" s="214" t="s">
        <v>121</v>
      </c>
      <c r="F287" s="215" t="s">
        <v>478</v>
      </c>
      <c r="H287" s="216">
        <v>357.4</v>
      </c>
      <c r="I287" s="217"/>
      <c r="L287" s="213"/>
      <c r="M287" s="218"/>
      <c r="N287" s="219"/>
      <c r="O287" s="219"/>
      <c r="P287" s="219"/>
      <c r="Q287" s="219"/>
      <c r="R287" s="219"/>
      <c r="S287" s="219"/>
      <c r="T287" s="220"/>
      <c r="AT287" s="214" t="s">
        <v>252</v>
      </c>
      <c r="AU287" s="214" t="s">
        <v>80</v>
      </c>
      <c r="AV287" s="13" t="s">
        <v>250</v>
      </c>
      <c r="AW287" s="13" t="s">
        <v>36</v>
      </c>
      <c r="AX287" s="13" t="s">
        <v>11</v>
      </c>
      <c r="AY287" s="214" t="s">
        <v>243</v>
      </c>
    </row>
    <row r="288" spans="2:65" s="1" customFormat="1" ht="16.5" customHeight="1">
      <c r="B288" s="173"/>
      <c r="C288" s="203" t="s">
        <v>479</v>
      </c>
      <c r="D288" s="203" t="s">
        <v>337</v>
      </c>
      <c r="E288" s="204" t="s">
        <v>480</v>
      </c>
      <c r="F288" s="205" t="s">
        <v>481</v>
      </c>
      <c r="G288" s="206" t="s">
        <v>248</v>
      </c>
      <c r="H288" s="207">
        <v>72.91</v>
      </c>
      <c r="I288" s="208"/>
      <c r="J288" s="209">
        <f>ROUND(I288*H288,0)</f>
        <v>0</v>
      </c>
      <c r="K288" s="205" t="s">
        <v>249</v>
      </c>
      <c r="L288" s="210"/>
      <c r="M288" s="211" t="s">
        <v>5</v>
      </c>
      <c r="N288" s="212" t="s">
        <v>43</v>
      </c>
      <c r="O288" s="40"/>
      <c r="P288" s="183">
        <f>O288*H288</f>
        <v>0</v>
      </c>
      <c r="Q288" s="183">
        <v>8.9999999999999998E-4</v>
      </c>
      <c r="R288" s="183">
        <f>Q288*H288</f>
        <v>6.5618999999999997E-2</v>
      </c>
      <c r="S288" s="183">
        <v>0</v>
      </c>
      <c r="T288" s="184">
        <f>S288*H288</f>
        <v>0</v>
      </c>
      <c r="AR288" s="23" t="s">
        <v>285</v>
      </c>
      <c r="AT288" s="23" t="s">
        <v>337</v>
      </c>
      <c r="AU288" s="23" t="s">
        <v>80</v>
      </c>
      <c r="AY288" s="23" t="s">
        <v>243</v>
      </c>
      <c r="BE288" s="185">
        <f>IF(N288="základní",J288,0)</f>
        <v>0</v>
      </c>
      <c r="BF288" s="185">
        <f>IF(N288="snížená",J288,0)</f>
        <v>0</v>
      </c>
      <c r="BG288" s="185">
        <f>IF(N288="zákl. přenesená",J288,0)</f>
        <v>0</v>
      </c>
      <c r="BH288" s="185">
        <f>IF(N288="sníž. přenesená",J288,0)</f>
        <v>0</v>
      </c>
      <c r="BI288" s="185">
        <f>IF(N288="nulová",J288,0)</f>
        <v>0</v>
      </c>
      <c r="BJ288" s="23" t="s">
        <v>11</v>
      </c>
      <c r="BK288" s="185">
        <f>ROUND(I288*H288,0)</f>
        <v>0</v>
      </c>
      <c r="BL288" s="23" t="s">
        <v>250</v>
      </c>
      <c r="BM288" s="23" t="s">
        <v>482</v>
      </c>
    </row>
    <row r="289" spans="2:65" s="11" customFormat="1" ht="13.5">
      <c r="B289" s="186"/>
      <c r="D289" s="187" t="s">
        <v>252</v>
      </c>
      <c r="E289" s="188" t="s">
        <v>5</v>
      </c>
      <c r="F289" s="189" t="s">
        <v>483</v>
      </c>
      <c r="H289" s="190">
        <v>72.91</v>
      </c>
      <c r="I289" s="191"/>
      <c r="L289" s="186"/>
      <c r="M289" s="192"/>
      <c r="N289" s="193"/>
      <c r="O289" s="193"/>
      <c r="P289" s="193"/>
      <c r="Q289" s="193"/>
      <c r="R289" s="193"/>
      <c r="S289" s="193"/>
      <c r="T289" s="194"/>
      <c r="AT289" s="188" t="s">
        <v>252</v>
      </c>
      <c r="AU289" s="188" t="s">
        <v>80</v>
      </c>
      <c r="AV289" s="11" t="s">
        <v>80</v>
      </c>
      <c r="AW289" s="11" t="s">
        <v>36</v>
      </c>
      <c r="AX289" s="11" t="s">
        <v>11</v>
      </c>
      <c r="AY289" s="188" t="s">
        <v>243</v>
      </c>
    </row>
    <row r="290" spans="2:65" s="1" customFormat="1" ht="25.5" customHeight="1">
      <c r="B290" s="173"/>
      <c r="C290" s="174" t="s">
        <v>484</v>
      </c>
      <c r="D290" s="174" t="s">
        <v>245</v>
      </c>
      <c r="E290" s="175" t="s">
        <v>485</v>
      </c>
      <c r="F290" s="176" t="s">
        <v>486</v>
      </c>
      <c r="G290" s="177" t="s">
        <v>248</v>
      </c>
      <c r="H290" s="178">
        <v>569.13400000000001</v>
      </c>
      <c r="I290" s="179"/>
      <c r="J290" s="180">
        <f>ROUND(I290*H290,0)</f>
        <v>0</v>
      </c>
      <c r="K290" s="176" t="s">
        <v>249</v>
      </c>
      <c r="L290" s="39"/>
      <c r="M290" s="181" t="s">
        <v>5</v>
      </c>
      <c r="N290" s="182" t="s">
        <v>43</v>
      </c>
      <c r="O290" s="40"/>
      <c r="P290" s="183">
        <f>O290*H290</f>
        <v>0</v>
      </c>
      <c r="Q290" s="183">
        <v>1.6271999999999999E-4</v>
      </c>
      <c r="R290" s="183">
        <f>Q290*H290</f>
        <v>9.260948447999999E-2</v>
      </c>
      <c r="S290" s="183">
        <v>0</v>
      </c>
      <c r="T290" s="184">
        <f>S290*H290</f>
        <v>0</v>
      </c>
      <c r="AR290" s="23" t="s">
        <v>250</v>
      </c>
      <c r="AT290" s="23" t="s">
        <v>245</v>
      </c>
      <c r="AU290" s="23" t="s">
        <v>80</v>
      </c>
      <c r="AY290" s="23" t="s">
        <v>243</v>
      </c>
      <c r="BE290" s="185">
        <f>IF(N290="základní",J290,0)</f>
        <v>0</v>
      </c>
      <c r="BF290" s="185">
        <f>IF(N290="snížená",J290,0)</f>
        <v>0</v>
      </c>
      <c r="BG290" s="185">
        <f>IF(N290="zákl. přenesená",J290,0)</f>
        <v>0</v>
      </c>
      <c r="BH290" s="185">
        <f>IF(N290="sníž. přenesená",J290,0)</f>
        <v>0</v>
      </c>
      <c r="BI290" s="185">
        <f>IF(N290="nulová",J290,0)</f>
        <v>0</v>
      </c>
      <c r="BJ290" s="23" t="s">
        <v>11</v>
      </c>
      <c r="BK290" s="185">
        <f>ROUND(I290*H290,0)</f>
        <v>0</v>
      </c>
      <c r="BL290" s="23" t="s">
        <v>250</v>
      </c>
      <c r="BM290" s="23" t="s">
        <v>487</v>
      </c>
    </row>
    <row r="291" spans="2:65" s="11" customFormat="1" ht="13.5">
      <c r="B291" s="186"/>
      <c r="D291" s="187" t="s">
        <v>252</v>
      </c>
      <c r="E291" s="188" t="s">
        <v>5</v>
      </c>
      <c r="F291" s="189" t="s">
        <v>118</v>
      </c>
      <c r="H291" s="190">
        <v>569.13400000000001</v>
      </c>
      <c r="I291" s="191"/>
      <c r="L291" s="186"/>
      <c r="M291" s="192"/>
      <c r="N291" s="193"/>
      <c r="O291" s="193"/>
      <c r="P291" s="193"/>
      <c r="Q291" s="193"/>
      <c r="R291" s="193"/>
      <c r="S291" s="193"/>
      <c r="T291" s="194"/>
      <c r="AT291" s="188" t="s">
        <v>252</v>
      </c>
      <c r="AU291" s="188" t="s">
        <v>80</v>
      </c>
      <c r="AV291" s="11" t="s">
        <v>80</v>
      </c>
      <c r="AW291" s="11" t="s">
        <v>36</v>
      </c>
      <c r="AX291" s="11" t="s">
        <v>11</v>
      </c>
      <c r="AY291" s="188" t="s">
        <v>243</v>
      </c>
    </row>
    <row r="292" spans="2:65" s="1" customFormat="1" ht="25.5" customHeight="1">
      <c r="B292" s="173"/>
      <c r="C292" s="174" t="s">
        <v>488</v>
      </c>
      <c r="D292" s="174" t="s">
        <v>245</v>
      </c>
      <c r="E292" s="175" t="s">
        <v>489</v>
      </c>
      <c r="F292" s="176" t="s">
        <v>490</v>
      </c>
      <c r="G292" s="177" t="s">
        <v>248</v>
      </c>
      <c r="H292" s="178">
        <v>631.97799999999995</v>
      </c>
      <c r="I292" s="179"/>
      <c r="J292" s="180">
        <f>ROUND(I292*H292,0)</f>
        <v>0</v>
      </c>
      <c r="K292" s="176" t="s">
        <v>249</v>
      </c>
      <c r="L292" s="39"/>
      <c r="M292" s="181" t="s">
        <v>5</v>
      </c>
      <c r="N292" s="182" t="s">
        <v>43</v>
      </c>
      <c r="O292" s="40"/>
      <c r="P292" s="183">
        <f>O292*H292</f>
        <v>0</v>
      </c>
      <c r="Q292" s="183">
        <v>6.0000000000000002E-5</v>
      </c>
      <c r="R292" s="183">
        <f>Q292*H292</f>
        <v>3.7918679999999996E-2</v>
      </c>
      <c r="S292" s="183">
        <v>0</v>
      </c>
      <c r="T292" s="184">
        <f>S292*H292</f>
        <v>0</v>
      </c>
      <c r="AR292" s="23" t="s">
        <v>250</v>
      </c>
      <c r="AT292" s="23" t="s">
        <v>245</v>
      </c>
      <c r="AU292" s="23" t="s">
        <v>80</v>
      </c>
      <c r="AY292" s="23" t="s">
        <v>243</v>
      </c>
      <c r="BE292" s="185">
        <f>IF(N292="základní",J292,0)</f>
        <v>0</v>
      </c>
      <c r="BF292" s="185">
        <f>IF(N292="snížená",J292,0)</f>
        <v>0</v>
      </c>
      <c r="BG292" s="185">
        <f>IF(N292="zákl. přenesená",J292,0)</f>
        <v>0</v>
      </c>
      <c r="BH292" s="185">
        <f>IF(N292="sníž. přenesená",J292,0)</f>
        <v>0</v>
      </c>
      <c r="BI292" s="185">
        <f>IF(N292="nulová",J292,0)</f>
        <v>0</v>
      </c>
      <c r="BJ292" s="23" t="s">
        <v>11</v>
      </c>
      <c r="BK292" s="185">
        <f>ROUND(I292*H292,0)</f>
        <v>0</v>
      </c>
      <c r="BL292" s="23" t="s">
        <v>250</v>
      </c>
      <c r="BM292" s="23" t="s">
        <v>491</v>
      </c>
    </row>
    <row r="293" spans="2:65" s="11" customFormat="1" ht="13.5">
      <c r="B293" s="186"/>
      <c r="D293" s="187" t="s">
        <v>252</v>
      </c>
      <c r="E293" s="188" t="s">
        <v>5</v>
      </c>
      <c r="F293" s="189" t="s">
        <v>115</v>
      </c>
      <c r="H293" s="190">
        <v>62.844000000000001</v>
      </c>
      <c r="I293" s="191"/>
      <c r="L293" s="186"/>
      <c r="M293" s="192"/>
      <c r="N293" s="193"/>
      <c r="O293" s="193"/>
      <c r="P293" s="193"/>
      <c r="Q293" s="193"/>
      <c r="R293" s="193"/>
      <c r="S293" s="193"/>
      <c r="T293" s="194"/>
      <c r="AT293" s="188" t="s">
        <v>252</v>
      </c>
      <c r="AU293" s="188" t="s">
        <v>80</v>
      </c>
      <c r="AV293" s="11" t="s">
        <v>80</v>
      </c>
      <c r="AW293" s="11" t="s">
        <v>36</v>
      </c>
      <c r="AX293" s="11" t="s">
        <v>72</v>
      </c>
      <c r="AY293" s="188" t="s">
        <v>243</v>
      </c>
    </row>
    <row r="294" spans="2:65" s="11" customFormat="1" ht="13.5">
      <c r="B294" s="186"/>
      <c r="D294" s="187" t="s">
        <v>252</v>
      </c>
      <c r="E294" s="188" t="s">
        <v>5</v>
      </c>
      <c r="F294" s="189" t="s">
        <v>118</v>
      </c>
      <c r="H294" s="190">
        <v>569.13400000000001</v>
      </c>
      <c r="I294" s="191"/>
      <c r="L294" s="186"/>
      <c r="M294" s="192"/>
      <c r="N294" s="193"/>
      <c r="O294" s="193"/>
      <c r="P294" s="193"/>
      <c r="Q294" s="193"/>
      <c r="R294" s="193"/>
      <c r="S294" s="193"/>
      <c r="T294" s="194"/>
      <c r="AT294" s="188" t="s">
        <v>252</v>
      </c>
      <c r="AU294" s="188" t="s">
        <v>80</v>
      </c>
      <c r="AV294" s="11" t="s">
        <v>80</v>
      </c>
      <c r="AW294" s="11" t="s">
        <v>36</v>
      </c>
      <c r="AX294" s="11" t="s">
        <v>72</v>
      </c>
      <c r="AY294" s="188" t="s">
        <v>243</v>
      </c>
    </row>
    <row r="295" spans="2:65" s="12" customFormat="1" ht="13.5">
      <c r="B295" s="195"/>
      <c r="D295" s="187" t="s">
        <v>252</v>
      </c>
      <c r="E295" s="196" t="s">
        <v>5</v>
      </c>
      <c r="F295" s="197" t="s">
        <v>255</v>
      </c>
      <c r="H295" s="198">
        <v>631.97799999999995</v>
      </c>
      <c r="I295" s="199"/>
      <c r="L295" s="195"/>
      <c r="M295" s="200"/>
      <c r="N295" s="201"/>
      <c r="O295" s="201"/>
      <c r="P295" s="201"/>
      <c r="Q295" s="201"/>
      <c r="R295" s="201"/>
      <c r="S295" s="201"/>
      <c r="T295" s="202"/>
      <c r="AT295" s="196" t="s">
        <v>252</v>
      </c>
      <c r="AU295" s="196" t="s">
        <v>80</v>
      </c>
      <c r="AV295" s="12" t="s">
        <v>83</v>
      </c>
      <c r="AW295" s="12" t="s">
        <v>36</v>
      </c>
      <c r="AX295" s="12" t="s">
        <v>11</v>
      </c>
      <c r="AY295" s="196" t="s">
        <v>243</v>
      </c>
    </row>
    <row r="296" spans="2:65" s="1" customFormat="1" ht="16.5" customHeight="1">
      <c r="B296" s="173"/>
      <c r="C296" s="174" t="s">
        <v>492</v>
      </c>
      <c r="D296" s="174" t="s">
        <v>245</v>
      </c>
      <c r="E296" s="175" t="s">
        <v>493</v>
      </c>
      <c r="F296" s="176" t="s">
        <v>494</v>
      </c>
      <c r="G296" s="177" t="s">
        <v>323</v>
      </c>
      <c r="H296" s="178">
        <v>119.52500000000001</v>
      </c>
      <c r="I296" s="179"/>
      <c r="J296" s="180">
        <f>ROUND(I296*H296,0)</f>
        <v>0</v>
      </c>
      <c r="K296" s="176" t="s">
        <v>249</v>
      </c>
      <c r="L296" s="39"/>
      <c r="M296" s="181" t="s">
        <v>5</v>
      </c>
      <c r="N296" s="182" t="s">
        <v>43</v>
      </c>
      <c r="O296" s="40"/>
      <c r="P296" s="183">
        <f>O296*H296</f>
        <v>0</v>
      </c>
      <c r="Q296" s="183">
        <v>6.0000000000000002E-5</v>
      </c>
      <c r="R296" s="183">
        <f>Q296*H296</f>
        <v>7.1715000000000008E-3</v>
      </c>
      <c r="S296" s="183">
        <v>0</v>
      </c>
      <c r="T296" s="184">
        <f>S296*H296</f>
        <v>0</v>
      </c>
      <c r="AR296" s="23" t="s">
        <v>250</v>
      </c>
      <c r="AT296" s="23" t="s">
        <v>245</v>
      </c>
      <c r="AU296" s="23" t="s">
        <v>80</v>
      </c>
      <c r="AY296" s="23" t="s">
        <v>243</v>
      </c>
      <c r="BE296" s="185">
        <f>IF(N296="základní",J296,0)</f>
        <v>0</v>
      </c>
      <c r="BF296" s="185">
        <f>IF(N296="snížená",J296,0)</f>
        <v>0</v>
      </c>
      <c r="BG296" s="185">
        <f>IF(N296="zákl. přenesená",J296,0)</f>
        <v>0</v>
      </c>
      <c r="BH296" s="185">
        <f>IF(N296="sníž. přenesená",J296,0)</f>
        <v>0</v>
      </c>
      <c r="BI296" s="185">
        <f>IF(N296="nulová",J296,0)</f>
        <v>0</v>
      </c>
      <c r="BJ296" s="23" t="s">
        <v>11</v>
      </c>
      <c r="BK296" s="185">
        <f>ROUND(I296*H296,0)</f>
        <v>0</v>
      </c>
      <c r="BL296" s="23" t="s">
        <v>250</v>
      </c>
      <c r="BM296" s="23" t="s">
        <v>495</v>
      </c>
    </row>
    <row r="297" spans="2:65" s="11" customFormat="1" ht="13.5">
      <c r="B297" s="186"/>
      <c r="D297" s="187" t="s">
        <v>252</v>
      </c>
      <c r="E297" s="188" t="s">
        <v>5</v>
      </c>
      <c r="F297" s="189" t="s">
        <v>496</v>
      </c>
      <c r="H297" s="190">
        <v>35.924999999999997</v>
      </c>
      <c r="I297" s="191"/>
      <c r="L297" s="186"/>
      <c r="M297" s="192"/>
      <c r="N297" s="193"/>
      <c r="O297" s="193"/>
      <c r="P297" s="193"/>
      <c r="Q297" s="193"/>
      <c r="R297" s="193"/>
      <c r="S297" s="193"/>
      <c r="T297" s="194"/>
      <c r="AT297" s="188" t="s">
        <v>252</v>
      </c>
      <c r="AU297" s="188" t="s">
        <v>80</v>
      </c>
      <c r="AV297" s="11" t="s">
        <v>80</v>
      </c>
      <c r="AW297" s="11" t="s">
        <v>36</v>
      </c>
      <c r="AX297" s="11" t="s">
        <v>72</v>
      </c>
      <c r="AY297" s="188" t="s">
        <v>243</v>
      </c>
    </row>
    <row r="298" spans="2:65" s="12" customFormat="1" ht="13.5">
      <c r="B298" s="195"/>
      <c r="D298" s="187" t="s">
        <v>252</v>
      </c>
      <c r="E298" s="196" t="s">
        <v>5</v>
      </c>
      <c r="F298" s="197" t="s">
        <v>415</v>
      </c>
      <c r="H298" s="198">
        <v>35.924999999999997</v>
      </c>
      <c r="I298" s="199"/>
      <c r="L298" s="195"/>
      <c r="M298" s="200"/>
      <c r="N298" s="201"/>
      <c r="O298" s="201"/>
      <c r="P298" s="201"/>
      <c r="Q298" s="201"/>
      <c r="R298" s="201"/>
      <c r="S298" s="201"/>
      <c r="T298" s="202"/>
      <c r="AT298" s="196" t="s">
        <v>252</v>
      </c>
      <c r="AU298" s="196" t="s">
        <v>80</v>
      </c>
      <c r="AV298" s="12" t="s">
        <v>83</v>
      </c>
      <c r="AW298" s="12" t="s">
        <v>36</v>
      </c>
      <c r="AX298" s="12" t="s">
        <v>72</v>
      </c>
      <c r="AY298" s="196" t="s">
        <v>243</v>
      </c>
    </row>
    <row r="299" spans="2:65" s="11" customFormat="1" ht="13.5">
      <c r="B299" s="186"/>
      <c r="D299" s="187" t="s">
        <v>252</v>
      </c>
      <c r="E299" s="188" t="s">
        <v>5</v>
      </c>
      <c r="F299" s="189" t="s">
        <v>497</v>
      </c>
      <c r="H299" s="190">
        <v>29.675000000000001</v>
      </c>
      <c r="I299" s="191"/>
      <c r="L299" s="186"/>
      <c r="M299" s="192"/>
      <c r="N299" s="193"/>
      <c r="O299" s="193"/>
      <c r="P299" s="193"/>
      <c r="Q299" s="193"/>
      <c r="R299" s="193"/>
      <c r="S299" s="193"/>
      <c r="T299" s="194"/>
      <c r="AT299" s="188" t="s">
        <v>252</v>
      </c>
      <c r="AU299" s="188" t="s">
        <v>80</v>
      </c>
      <c r="AV299" s="11" t="s">
        <v>80</v>
      </c>
      <c r="AW299" s="11" t="s">
        <v>36</v>
      </c>
      <c r="AX299" s="11" t="s">
        <v>72</v>
      </c>
      <c r="AY299" s="188" t="s">
        <v>243</v>
      </c>
    </row>
    <row r="300" spans="2:65" s="11" customFormat="1" ht="13.5">
      <c r="B300" s="186"/>
      <c r="D300" s="187" t="s">
        <v>252</v>
      </c>
      <c r="E300" s="188" t="s">
        <v>5</v>
      </c>
      <c r="F300" s="189" t="s">
        <v>498</v>
      </c>
      <c r="H300" s="190">
        <v>26.625</v>
      </c>
      <c r="I300" s="191"/>
      <c r="L300" s="186"/>
      <c r="M300" s="192"/>
      <c r="N300" s="193"/>
      <c r="O300" s="193"/>
      <c r="P300" s="193"/>
      <c r="Q300" s="193"/>
      <c r="R300" s="193"/>
      <c r="S300" s="193"/>
      <c r="T300" s="194"/>
      <c r="AT300" s="188" t="s">
        <v>252</v>
      </c>
      <c r="AU300" s="188" t="s">
        <v>80</v>
      </c>
      <c r="AV300" s="11" t="s">
        <v>80</v>
      </c>
      <c r="AW300" s="11" t="s">
        <v>36</v>
      </c>
      <c r="AX300" s="11" t="s">
        <v>72</v>
      </c>
      <c r="AY300" s="188" t="s">
        <v>243</v>
      </c>
    </row>
    <row r="301" spans="2:65" s="12" customFormat="1" ht="13.5">
      <c r="B301" s="195"/>
      <c r="D301" s="187" t="s">
        <v>252</v>
      </c>
      <c r="E301" s="196" t="s">
        <v>5</v>
      </c>
      <c r="F301" s="197" t="s">
        <v>417</v>
      </c>
      <c r="H301" s="198">
        <v>56.3</v>
      </c>
      <c r="I301" s="199"/>
      <c r="L301" s="195"/>
      <c r="M301" s="200"/>
      <c r="N301" s="201"/>
      <c r="O301" s="201"/>
      <c r="P301" s="201"/>
      <c r="Q301" s="201"/>
      <c r="R301" s="201"/>
      <c r="S301" s="201"/>
      <c r="T301" s="202"/>
      <c r="AT301" s="196" t="s">
        <v>252</v>
      </c>
      <c r="AU301" s="196" t="s">
        <v>80</v>
      </c>
      <c r="AV301" s="12" t="s">
        <v>83</v>
      </c>
      <c r="AW301" s="12" t="s">
        <v>36</v>
      </c>
      <c r="AX301" s="12" t="s">
        <v>72</v>
      </c>
      <c r="AY301" s="196" t="s">
        <v>243</v>
      </c>
    </row>
    <row r="302" spans="2:65" s="11" customFormat="1" ht="13.5">
      <c r="B302" s="186"/>
      <c r="D302" s="187" t="s">
        <v>252</v>
      </c>
      <c r="E302" s="188" t="s">
        <v>5</v>
      </c>
      <c r="F302" s="189" t="s">
        <v>499</v>
      </c>
      <c r="H302" s="190">
        <v>15.625</v>
      </c>
      <c r="I302" s="191"/>
      <c r="L302" s="186"/>
      <c r="M302" s="192"/>
      <c r="N302" s="193"/>
      <c r="O302" s="193"/>
      <c r="P302" s="193"/>
      <c r="Q302" s="193"/>
      <c r="R302" s="193"/>
      <c r="S302" s="193"/>
      <c r="T302" s="194"/>
      <c r="AT302" s="188" t="s">
        <v>252</v>
      </c>
      <c r="AU302" s="188" t="s">
        <v>80</v>
      </c>
      <c r="AV302" s="11" t="s">
        <v>80</v>
      </c>
      <c r="AW302" s="11" t="s">
        <v>36</v>
      </c>
      <c r="AX302" s="11" t="s">
        <v>72</v>
      </c>
      <c r="AY302" s="188" t="s">
        <v>243</v>
      </c>
    </row>
    <row r="303" spans="2:65" s="12" customFormat="1" ht="13.5">
      <c r="B303" s="195"/>
      <c r="D303" s="187" t="s">
        <v>252</v>
      </c>
      <c r="E303" s="196" t="s">
        <v>5</v>
      </c>
      <c r="F303" s="197" t="s">
        <v>304</v>
      </c>
      <c r="H303" s="198">
        <v>15.625</v>
      </c>
      <c r="I303" s="199"/>
      <c r="L303" s="195"/>
      <c r="M303" s="200"/>
      <c r="N303" s="201"/>
      <c r="O303" s="201"/>
      <c r="P303" s="201"/>
      <c r="Q303" s="201"/>
      <c r="R303" s="201"/>
      <c r="S303" s="201"/>
      <c r="T303" s="202"/>
      <c r="AT303" s="196" t="s">
        <v>252</v>
      </c>
      <c r="AU303" s="196" t="s">
        <v>80</v>
      </c>
      <c r="AV303" s="12" t="s">
        <v>83</v>
      </c>
      <c r="AW303" s="12" t="s">
        <v>36</v>
      </c>
      <c r="AX303" s="12" t="s">
        <v>72</v>
      </c>
      <c r="AY303" s="196" t="s">
        <v>243</v>
      </c>
    </row>
    <row r="304" spans="2:65" s="11" customFormat="1" ht="13.5">
      <c r="B304" s="186"/>
      <c r="D304" s="187" t="s">
        <v>252</v>
      </c>
      <c r="E304" s="188" t="s">
        <v>5</v>
      </c>
      <c r="F304" s="189" t="s">
        <v>500</v>
      </c>
      <c r="H304" s="190">
        <v>7.6749999999999998</v>
      </c>
      <c r="I304" s="191"/>
      <c r="L304" s="186"/>
      <c r="M304" s="192"/>
      <c r="N304" s="193"/>
      <c r="O304" s="193"/>
      <c r="P304" s="193"/>
      <c r="Q304" s="193"/>
      <c r="R304" s="193"/>
      <c r="S304" s="193"/>
      <c r="T304" s="194"/>
      <c r="AT304" s="188" t="s">
        <v>252</v>
      </c>
      <c r="AU304" s="188" t="s">
        <v>80</v>
      </c>
      <c r="AV304" s="11" t="s">
        <v>80</v>
      </c>
      <c r="AW304" s="11" t="s">
        <v>36</v>
      </c>
      <c r="AX304" s="11" t="s">
        <v>72</v>
      </c>
      <c r="AY304" s="188" t="s">
        <v>243</v>
      </c>
    </row>
    <row r="305" spans="2:65" s="11" customFormat="1" ht="13.5">
      <c r="B305" s="186"/>
      <c r="D305" s="187" t="s">
        <v>252</v>
      </c>
      <c r="E305" s="188" t="s">
        <v>5</v>
      </c>
      <c r="F305" s="189" t="s">
        <v>501</v>
      </c>
      <c r="H305" s="190">
        <v>4</v>
      </c>
      <c r="I305" s="191"/>
      <c r="L305" s="186"/>
      <c r="M305" s="192"/>
      <c r="N305" s="193"/>
      <c r="O305" s="193"/>
      <c r="P305" s="193"/>
      <c r="Q305" s="193"/>
      <c r="R305" s="193"/>
      <c r="S305" s="193"/>
      <c r="T305" s="194"/>
      <c r="AT305" s="188" t="s">
        <v>252</v>
      </c>
      <c r="AU305" s="188" t="s">
        <v>80</v>
      </c>
      <c r="AV305" s="11" t="s">
        <v>80</v>
      </c>
      <c r="AW305" s="11" t="s">
        <v>36</v>
      </c>
      <c r="AX305" s="11" t="s">
        <v>72</v>
      </c>
      <c r="AY305" s="188" t="s">
        <v>243</v>
      </c>
    </row>
    <row r="306" spans="2:65" s="12" customFormat="1" ht="13.5">
      <c r="B306" s="195"/>
      <c r="D306" s="187" t="s">
        <v>252</v>
      </c>
      <c r="E306" s="196" t="s">
        <v>5</v>
      </c>
      <c r="F306" s="197" t="s">
        <v>432</v>
      </c>
      <c r="H306" s="198">
        <v>11.675000000000001</v>
      </c>
      <c r="I306" s="199"/>
      <c r="L306" s="195"/>
      <c r="M306" s="200"/>
      <c r="N306" s="201"/>
      <c r="O306" s="201"/>
      <c r="P306" s="201"/>
      <c r="Q306" s="201"/>
      <c r="R306" s="201"/>
      <c r="S306" s="201"/>
      <c r="T306" s="202"/>
      <c r="AT306" s="196" t="s">
        <v>252</v>
      </c>
      <c r="AU306" s="196" t="s">
        <v>80</v>
      </c>
      <c r="AV306" s="12" t="s">
        <v>83</v>
      </c>
      <c r="AW306" s="12" t="s">
        <v>36</v>
      </c>
      <c r="AX306" s="12" t="s">
        <v>72</v>
      </c>
      <c r="AY306" s="196" t="s">
        <v>243</v>
      </c>
    </row>
    <row r="307" spans="2:65" s="13" customFormat="1" ht="13.5">
      <c r="B307" s="213"/>
      <c r="D307" s="187" t="s">
        <v>252</v>
      </c>
      <c r="E307" s="214" t="s">
        <v>502</v>
      </c>
      <c r="F307" s="215" t="s">
        <v>478</v>
      </c>
      <c r="H307" s="216">
        <v>119.52500000000001</v>
      </c>
      <c r="I307" s="217"/>
      <c r="L307" s="213"/>
      <c r="M307" s="218"/>
      <c r="N307" s="219"/>
      <c r="O307" s="219"/>
      <c r="P307" s="219"/>
      <c r="Q307" s="219"/>
      <c r="R307" s="219"/>
      <c r="S307" s="219"/>
      <c r="T307" s="220"/>
      <c r="AT307" s="214" t="s">
        <v>252</v>
      </c>
      <c r="AU307" s="214" t="s">
        <v>80</v>
      </c>
      <c r="AV307" s="13" t="s">
        <v>250</v>
      </c>
      <c r="AW307" s="13" t="s">
        <v>36</v>
      </c>
      <c r="AX307" s="13" t="s">
        <v>11</v>
      </c>
      <c r="AY307" s="214" t="s">
        <v>243</v>
      </c>
    </row>
    <row r="308" spans="2:65" s="1" customFormat="1" ht="16.5" customHeight="1">
      <c r="B308" s="173"/>
      <c r="C308" s="203" t="s">
        <v>503</v>
      </c>
      <c r="D308" s="203" t="s">
        <v>337</v>
      </c>
      <c r="E308" s="204" t="s">
        <v>504</v>
      </c>
      <c r="F308" s="205" t="s">
        <v>505</v>
      </c>
      <c r="G308" s="206" t="s">
        <v>323</v>
      </c>
      <c r="H308" s="207">
        <v>597.59100000000001</v>
      </c>
      <c r="I308" s="208"/>
      <c r="J308" s="209">
        <f>ROUND(I308*H308,0)</f>
        <v>0</v>
      </c>
      <c r="K308" s="205" t="s">
        <v>249</v>
      </c>
      <c r="L308" s="210"/>
      <c r="M308" s="211" t="s">
        <v>5</v>
      </c>
      <c r="N308" s="212" t="s">
        <v>43</v>
      </c>
      <c r="O308" s="40"/>
      <c r="P308" s="183">
        <f>O308*H308</f>
        <v>0</v>
      </c>
      <c r="Q308" s="183">
        <v>5.1999999999999995E-4</v>
      </c>
      <c r="R308" s="183">
        <f>Q308*H308</f>
        <v>0.31074731999999999</v>
      </c>
      <c r="S308" s="183">
        <v>0</v>
      </c>
      <c r="T308" s="184">
        <f>S308*H308</f>
        <v>0</v>
      </c>
      <c r="AR308" s="23" t="s">
        <v>285</v>
      </c>
      <c r="AT308" s="23" t="s">
        <v>337</v>
      </c>
      <c r="AU308" s="23" t="s">
        <v>80</v>
      </c>
      <c r="AY308" s="23" t="s">
        <v>243</v>
      </c>
      <c r="BE308" s="185">
        <f>IF(N308="základní",J308,0)</f>
        <v>0</v>
      </c>
      <c r="BF308" s="185">
        <f>IF(N308="snížená",J308,0)</f>
        <v>0</v>
      </c>
      <c r="BG308" s="185">
        <f>IF(N308="zákl. přenesená",J308,0)</f>
        <v>0</v>
      </c>
      <c r="BH308" s="185">
        <f>IF(N308="sníž. přenesená",J308,0)</f>
        <v>0</v>
      </c>
      <c r="BI308" s="185">
        <f>IF(N308="nulová",J308,0)</f>
        <v>0</v>
      </c>
      <c r="BJ308" s="23" t="s">
        <v>11</v>
      </c>
      <c r="BK308" s="185">
        <f>ROUND(I308*H308,0)</f>
        <v>0</v>
      </c>
      <c r="BL308" s="23" t="s">
        <v>250</v>
      </c>
      <c r="BM308" s="23" t="s">
        <v>506</v>
      </c>
    </row>
    <row r="309" spans="2:65" s="11" customFormat="1" ht="13.5">
      <c r="B309" s="186"/>
      <c r="D309" s="187" t="s">
        <v>252</v>
      </c>
      <c r="E309" s="188" t="s">
        <v>5</v>
      </c>
      <c r="F309" s="189" t="s">
        <v>507</v>
      </c>
      <c r="H309" s="190">
        <v>597.59100000000001</v>
      </c>
      <c r="I309" s="191"/>
      <c r="L309" s="186"/>
      <c r="M309" s="192"/>
      <c r="N309" s="193"/>
      <c r="O309" s="193"/>
      <c r="P309" s="193"/>
      <c r="Q309" s="193"/>
      <c r="R309" s="193"/>
      <c r="S309" s="193"/>
      <c r="T309" s="194"/>
      <c r="AT309" s="188" t="s">
        <v>252</v>
      </c>
      <c r="AU309" s="188" t="s">
        <v>80</v>
      </c>
      <c r="AV309" s="11" t="s">
        <v>80</v>
      </c>
      <c r="AW309" s="11" t="s">
        <v>36</v>
      </c>
      <c r="AX309" s="11" t="s">
        <v>11</v>
      </c>
      <c r="AY309" s="188" t="s">
        <v>243</v>
      </c>
    </row>
    <row r="310" spans="2:65" s="1" customFormat="1" ht="16.5" customHeight="1">
      <c r="B310" s="173"/>
      <c r="C310" s="174" t="s">
        <v>508</v>
      </c>
      <c r="D310" s="174" t="s">
        <v>245</v>
      </c>
      <c r="E310" s="175" t="s">
        <v>509</v>
      </c>
      <c r="F310" s="176" t="s">
        <v>510</v>
      </c>
      <c r="G310" s="177" t="s">
        <v>323</v>
      </c>
      <c r="H310" s="178">
        <v>447.97500000000002</v>
      </c>
      <c r="I310" s="179"/>
      <c r="J310" s="180">
        <f>ROUND(I310*H310,0)</f>
        <v>0</v>
      </c>
      <c r="K310" s="176" t="s">
        <v>249</v>
      </c>
      <c r="L310" s="39"/>
      <c r="M310" s="181" t="s">
        <v>5</v>
      </c>
      <c r="N310" s="182" t="s">
        <v>43</v>
      </c>
      <c r="O310" s="40"/>
      <c r="P310" s="183">
        <f>O310*H310</f>
        <v>0</v>
      </c>
      <c r="Q310" s="183">
        <v>2.5017000000000003E-4</v>
      </c>
      <c r="R310" s="183">
        <f>Q310*H310</f>
        <v>0.11206990575000002</v>
      </c>
      <c r="S310" s="183">
        <v>0</v>
      </c>
      <c r="T310" s="184">
        <f>S310*H310</f>
        <v>0</v>
      </c>
      <c r="AR310" s="23" t="s">
        <v>250</v>
      </c>
      <c r="AT310" s="23" t="s">
        <v>245</v>
      </c>
      <c r="AU310" s="23" t="s">
        <v>80</v>
      </c>
      <c r="AY310" s="23" t="s">
        <v>243</v>
      </c>
      <c r="BE310" s="185">
        <f>IF(N310="základní",J310,0)</f>
        <v>0</v>
      </c>
      <c r="BF310" s="185">
        <f>IF(N310="snížená",J310,0)</f>
        <v>0</v>
      </c>
      <c r="BG310" s="185">
        <f>IF(N310="zákl. přenesená",J310,0)</f>
        <v>0</v>
      </c>
      <c r="BH310" s="185">
        <f>IF(N310="sníž. přenesená",J310,0)</f>
        <v>0</v>
      </c>
      <c r="BI310" s="185">
        <f>IF(N310="nulová",J310,0)</f>
        <v>0</v>
      </c>
      <c r="BJ310" s="23" t="s">
        <v>11</v>
      </c>
      <c r="BK310" s="185">
        <f>ROUND(I310*H310,0)</f>
        <v>0</v>
      </c>
      <c r="BL310" s="23" t="s">
        <v>250</v>
      </c>
      <c r="BM310" s="23" t="s">
        <v>511</v>
      </c>
    </row>
    <row r="311" spans="2:65" s="11" customFormat="1" ht="13.5">
      <c r="B311" s="186"/>
      <c r="D311" s="187" t="s">
        <v>252</v>
      </c>
      <c r="E311" s="188" t="s">
        <v>5</v>
      </c>
      <c r="F311" s="189" t="s">
        <v>512</v>
      </c>
      <c r="H311" s="190">
        <v>22.4</v>
      </c>
      <c r="I311" s="191"/>
      <c r="L311" s="186"/>
      <c r="M311" s="192"/>
      <c r="N311" s="193"/>
      <c r="O311" s="193"/>
      <c r="P311" s="193"/>
      <c r="Q311" s="193"/>
      <c r="R311" s="193"/>
      <c r="S311" s="193"/>
      <c r="T311" s="194"/>
      <c r="AT311" s="188" t="s">
        <v>252</v>
      </c>
      <c r="AU311" s="188" t="s">
        <v>80</v>
      </c>
      <c r="AV311" s="11" t="s">
        <v>80</v>
      </c>
      <c r="AW311" s="11" t="s">
        <v>36</v>
      </c>
      <c r="AX311" s="11" t="s">
        <v>72</v>
      </c>
      <c r="AY311" s="188" t="s">
        <v>243</v>
      </c>
    </row>
    <row r="312" spans="2:65" s="11" customFormat="1" ht="13.5">
      <c r="B312" s="186"/>
      <c r="D312" s="187" t="s">
        <v>252</v>
      </c>
      <c r="E312" s="188" t="s">
        <v>5</v>
      </c>
      <c r="F312" s="189" t="s">
        <v>513</v>
      </c>
      <c r="H312" s="190">
        <v>10.7</v>
      </c>
      <c r="I312" s="191"/>
      <c r="L312" s="186"/>
      <c r="M312" s="192"/>
      <c r="N312" s="193"/>
      <c r="O312" s="193"/>
      <c r="P312" s="193"/>
      <c r="Q312" s="193"/>
      <c r="R312" s="193"/>
      <c r="S312" s="193"/>
      <c r="T312" s="194"/>
      <c r="AT312" s="188" t="s">
        <v>252</v>
      </c>
      <c r="AU312" s="188" t="s">
        <v>80</v>
      </c>
      <c r="AV312" s="11" t="s">
        <v>80</v>
      </c>
      <c r="AW312" s="11" t="s">
        <v>36</v>
      </c>
      <c r="AX312" s="11" t="s">
        <v>72</v>
      </c>
      <c r="AY312" s="188" t="s">
        <v>243</v>
      </c>
    </row>
    <row r="313" spans="2:65" s="11" customFormat="1" ht="13.5">
      <c r="B313" s="186"/>
      <c r="D313" s="187" t="s">
        <v>252</v>
      </c>
      <c r="E313" s="188" t="s">
        <v>5</v>
      </c>
      <c r="F313" s="189" t="s">
        <v>514</v>
      </c>
      <c r="H313" s="190">
        <v>5.0250000000000004</v>
      </c>
      <c r="I313" s="191"/>
      <c r="L313" s="186"/>
      <c r="M313" s="192"/>
      <c r="N313" s="193"/>
      <c r="O313" s="193"/>
      <c r="P313" s="193"/>
      <c r="Q313" s="193"/>
      <c r="R313" s="193"/>
      <c r="S313" s="193"/>
      <c r="T313" s="194"/>
      <c r="AT313" s="188" t="s">
        <v>252</v>
      </c>
      <c r="AU313" s="188" t="s">
        <v>80</v>
      </c>
      <c r="AV313" s="11" t="s">
        <v>80</v>
      </c>
      <c r="AW313" s="11" t="s">
        <v>36</v>
      </c>
      <c r="AX313" s="11" t="s">
        <v>72</v>
      </c>
      <c r="AY313" s="188" t="s">
        <v>243</v>
      </c>
    </row>
    <row r="314" spans="2:65" s="11" customFormat="1" ht="13.5">
      <c r="B314" s="186"/>
      <c r="D314" s="187" t="s">
        <v>252</v>
      </c>
      <c r="E314" s="188" t="s">
        <v>5</v>
      </c>
      <c r="F314" s="189" t="s">
        <v>515</v>
      </c>
      <c r="H314" s="190">
        <v>9.8000000000000007</v>
      </c>
      <c r="I314" s="191"/>
      <c r="L314" s="186"/>
      <c r="M314" s="192"/>
      <c r="N314" s="193"/>
      <c r="O314" s="193"/>
      <c r="P314" s="193"/>
      <c r="Q314" s="193"/>
      <c r="R314" s="193"/>
      <c r="S314" s="193"/>
      <c r="T314" s="194"/>
      <c r="AT314" s="188" t="s">
        <v>252</v>
      </c>
      <c r="AU314" s="188" t="s">
        <v>80</v>
      </c>
      <c r="AV314" s="11" t="s">
        <v>80</v>
      </c>
      <c r="AW314" s="11" t="s">
        <v>36</v>
      </c>
      <c r="AX314" s="11" t="s">
        <v>72</v>
      </c>
      <c r="AY314" s="188" t="s">
        <v>243</v>
      </c>
    </row>
    <row r="315" spans="2:65" s="12" customFormat="1" ht="13.5">
      <c r="B315" s="195"/>
      <c r="D315" s="187" t="s">
        <v>252</v>
      </c>
      <c r="E315" s="196" t="s">
        <v>136</v>
      </c>
      <c r="F315" s="197" t="s">
        <v>516</v>
      </c>
      <c r="H315" s="198">
        <v>47.924999999999997</v>
      </c>
      <c r="I315" s="199"/>
      <c r="L315" s="195"/>
      <c r="M315" s="200"/>
      <c r="N315" s="201"/>
      <c r="O315" s="201"/>
      <c r="P315" s="201"/>
      <c r="Q315" s="201"/>
      <c r="R315" s="201"/>
      <c r="S315" s="201"/>
      <c r="T315" s="202"/>
      <c r="AT315" s="196" t="s">
        <v>252</v>
      </c>
      <c r="AU315" s="196" t="s">
        <v>80</v>
      </c>
      <c r="AV315" s="12" t="s">
        <v>83</v>
      </c>
      <c r="AW315" s="12" t="s">
        <v>36</v>
      </c>
      <c r="AX315" s="12" t="s">
        <v>72</v>
      </c>
      <c r="AY315" s="196" t="s">
        <v>243</v>
      </c>
    </row>
    <row r="316" spans="2:65" s="11" customFormat="1" ht="13.5">
      <c r="B316" s="186"/>
      <c r="D316" s="187" t="s">
        <v>252</v>
      </c>
      <c r="E316" s="188" t="s">
        <v>5</v>
      </c>
      <c r="F316" s="189" t="s">
        <v>517</v>
      </c>
      <c r="H316" s="190">
        <v>1.8</v>
      </c>
      <c r="I316" s="191"/>
      <c r="L316" s="186"/>
      <c r="M316" s="192"/>
      <c r="N316" s="193"/>
      <c r="O316" s="193"/>
      <c r="P316" s="193"/>
      <c r="Q316" s="193"/>
      <c r="R316" s="193"/>
      <c r="S316" s="193"/>
      <c r="T316" s="194"/>
      <c r="AT316" s="188" t="s">
        <v>252</v>
      </c>
      <c r="AU316" s="188" t="s">
        <v>80</v>
      </c>
      <c r="AV316" s="11" t="s">
        <v>80</v>
      </c>
      <c r="AW316" s="11" t="s">
        <v>36</v>
      </c>
      <c r="AX316" s="11" t="s">
        <v>72</v>
      </c>
      <c r="AY316" s="188" t="s">
        <v>243</v>
      </c>
    </row>
    <row r="317" spans="2:65" s="11" customFormat="1" ht="13.5">
      <c r="B317" s="186"/>
      <c r="D317" s="187" t="s">
        <v>252</v>
      </c>
      <c r="E317" s="188" t="s">
        <v>5</v>
      </c>
      <c r="F317" s="189" t="s">
        <v>518</v>
      </c>
      <c r="H317" s="190">
        <v>42</v>
      </c>
      <c r="I317" s="191"/>
      <c r="L317" s="186"/>
      <c r="M317" s="192"/>
      <c r="N317" s="193"/>
      <c r="O317" s="193"/>
      <c r="P317" s="193"/>
      <c r="Q317" s="193"/>
      <c r="R317" s="193"/>
      <c r="S317" s="193"/>
      <c r="T317" s="194"/>
      <c r="AT317" s="188" t="s">
        <v>252</v>
      </c>
      <c r="AU317" s="188" t="s">
        <v>80</v>
      </c>
      <c r="AV317" s="11" t="s">
        <v>80</v>
      </c>
      <c r="AW317" s="11" t="s">
        <v>36</v>
      </c>
      <c r="AX317" s="11" t="s">
        <v>72</v>
      </c>
      <c r="AY317" s="188" t="s">
        <v>243</v>
      </c>
    </row>
    <row r="318" spans="2:65" s="11" customFormat="1" ht="13.5">
      <c r="B318" s="186"/>
      <c r="D318" s="187" t="s">
        <v>252</v>
      </c>
      <c r="E318" s="188" t="s">
        <v>5</v>
      </c>
      <c r="F318" s="189" t="s">
        <v>519</v>
      </c>
      <c r="H318" s="190">
        <v>3</v>
      </c>
      <c r="I318" s="191"/>
      <c r="L318" s="186"/>
      <c r="M318" s="192"/>
      <c r="N318" s="193"/>
      <c r="O318" s="193"/>
      <c r="P318" s="193"/>
      <c r="Q318" s="193"/>
      <c r="R318" s="193"/>
      <c r="S318" s="193"/>
      <c r="T318" s="194"/>
      <c r="AT318" s="188" t="s">
        <v>252</v>
      </c>
      <c r="AU318" s="188" t="s">
        <v>80</v>
      </c>
      <c r="AV318" s="11" t="s">
        <v>80</v>
      </c>
      <c r="AW318" s="11" t="s">
        <v>36</v>
      </c>
      <c r="AX318" s="11" t="s">
        <v>72</v>
      </c>
      <c r="AY318" s="188" t="s">
        <v>243</v>
      </c>
    </row>
    <row r="319" spans="2:65" s="11" customFormat="1" ht="13.5">
      <c r="B319" s="186"/>
      <c r="D319" s="187" t="s">
        <v>252</v>
      </c>
      <c r="E319" s="188" t="s">
        <v>5</v>
      </c>
      <c r="F319" s="189" t="s">
        <v>520</v>
      </c>
      <c r="H319" s="190">
        <v>16.8</v>
      </c>
      <c r="I319" s="191"/>
      <c r="L319" s="186"/>
      <c r="M319" s="192"/>
      <c r="N319" s="193"/>
      <c r="O319" s="193"/>
      <c r="P319" s="193"/>
      <c r="Q319" s="193"/>
      <c r="R319" s="193"/>
      <c r="S319" s="193"/>
      <c r="T319" s="194"/>
      <c r="AT319" s="188" t="s">
        <v>252</v>
      </c>
      <c r="AU319" s="188" t="s">
        <v>80</v>
      </c>
      <c r="AV319" s="11" t="s">
        <v>80</v>
      </c>
      <c r="AW319" s="11" t="s">
        <v>36</v>
      </c>
      <c r="AX319" s="11" t="s">
        <v>72</v>
      </c>
      <c r="AY319" s="188" t="s">
        <v>243</v>
      </c>
    </row>
    <row r="320" spans="2:65" s="11" customFormat="1" ht="13.5">
      <c r="B320" s="186"/>
      <c r="D320" s="187" t="s">
        <v>252</v>
      </c>
      <c r="E320" s="188" t="s">
        <v>5</v>
      </c>
      <c r="F320" s="189" t="s">
        <v>521</v>
      </c>
      <c r="H320" s="190">
        <v>77.75</v>
      </c>
      <c r="I320" s="191"/>
      <c r="L320" s="186"/>
      <c r="M320" s="192"/>
      <c r="N320" s="193"/>
      <c r="O320" s="193"/>
      <c r="P320" s="193"/>
      <c r="Q320" s="193"/>
      <c r="R320" s="193"/>
      <c r="S320" s="193"/>
      <c r="T320" s="194"/>
      <c r="AT320" s="188" t="s">
        <v>252</v>
      </c>
      <c r="AU320" s="188" t="s">
        <v>80</v>
      </c>
      <c r="AV320" s="11" t="s">
        <v>80</v>
      </c>
      <c r="AW320" s="11" t="s">
        <v>36</v>
      </c>
      <c r="AX320" s="11" t="s">
        <v>72</v>
      </c>
      <c r="AY320" s="188" t="s">
        <v>243</v>
      </c>
    </row>
    <row r="321" spans="2:51" s="11" customFormat="1" ht="13.5">
      <c r="B321" s="186"/>
      <c r="D321" s="187" t="s">
        <v>252</v>
      </c>
      <c r="E321" s="188" t="s">
        <v>5</v>
      </c>
      <c r="F321" s="189" t="s">
        <v>470</v>
      </c>
      <c r="H321" s="190">
        <v>5.8</v>
      </c>
      <c r="I321" s="191"/>
      <c r="L321" s="186"/>
      <c r="M321" s="192"/>
      <c r="N321" s="193"/>
      <c r="O321" s="193"/>
      <c r="P321" s="193"/>
      <c r="Q321" s="193"/>
      <c r="R321" s="193"/>
      <c r="S321" s="193"/>
      <c r="T321" s="194"/>
      <c r="AT321" s="188" t="s">
        <v>252</v>
      </c>
      <c r="AU321" s="188" t="s">
        <v>80</v>
      </c>
      <c r="AV321" s="11" t="s">
        <v>80</v>
      </c>
      <c r="AW321" s="11" t="s">
        <v>36</v>
      </c>
      <c r="AX321" s="11" t="s">
        <v>72</v>
      </c>
      <c r="AY321" s="188" t="s">
        <v>243</v>
      </c>
    </row>
    <row r="322" spans="2:51" s="11" customFormat="1" ht="13.5">
      <c r="B322" s="186"/>
      <c r="D322" s="187" t="s">
        <v>252</v>
      </c>
      <c r="E322" s="188" t="s">
        <v>5</v>
      </c>
      <c r="F322" s="189" t="s">
        <v>522</v>
      </c>
      <c r="H322" s="190">
        <v>19.2</v>
      </c>
      <c r="I322" s="191"/>
      <c r="L322" s="186"/>
      <c r="M322" s="192"/>
      <c r="N322" s="193"/>
      <c r="O322" s="193"/>
      <c r="P322" s="193"/>
      <c r="Q322" s="193"/>
      <c r="R322" s="193"/>
      <c r="S322" s="193"/>
      <c r="T322" s="194"/>
      <c r="AT322" s="188" t="s">
        <v>252</v>
      </c>
      <c r="AU322" s="188" t="s">
        <v>80</v>
      </c>
      <c r="AV322" s="11" t="s">
        <v>80</v>
      </c>
      <c r="AW322" s="11" t="s">
        <v>36</v>
      </c>
      <c r="AX322" s="11" t="s">
        <v>72</v>
      </c>
      <c r="AY322" s="188" t="s">
        <v>243</v>
      </c>
    </row>
    <row r="323" spans="2:51" s="11" customFormat="1" ht="13.5">
      <c r="B323" s="186"/>
      <c r="D323" s="187" t="s">
        <v>252</v>
      </c>
      <c r="E323" s="188" t="s">
        <v>5</v>
      </c>
      <c r="F323" s="189" t="s">
        <v>523</v>
      </c>
      <c r="H323" s="190">
        <v>38</v>
      </c>
      <c r="I323" s="191"/>
      <c r="L323" s="186"/>
      <c r="M323" s="192"/>
      <c r="N323" s="193"/>
      <c r="O323" s="193"/>
      <c r="P323" s="193"/>
      <c r="Q323" s="193"/>
      <c r="R323" s="193"/>
      <c r="S323" s="193"/>
      <c r="T323" s="194"/>
      <c r="AT323" s="188" t="s">
        <v>252</v>
      </c>
      <c r="AU323" s="188" t="s">
        <v>80</v>
      </c>
      <c r="AV323" s="11" t="s">
        <v>80</v>
      </c>
      <c r="AW323" s="11" t="s">
        <v>36</v>
      </c>
      <c r="AX323" s="11" t="s">
        <v>72</v>
      </c>
      <c r="AY323" s="188" t="s">
        <v>243</v>
      </c>
    </row>
    <row r="324" spans="2:51" s="11" customFormat="1" ht="13.5">
      <c r="B324" s="186"/>
      <c r="D324" s="187" t="s">
        <v>252</v>
      </c>
      <c r="E324" s="188" t="s">
        <v>5</v>
      </c>
      <c r="F324" s="189" t="s">
        <v>524</v>
      </c>
      <c r="H324" s="190">
        <v>8.4</v>
      </c>
      <c r="I324" s="191"/>
      <c r="L324" s="186"/>
      <c r="M324" s="192"/>
      <c r="N324" s="193"/>
      <c r="O324" s="193"/>
      <c r="P324" s="193"/>
      <c r="Q324" s="193"/>
      <c r="R324" s="193"/>
      <c r="S324" s="193"/>
      <c r="T324" s="194"/>
      <c r="AT324" s="188" t="s">
        <v>252</v>
      </c>
      <c r="AU324" s="188" t="s">
        <v>80</v>
      </c>
      <c r="AV324" s="11" t="s">
        <v>80</v>
      </c>
      <c r="AW324" s="11" t="s">
        <v>36</v>
      </c>
      <c r="AX324" s="11" t="s">
        <v>72</v>
      </c>
      <c r="AY324" s="188" t="s">
        <v>243</v>
      </c>
    </row>
    <row r="325" spans="2:51" s="11" customFormat="1" ht="13.5">
      <c r="B325" s="186"/>
      <c r="D325" s="187" t="s">
        <v>252</v>
      </c>
      <c r="E325" s="188" t="s">
        <v>5</v>
      </c>
      <c r="F325" s="189" t="s">
        <v>525</v>
      </c>
      <c r="H325" s="190">
        <v>32.25</v>
      </c>
      <c r="I325" s="191"/>
      <c r="L325" s="186"/>
      <c r="M325" s="192"/>
      <c r="N325" s="193"/>
      <c r="O325" s="193"/>
      <c r="P325" s="193"/>
      <c r="Q325" s="193"/>
      <c r="R325" s="193"/>
      <c r="S325" s="193"/>
      <c r="T325" s="194"/>
      <c r="AT325" s="188" t="s">
        <v>252</v>
      </c>
      <c r="AU325" s="188" t="s">
        <v>80</v>
      </c>
      <c r="AV325" s="11" t="s">
        <v>80</v>
      </c>
      <c r="AW325" s="11" t="s">
        <v>36</v>
      </c>
      <c r="AX325" s="11" t="s">
        <v>72</v>
      </c>
      <c r="AY325" s="188" t="s">
        <v>243</v>
      </c>
    </row>
    <row r="326" spans="2:51" s="11" customFormat="1" ht="13.5">
      <c r="B326" s="186"/>
      <c r="D326" s="187" t="s">
        <v>252</v>
      </c>
      <c r="E326" s="188" t="s">
        <v>5</v>
      </c>
      <c r="F326" s="189" t="s">
        <v>526</v>
      </c>
      <c r="H326" s="190">
        <v>6</v>
      </c>
      <c r="I326" s="191"/>
      <c r="L326" s="186"/>
      <c r="M326" s="192"/>
      <c r="N326" s="193"/>
      <c r="O326" s="193"/>
      <c r="P326" s="193"/>
      <c r="Q326" s="193"/>
      <c r="R326" s="193"/>
      <c r="S326" s="193"/>
      <c r="T326" s="194"/>
      <c r="AT326" s="188" t="s">
        <v>252</v>
      </c>
      <c r="AU326" s="188" t="s">
        <v>80</v>
      </c>
      <c r="AV326" s="11" t="s">
        <v>80</v>
      </c>
      <c r="AW326" s="11" t="s">
        <v>36</v>
      </c>
      <c r="AX326" s="11" t="s">
        <v>72</v>
      </c>
      <c r="AY326" s="188" t="s">
        <v>243</v>
      </c>
    </row>
    <row r="327" spans="2:51" s="11" customFormat="1" ht="13.5">
      <c r="B327" s="186"/>
      <c r="D327" s="187" t="s">
        <v>252</v>
      </c>
      <c r="E327" s="188" t="s">
        <v>5</v>
      </c>
      <c r="F327" s="189" t="s">
        <v>527</v>
      </c>
      <c r="H327" s="190">
        <v>1.8</v>
      </c>
      <c r="I327" s="191"/>
      <c r="L327" s="186"/>
      <c r="M327" s="192"/>
      <c r="N327" s="193"/>
      <c r="O327" s="193"/>
      <c r="P327" s="193"/>
      <c r="Q327" s="193"/>
      <c r="R327" s="193"/>
      <c r="S327" s="193"/>
      <c r="T327" s="194"/>
      <c r="AT327" s="188" t="s">
        <v>252</v>
      </c>
      <c r="AU327" s="188" t="s">
        <v>80</v>
      </c>
      <c r="AV327" s="11" t="s">
        <v>80</v>
      </c>
      <c r="AW327" s="11" t="s">
        <v>36</v>
      </c>
      <c r="AX327" s="11" t="s">
        <v>72</v>
      </c>
      <c r="AY327" s="188" t="s">
        <v>243</v>
      </c>
    </row>
    <row r="328" spans="2:51" s="11" customFormat="1" ht="13.5">
      <c r="B328" s="186"/>
      <c r="D328" s="187" t="s">
        <v>252</v>
      </c>
      <c r="E328" s="188" t="s">
        <v>5</v>
      </c>
      <c r="F328" s="189" t="s">
        <v>477</v>
      </c>
      <c r="H328" s="190">
        <v>11.6</v>
      </c>
      <c r="I328" s="191"/>
      <c r="L328" s="186"/>
      <c r="M328" s="192"/>
      <c r="N328" s="193"/>
      <c r="O328" s="193"/>
      <c r="P328" s="193"/>
      <c r="Q328" s="193"/>
      <c r="R328" s="193"/>
      <c r="S328" s="193"/>
      <c r="T328" s="194"/>
      <c r="AT328" s="188" t="s">
        <v>252</v>
      </c>
      <c r="AU328" s="188" t="s">
        <v>80</v>
      </c>
      <c r="AV328" s="11" t="s">
        <v>80</v>
      </c>
      <c r="AW328" s="11" t="s">
        <v>36</v>
      </c>
      <c r="AX328" s="11" t="s">
        <v>72</v>
      </c>
      <c r="AY328" s="188" t="s">
        <v>243</v>
      </c>
    </row>
    <row r="329" spans="2:51" s="12" customFormat="1" ht="13.5">
      <c r="B329" s="195"/>
      <c r="D329" s="187" t="s">
        <v>252</v>
      </c>
      <c r="E329" s="196" t="s">
        <v>139</v>
      </c>
      <c r="F329" s="197" t="s">
        <v>528</v>
      </c>
      <c r="H329" s="198">
        <v>264.39999999999998</v>
      </c>
      <c r="I329" s="199"/>
      <c r="L329" s="195"/>
      <c r="M329" s="200"/>
      <c r="N329" s="201"/>
      <c r="O329" s="201"/>
      <c r="P329" s="201"/>
      <c r="Q329" s="201"/>
      <c r="R329" s="201"/>
      <c r="S329" s="201"/>
      <c r="T329" s="202"/>
      <c r="AT329" s="196" t="s">
        <v>252</v>
      </c>
      <c r="AU329" s="196" t="s">
        <v>80</v>
      </c>
      <c r="AV329" s="12" t="s">
        <v>83</v>
      </c>
      <c r="AW329" s="12" t="s">
        <v>36</v>
      </c>
      <c r="AX329" s="12" t="s">
        <v>72</v>
      </c>
      <c r="AY329" s="196" t="s">
        <v>243</v>
      </c>
    </row>
    <row r="330" spans="2:51" s="11" customFormat="1" ht="13.5">
      <c r="B330" s="186"/>
      <c r="D330" s="187" t="s">
        <v>252</v>
      </c>
      <c r="E330" s="188" t="s">
        <v>5</v>
      </c>
      <c r="F330" s="189" t="s">
        <v>529</v>
      </c>
      <c r="H330" s="190">
        <v>0.6</v>
      </c>
      <c r="I330" s="191"/>
      <c r="L330" s="186"/>
      <c r="M330" s="192"/>
      <c r="N330" s="193"/>
      <c r="O330" s="193"/>
      <c r="P330" s="193"/>
      <c r="Q330" s="193"/>
      <c r="R330" s="193"/>
      <c r="S330" s="193"/>
      <c r="T330" s="194"/>
      <c r="AT330" s="188" t="s">
        <v>252</v>
      </c>
      <c r="AU330" s="188" t="s">
        <v>80</v>
      </c>
      <c r="AV330" s="11" t="s">
        <v>80</v>
      </c>
      <c r="AW330" s="11" t="s">
        <v>36</v>
      </c>
      <c r="AX330" s="11" t="s">
        <v>72</v>
      </c>
      <c r="AY330" s="188" t="s">
        <v>243</v>
      </c>
    </row>
    <row r="331" spans="2:51" s="11" customFormat="1" ht="13.5">
      <c r="B331" s="186"/>
      <c r="D331" s="187" t="s">
        <v>252</v>
      </c>
      <c r="E331" s="188" t="s">
        <v>5</v>
      </c>
      <c r="F331" s="189" t="s">
        <v>530</v>
      </c>
      <c r="H331" s="190">
        <v>18</v>
      </c>
      <c r="I331" s="191"/>
      <c r="L331" s="186"/>
      <c r="M331" s="192"/>
      <c r="N331" s="193"/>
      <c r="O331" s="193"/>
      <c r="P331" s="193"/>
      <c r="Q331" s="193"/>
      <c r="R331" s="193"/>
      <c r="S331" s="193"/>
      <c r="T331" s="194"/>
      <c r="AT331" s="188" t="s">
        <v>252</v>
      </c>
      <c r="AU331" s="188" t="s">
        <v>80</v>
      </c>
      <c r="AV331" s="11" t="s">
        <v>80</v>
      </c>
      <c r="AW331" s="11" t="s">
        <v>36</v>
      </c>
      <c r="AX331" s="11" t="s">
        <v>72</v>
      </c>
      <c r="AY331" s="188" t="s">
        <v>243</v>
      </c>
    </row>
    <row r="332" spans="2:51" s="11" customFormat="1" ht="13.5">
      <c r="B332" s="186"/>
      <c r="D332" s="187" t="s">
        <v>252</v>
      </c>
      <c r="E332" s="188" t="s">
        <v>5</v>
      </c>
      <c r="F332" s="189" t="s">
        <v>531</v>
      </c>
      <c r="H332" s="190">
        <v>1.8</v>
      </c>
      <c r="I332" s="191"/>
      <c r="L332" s="186"/>
      <c r="M332" s="192"/>
      <c r="N332" s="193"/>
      <c r="O332" s="193"/>
      <c r="P332" s="193"/>
      <c r="Q332" s="193"/>
      <c r="R332" s="193"/>
      <c r="S332" s="193"/>
      <c r="T332" s="194"/>
      <c r="AT332" s="188" t="s">
        <v>252</v>
      </c>
      <c r="AU332" s="188" t="s">
        <v>80</v>
      </c>
      <c r="AV332" s="11" t="s">
        <v>80</v>
      </c>
      <c r="AW332" s="11" t="s">
        <v>36</v>
      </c>
      <c r="AX332" s="11" t="s">
        <v>72</v>
      </c>
      <c r="AY332" s="188" t="s">
        <v>243</v>
      </c>
    </row>
    <row r="333" spans="2:51" s="11" customFormat="1" ht="13.5">
      <c r="B333" s="186"/>
      <c r="D333" s="187" t="s">
        <v>252</v>
      </c>
      <c r="E333" s="188" t="s">
        <v>5</v>
      </c>
      <c r="F333" s="189" t="s">
        <v>532</v>
      </c>
      <c r="H333" s="190">
        <v>7.2</v>
      </c>
      <c r="I333" s="191"/>
      <c r="L333" s="186"/>
      <c r="M333" s="192"/>
      <c r="N333" s="193"/>
      <c r="O333" s="193"/>
      <c r="P333" s="193"/>
      <c r="Q333" s="193"/>
      <c r="R333" s="193"/>
      <c r="S333" s="193"/>
      <c r="T333" s="194"/>
      <c r="AT333" s="188" t="s">
        <v>252</v>
      </c>
      <c r="AU333" s="188" t="s">
        <v>80</v>
      </c>
      <c r="AV333" s="11" t="s">
        <v>80</v>
      </c>
      <c r="AW333" s="11" t="s">
        <v>36</v>
      </c>
      <c r="AX333" s="11" t="s">
        <v>72</v>
      </c>
      <c r="AY333" s="188" t="s">
        <v>243</v>
      </c>
    </row>
    <row r="334" spans="2:51" s="11" customFormat="1" ht="13.5">
      <c r="B334" s="186"/>
      <c r="D334" s="187" t="s">
        <v>252</v>
      </c>
      <c r="E334" s="188" t="s">
        <v>5</v>
      </c>
      <c r="F334" s="189" t="s">
        <v>533</v>
      </c>
      <c r="H334" s="190">
        <v>23.75</v>
      </c>
      <c r="I334" s="191"/>
      <c r="L334" s="186"/>
      <c r="M334" s="192"/>
      <c r="N334" s="193"/>
      <c r="O334" s="193"/>
      <c r="P334" s="193"/>
      <c r="Q334" s="193"/>
      <c r="R334" s="193"/>
      <c r="S334" s="193"/>
      <c r="T334" s="194"/>
      <c r="AT334" s="188" t="s">
        <v>252</v>
      </c>
      <c r="AU334" s="188" t="s">
        <v>80</v>
      </c>
      <c r="AV334" s="11" t="s">
        <v>80</v>
      </c>
      <c r="AW334" s="11" t="s">
        <v>36</v>
      </c>
      <c r="AX334" s="11" t="s">
        <v>72</v>
      </c>
      <c r="AY334" s="188" t="s">
        <v>243</v>
      </c>
    </row>
    <row r="335" spans="2:51" s="11" customFormat="1" ht="13.5">
      <c r="B335" s="186"/>
      <c r="D335" s="187" t="s">
        <v>252</v>
      </c>
      <c r="E335" s="188" t="s">
        <v>5</v>
      </c>
      <c r="F335" s="189" t="s">
        <v>534</v>
      </c>
      <c r="H335" s="190">
        <v>9.6</v>
      </c>
      <c r="I335" s="191"/>
      <c r="L335" s="186"/>
      <c r="M335" s="192"/>
      <c r="N335" s="193"/>
      <c r="O335" s="193"/>
      <c r="P335" s="193"/>
      <c r="Q335" s="193"/>
      <c r="R335" s="193"/>
      <c r="S335" s="193"/>
      <c r="T335" s="194"/>
      <c r="AT335" s="188" t="s">
        <v>252</v>
      </c>
      <c r="AU335" s="188" t="s">
        <v>80</v>
      </c>
      <c r="AV335" s="11" t="s">
        <v>80</v>
      </c>
      <c r="AW335" s="11" t="s">
        <v>36</v>
      </c>
      <c r="AX335" s="11" t="s">
        <v>72</v>
      </c>
      <c r="AY335" s="188" t="s">
        <v>243</v>
      </c>
    </row>
    <row r="336" spans="2:51" s="11" customFormat="1" ht="13.5">
      <c r="B336" s="186"/>
      <c r="D336" s="187" t="s">
        <v>252</v>
      </c>
      <c r="E336" s="188" t="s">
        <v>5</v>
      </c>
      <c r="F336" s="189" t="s">
        <v>535</v>
      </c>
      <c r="H336" s="190">
        <v>10</v>
      </c>
      <c r="I336" s="191"/>
      <c r="L336" s="186"/>
      <c r="M336" s="192"/>
      <c r="N336" s="193"/>
      <c r="O336" s="193"/>
      <c r="P336" s="193"/>
      <c r="Q336" s="193"/>
      <c r="R336" s="193"/>
      <c r="S336" s="193"/>
      <c r="T336" s="194"/>
      <c r="AT336" s="188" t="s">
        <v>252</v>
      </c>
      <c r="AU336" s="188" t="s">
        <v>80</v>
      </c>
      <c r="AV336" s="11" t="s">
        <v>80</v>
      </c>
      <c r="AW336" s="11" t="s">
        <v>36</v>
      </c>
      <c r="AX336" s="11" t="s">
        <v>72</v>
      </c>
      <c r="AY336" s="188" t="s">
        <v>243</v>
      </c>
    </row>
    <row r="337" spans="2:65" s="11" customFormat="1" ht="13.5">
      <c r="B337" s="186"/>
      <c r="D337" s="187" t="s">
        <v>252</v>
      </c>
      <c r="E337" s="188" t="s">
        <v>5</v>
      </c>
      <c r="F337" s="189" t="s">
        <v>536</v>
      </c>
      <c r="H337" s="190">
        <v>3.6</v>
      </c>
      <c r="I337" s="191"/>
      <c r="L337" s="186"/>
      <c r="M337" s="192"/>
      <c r="N337" s="193"/>
      <c r="O337" s="193"/>
      <c r="P337" s="193"/>
      <c r="Q337" s="193"/>
      <c r="R337" s="193"/>
      <c r="S337" s="193"/>
      <c r="T337" s="194"/>
      <c r="AT337" s="188" t="s">
        <v>252</v>
      </c>
      <c r="AU337" s="188" t="s">
        <v>80</v>
      </c>
      <c r="AV337" s="11" t="s">
        <v>80</v>
      </c>
      <c r="AW337" s="11" t="s">
        <v>36</v>
      </c>
      <c r="AX337" s="11" t="s">
        <v>72</v>
      </c>
      <c r="AY337" s="188" t="s">
        <v>243</v>
      </c>
    </row>
    <row r="338" spans="2:65" s="11" customFormat="1" ht="13.5">
      <c r="B338" s="186"/>
      <c r="D338" s="187" t="s">
        <v>252</v>
      </c>
      <c r="E338" s="188" t="s">
        <v>5</v>
      </c>
      <c r="F338" s="189" t="s">
        <v>537</v>
      </c>
      <c r="H338" s="190">
        <v>14.25</v>
      </c>
      <c r="I338" s="191"/>
      <c r="L338" s="186"/>
      <c r="M338" s="192"/>
      <c r="N338" s="193"/>
      <c r="O338" s="193"/>
      <c r="P338" s="193"/>
      <c r="Q338" s="193"/>
      <c r="R338" s="193"/>
      <c r="S338" s="193"/>
      <c r="T338" s="194"/>
      <c r="AT338" s="188" t="s">
        <v>252</v>
      </c>
      <c r="AU338" s="188" t="s">
        <v>80</v>
      </c>
      <c r="AV338" s="11" t="s">
        <v>80</v>
      </c>
      <c r="AW338" s="11" t="s">
        <v>36</v>
      </c>
      <c r="AX338" s="11" t="s">
        <v>72</v>
      </c>
      <c r="AY338" s="188" t="s">
        <v>243</v>
      </c>
    </row>
    <row r="339" spans="2:65" s="11" customFormat="1" ht="13.5">
      <c r="B339" s="186"/>
      <c r="D339" s="187" t="s">
        <v>252</v>
      </c>
      <c r="E339" s="188" t="s">
        <v>5</v>
      </c>
      <c r="F339" s="189" t="s">
        <v>538</v>
      </c>
      <c r="H339" s="190">
        <v>3.6</v>
      </c>
      <c r="I339" s="191"/>
      <c r="L339" s="186"/>
      <c r="M339" s="192"/>
      <c r="N339" s="193"/>
      <c r="O339" s="193"/>
      <c r="P339" s="193"/>
      <c r="Q339" s="193"/>
      <c r="R339" s="193"/>
      <c r="S339" s="193"/>
      <c r="T339" s="194"/>
      <c r="AT339" s="188" t="s">
        <v>252</v>
      </c>
      <c r="AU339" s="188" t="s">
        <v>80</v>
      </c>
      <c r="AV339" s="11" t="s">
        <v>80</v>
      </c>
      <c r="AW339" s="11" t="s">
        <v>36</v>
      </c>
      <c r="AX339" s="11" t="s">
        <v>72</v>
      </c>
      <c r="AY339" s="188" t="s">
        <v>243</v>
      </c>
    </row>
    <row r="340" spans="2:65" s="11" customFormat="1" ht="13.5">
      <c r="B340" s="186"/>
      <c r="D340" s="187" t="s">
        <v>252</v>
      </c>
      <c r="E340" s="188" t="s">
        <v>5</v>
      </c>
      <c r="F340" s="189" t="s">
        <v>539</v>
      </c>
      <c r="H340" s="190">
        <v>0.6</v>
      </c>
      <c r="I340" s="191"/>
      <c r="L340" s="186"/>
      <c r="M340" s="192"/>
      <c r="N340" s="193"/>
      <c r="O340" s="193"/>
      <c r="P340" s="193"/>
      <c r="Q340" s="193"/>
      <c r="R340" s="193"/>
      <c r="S340" s="193"/>
      <c r="T340" s="194"/>
      <c r="AT340" s="188" t="s">
        <v>252</v>
      </c>
      <c r="AU340" s="188" t="s">
        <v>80</v>
      </c>
      <c r="AV340" s="11" t="s">
        <v>80</v>
      </c>
      <c r="AW340" s="11" t="s">
        <v>36</v>
      </c>
      <c r="AX340" s="11" t="s">
        <v>72</v>
      </c>
      <c r="AY340" s="188" t="s">
        <v>243</v>
      </c>
    </row>
    <row r="341" spans="2:65" s="12" customFormat="1" ht="13.5">
      <c r="B341" s="195"/>
      <c r="D341" s="187" t="s">
        <v>252</v>
      </c>
      <c r="E341" s="196" t="s">
        <v>142</v>
      </c>
      <c r="F341" s="197" t="s">
        <v>540</v>
      </c>
      <c r="H341" s="198">
        <v>93</v>
      </c>
      <c r="I341" s="199"/>
      <c r="L341" s="195"/>
      <c r="M341" s="200"/>
      <c r="N341" s="201"/>
      <c r="O341" s="201"/>
      <c r="P341" s="201"/>
      <c r="Q341" s="201"/>
      <c r="R341" s="201"/>
      <c r="S341" s="201"/>
      <c r="T341" s="202"/>
      <c r="AT341" s="196" t="s">
        <v>252</v>
      </c>
      <c r="AU341" s="196" t="s">
        <v>80</v>
      </c>
      <c r="AV341" s="12" t="s">
        <v>83</v>
      </c>
      <c r="AW341" s="12" t="s">
        <v>36</v>
      </c>
      <c r="AX341" s="12" t="s">
        <v>72</v>
      </c>
      <c r="AY341" s="196" t="s">
        <v>243</v>
      </c>
    </row>
    <row r="342" spans="2:65" s="11" customFormat="1" ht="13.5">
      <c r="B342" s="186"/>
      <c r="D342" s="187" t="s">
        <v>252</v>
      </c>
      <c r="E342" s="188" t="s">
        <v>5</v>
      </c>
      <c r="F342" s="189" t="s">
        <v>541</v>
      </c>
      <c r="H342" s="190">
        <v>20.399999999999999</v>
      </c>
      <c r="I342" s="191"/>
      <c r="L342" s="186"/>
      <c r="M342" s="192"/>
      <c r="N342" s="193"/>
      <c r="O342" s="193"/>
      <c r="P342" s="193"/>
      <c r="Q342" s="193"/>
      <c r="R342" s="193"/>
      <c r="S342" s="193"/>
      <c r="T342" s="194"/>
      <c r="AT342" s="188" t="s">
        <v>252</v>
      </c>
      <c r="AU342" s="188" t="s">
        <v>80</v>
      </c>
      <c r="AV342" s="11" t="s">
        <v>80</v>
      </c>
      <c r="AW342" s="11" t="s">
        <v>36</v>
      </c>
      <c r="AX342" s="11" t="s">
        <v>72</v>
      </c>
      <c r="AY342" s="188" t="s">
        <v>243</v>
      </c>
    </row>
    <row r="343" spans="2:65" s="11" customFormat="1" ht="13.5">
      <c r="B343" s="186"/>
      <c r="D343" s="187" t="s">
        <v>252</v>
      </c>
      <c r="E343" s="188" t="s">
        <v>5</v>
      </c>
      <c r="F343" s="189" t="s">
        <v>542</v>
      </c>
      <c r="H343" s="190">
        <v>11.85</v>
      </c>
      <c r="I343" s="191"/>
      <c r="L343" s="186"/>
      <c r="M343" s="192"/>
      <c r="N343" s="193"/>
      <c r="O343" s="193"/>
      <c r="P343" s="193"/>
      <c r="Q343" s="193"/>
      <c r="R343" s="193"/>
      <c r="S343" s="193"/>
      <c r="T343" s="194"/>
      <c r="AT343" s="188" t="s">
        <v>252</v>
      </c>
      <c r="AU343" s="188" t="s">
        <v>80</v>
      </c>
      <c r="AV343" s="11" t="s">
        <v>80</v>
      </c>
      <c r="AW343" s="11" t="s">
        <v>36</v>
      </c>
      <c r="AX343" s="11" t="s">
        <v>72</v>
      </c>
      <c r="AY343" s="188" t="s">
        <v>243</v>
      </c>
    </row>
    <row r="344" spans="2:65" s="11" customFormat="1" ht="13.5">
      <c r="B344" s="186"/>
      <c r="D344" s="187" t="s">
        <v>252</v>
      </c>
      <c r="E344" s="188" t="s">
        <v>5</v>
      </c>
      <c r="F344" s="189" t="s">
        <v>543</v>
      </c>
      <c r="H344" s="190">
        <v>10.4</v>
      </c>
      <c r="I344" s="191"/>
      <c r="L344" s="186"/>
      <c r="M344" s="192"/>
      <c r="N344" s="193"/>
      <c r="O344" s="193"/>
      <c r="P344" s="193"/>
      <c r="Q344" s="193"/>
      <c r="R344" s="193"/>
      <c r="S344" s="193"/>
      <c r="T344" s="194"/>
      <c r="AT344" s="188" t="s">
        <v>252</v>
      </c>
      <c r="AU344" s="188" t="s">
        <v>80</v>
      </c>
      <c r="AV344" s="11" t="s">
        <v>80</v>
      </c>
      <c r="AW344" s="11" t="s">
        <v>36</v>
      </c>
      <c r="AX344" s="11" t="s">
        <v>72</v>
      </c>
      <c r="AY344" s="188" t="s">
        <v>243</v>
      </c>
    </row>
    <row r="345" spans="2:65" s="12" customFormat="1" ht="13.5">
      <c r="B345" s="195"/>
      <c r="D345" s="187" t="s">
        <v>252</v>
      </c>
      <c r="E345" s="196" t="s">
        <v>145</v>
      </c>
      <c r="F345" s="197" t="s">
        <v>544</v>
      </c>
      <c r="H345" s="198">
        <v>42.65</v>
      </c>
      <c r="I345" s="199"/>
      <c r="L345" s="195"/>
      <c r="M345" s="200"/>
      <c r="N345" s="201"/>
      <c r="O345" s="201"/>
      <c r="P345" s="201"/>
      <c r="Q345" s="201"/>
      <c r="R345" s="201"/>
      <c r="S345" s="201"/>
      <c r="T345" s="202"/>
      <c r="AT345" s="196" t="s">
        <v>252</v>
      </c>
      <c r="AU345" s="196" t="s">
        <v>80</v>
      </c>
      <c r="AV345" s="12" t="s">
        <v>83</v>
      </c>
      <c r="AW345" s="12" t="s">
        <v>36</v>
      </c>
      <c r="AX345" s="12" t="s">
        <v>72</v>
      </c>
      <c r="AY345" s="196" t="s">
        <v>243</v>
      </c>
    </row>
    <row r="346" spans="2:65" s="13" customFormat="1" ht="13.5">
      <c r="B346" s="213"/>
      <c r="D346" s="187" t="s">
        <v>252</v>
      </c>
      <c r="E346" s="214" t="s">
        <v>5</v>
      </c>
      <c r="F346" s="215" t="s">
        <v>478</v>
      </c>
      <c r="H346" s="216">
        <v>447.97500000000002</v>
      </c>
      <c r="I346" s="217"/>
      <c r="L346" s="213"/>
      <c r="M346" s="218"/>
      <c r="N346" s="219"/>
      <c r="O346" s="219"/>
      <c r="P346" s="219"/>
      <c r="Q346" s="219"/>
      <c r="R346" s="219"/>
      <c r="S346" s="219"/>
      <c r="T346" s="220"/>
      <c r="AT346" s="214" t="s">
        <v>252</v>
      </c>
      <c r="AU346" s="214" t="s">
        <v>80</v>
      </c>
      <c r="AV346" s="13" t="s">
        <v>250</v>
      </c>
      <c r="AW346" s="13" t="s">
        <v>36</v>
      </c>
      <c r="AX346" s="13" t="s">
        <v>11</v>
      </c>
      <c r="AY346" s="214" t="s">
        <v>243</v>
      </c>
    </row>
    <row r="347" spans="2:65" s="1" customFormat="1" ht="16.5" customHeight="1">
      <c r="B347" s="173"/>
      <c r="C347" s="203" t="s">
        <v>545</v>
      </c>
      <c r="D347" s="203" t="s">
        <v>337</v>
      </c>
      <c r="E347" s="204" t="s">
        <v>546</v>
      </c>
      <c r="F347" s="205" t="s">
        <v>547</v>
      </c>
      <c r="G347" s="206" t="s">
        <v>323</v>
      </c>
      <c r="H347" s="207">
        <v>50.320999999999998</v>
      </c>
      <c r="I347" s="208"/>
      <c r="J347" s="209">
        <f>ROUND(I347*H347,0)</f>
        <v>0</v>
      </c>
      <c r="K347" s="205" t="s">
        <v>249</v>
      </c>
      <c r="L347" s="210"/>
      <c r="M347" s="211" t="s">
        <v>5</v>
      </c>
      <c r="N347" s="212" t="s">
        <v>43</v>
      </c>
      <c r="O347" s="40"/>
      <c r="P347" s="183">
        <f>O347*H347</f>
        <v>0</v>
      </c>
      <c r="Q347" s="183">
        <v>3.0000000000000001E-5</v>
      </c>
      <c r="R347" s="183">
        <f>Q347*H347</f>
        <v>1.5096299999999999E-3</v>
      </c>
      <c r="S347" s="183">
        <v>0</v>
      </c>
      <c r="T347" s="184">
        <f>S347*H347</f>
        <v>0</v>
      </c>
      <c r="AR347" s="23" t="s">
        <v>285</v>
      </c>
      <c r="AT347" s="23" t="s">
        <v>337</v>
      </c>
      <c r="AU347" s="23" t="s">
        <v>80</v>
      </c>
      <c r="AY347" s="23" t="s">
        <v>243</v>
      </c>
      <c r="BE347" s="185">
        <f>IF(N347="základní",J347,0)</f>
        <v>0</v>
      </c>
      <c r="BF347" s="185">
        <f>IF(N347="snížená",J347,0)</f>
        <v>0</v>
      </c>
      <c r="BG347" s="185">
        <f>IF(N347="zákl. přenesená",J347,0)</f>
        <v>0</v>
      </c>
      <c r="BH347" s="185">
        <f>IF(N347="sníž. přenesená",J347,0)</f>
        <v>0</v>
      </c>
      <c r="BI347" s="185">
        <f>IF(N347="nulová",J347,0)</f>
        <v>0</v>
      </c>
      <c r="BJ347" s="23" t="s">
        <v>11</v>
      </c>
      <c r="BK347" s="185">
        <f>ROUND(I347*H347,0)</f>
        <v>0</v>
      </c>
      <c r="BL347" s="23" t="s">
        <v>250</v>
      </c>
      <c r="BM347" s="23" t="s">
        <v>548</v>
      </c>
    </row>
    <row r="348" spans="2:65" s="11" customFormat="1" ht="13.5">
      <c r="B348" s="186"/>
      <c r="D348" s="187" t="s">
        <v>252</v>
      </c>
      <c r="E348" s="188" t="s">
        <v>5</v>
      </c>
      <c r="F348" s="189" t="s">
        <v>549</v>
      </c>
      <c r="H348" s="190">
        <v>50.320999999999998</v>
      </c>
      <c r="I348" s="191"/>
      <c r="L348" s="186"/>
      <c r="M348" s="192"/>
      <c r="N348" s="193"/>
      <c r="O348" s="193"/>
      <c r="P348" s="193"/>
      <c r="Q348" s="193"/>
      <c r="R348" s="193"/>
      <c r="S348" s="193"/>
      <c r="T348" s="194"/>
      <c r="AT348" s="188" t="s">
        <v>252</v>
      </c>
      <c r="AU348" s="188" t="s">
        <v>80</v>
      </c>
      <c r="AV348" s="11" t="s">
        <v>80</v>
      </c>
      <c r="AW348" s="11" t="s">
        <v>36</v>
      </c>
      <c r="AX348" s="11" t="s">
        <v>11</v>
      </c>
      <c r="AY348" s="188" t="s">
        <v>243</v>
      </c>
    </row>
    <row r="349" spans="2:65" s="1" customFormat="1" ht="16.5" customHeight="1">
      <c r="B349" s="173"/>
      <c r="C349" s="203" t="s">
        <v>550</v>
      </c>
      <c r="D349" s="203" t="s">
        <v>337</v>
      </c>
      <c r="E349" s="204" t="s">
        <v>551</v>
      </c>
      <c r="F349" s="205" t="s">
        <v>552</v>
      </c>
      <c r="G349" s="206" t="s">
        <v>323</v>
      </c>
      <c r="H349" s="207">
        <v>277.62</v>
      </c>
      <c r="I349" s="208"/>
      <c r="J349" s="209">
        <f>ROUND(I349*H349,0)</f>
        <v>0</v>
      </c>
      <c r="K349" s="205" t="s">
        <v>249</v>
      </c>
      <c r="L349" s="210"/>
      <c r="M349" s="211" t="s">
        <v>5</v>
      </c>
      <c r="N349" s="212" t="s">
        <v>43</v>
      </c>
      <c r="O349" s="40"/>
      <c r="P349" s="183">
        <f>O349*H349</f>
        <v>0</v>
      </c>
      <c r="Q349" s="183">
        <v>4.0000000000000003E-5</v>
      </c>
      <c r="R349" s="183">
        <f>Q349*H349</f>
        <v>1.1104800000000001E-2</v>
      </c>
      <c r="S349" s="183">
        <v>0</v>
      </c>
      <c r="T349" s="184">
        <f>S349*H349</f>
        <v>0</v>
      </c>
      <c r="AR349" s="23" t="s">
        <v>285</v>
      </c>
      <c r="AT349" s="23" t="s">
        <v>337</v>
      </c>
      <c r="AU349" s="23" t="s">
        <v>80</v>
      </c>
      <c r="AY349" s="23" t="s">
        <v>243</v>
      </c>
      <c r="BE349" s="185">
        <f>IF(N349="základní",J349,0)</f>
        <v>0</v>
      </c>
      <c r="BF349" s="185">
        <f>IF(N349="snížená",J349,0)</f>
        <v>0</v>
      </c>
      <c r="BG349" s="185">
        <f>IF(N349="zákl. přenesená",J349,0)</f>
        <v>0</v>
      </c>
      <c r="BH349" s="185">
        <f>IF(N349="sníž. přenesená",J349,0)</f>
        <v>0</v>
      </c>
      <c r="BI349" s="185">
        <f>IF(N349="nulová",J349,0)</f>
        <v>0</v>
      </c>
      <c r="BJ349" s="23" t="s">
        <v>11</v>
      </c>
      <c r="BK349" s="185">
        <f>ROUND(I349*H349,0)</f>
        <v>0</v>
      </c>
      <c r="BL349" s="23" t="s">
        <v>250</v>
      </c>
      <c r="BM349" s="23" t="s">
        <v>553</v>
      </c>
    </row>
    <row r="350" spans="2:65" s="11" customFormat="1" ht="13.5">
      <c r="B350" s="186"/>
      <c r="D350" s="187" t="s">
        <v>252</v>
      </c>
      <c r="E350" s="188" t="s">
        <v>5</v>
      </c>
      <c r="F350" s="189" t="s">
        <v>554</v>
      </c>
      <c r="H350" s="190">
        <v>277.62</v>
      </c>
      <c r="I350" s="191"/>
      <c r="L350" s="186"/>
      <c r="M350" s="192"/>
      <c r="N350" s="193"/>
      <c r="O350" s="193"/>
      <c r="P350" s="193"/>
      <c r="Q350" s="193"/>
      <c r="R350" s="193"/>
      <c r="S350" s="193"/>
      <c r="T350" s="194"/>
      <c r="AT350" s="188" t="s">
        <v>252</v>
      </c>
      <c r="AU350" s="188" t="s">
        <v>80</v>
      </c>
      <c r="AV350" s="11" t="s">
        <v>80</v>
      </c>
      <c r="AW350" s="11" t="s">
        <v>36</v>
      </c>
      <c r="AX350" s="11" t="s">
        <v>11</v>
      </c>
      <c r="AY350" s="188" t="s">
        <v>243</v>
      </c>
    </row>
    <row r="351" spans="2:65" s="1" customFormat="1" ht="16.5" customHeight="1">
      <c r="B351" s="173"/>
      <c r="C351" s="203" t="s">
        <v>555</v>
      </c>
      <c r="D351" s="203" t="s">
        <v>337</v>
      </c>
      <c r="E351" s="204" t="s">
        <v>556</v>
      </c>
      <c r="F351" s="205" t="s">
        <v>557</v>
      </c>
      <c r="G351" s="206" t="s">
        <v>323</v>
      </c>
      <c r="H351" s="207">
        <v>97.65</v>
      </c>
      <c r="I351" s="208"/>
      <c r="J351" s="209">
        <f>ROUND(I351*H351,0)</f>
        <v>0</v>
      </c>
      <c r="K351" s="205" t="s">
        <v>249</v>
      </c>
      <c r="L351" s="210"/>
      <c r="M351" s="211" t="s">
        <v>5</v>
      </c>
      <c r="N351" s="212" t="s">
        <v>43</v>
      </c>
      <c r="O351" s="40"/>
      <c r="P351" s="183">
        <f>O351*H351</f>
        <v>0</v>
      </c>
      <c r="Q351" s="183">
        <v>2.0000000000000001E-4</v>
      </c>
      <c r="R351" s="183">
        <f>Q351*H351</f>
        <v>1.9530000000000002E-2</v>
      </c>
      <c r="S351" s="183">
        <v>0</v>
      </c>
      <c r="T351" s="184">
        <f>S351*H351</f>
        <v>0</v>
      </c>
      <c r="AR351" s="23" t="s">
        <v>285</v>
      </c>
      <c r="AT351" s="23" t="s">
        <v>337</v>
      </c>
      <c r="AU351" s="23" t="s">
        <v>80</v>
      </c>
      <c r="AY351" s="23" t="s">
        <v>243</v>
      </c>
      <c r="BE351" s="185">
        <f>IF(N351="základní",J351,0)</f>
        <v>0</v>
      </c>
      <c r="BF351" s="185">
        <f>IF(N351="snížená",J351,0)</f>
        <v>0</v>
      </c>
      <c r="BG351" s="185">
        <f>IF(N351="zákl. přenesená",J351,0)</f>
        <v>0</v>
      </c>
      <c r="BH351" s="185">
        <f>IF(N351="sníž. přenesená",J351,0)</f>
        <v>0</v>
      </c>
      <c r="BI351" s="185">
        <f>IF(N351="nulová",J351,0)</f>
        <v>0</v>
      </c>
      <c r="BJ351" s="23" t="s">
        <v>11</v>
      </c>
      <c r="BK351" s="185">
        <f>ROUND(I351*H351,0)</f>
        <v>0</v>
      </c>
      <c r="BL351" s="23" t="s">
        <v>250</v>
      </c>
      <c r="BM351" s="23" t="s">
        <v>558</v>
      </c>
    </row>
    <row r="352" spans="2:65" s="11" customFormat="1" ht="13.5">
      <c r="B352" s="186"/>
      <c r="D352" s="187" t="s">
        <v>252</v>
      </c>
      <c r="E352" s="188" t="s">
        <v>5</v>
      </c>
      <c r="F352" s="189" t="s">
        <v>559</v>
      </c>
      <c r="H352" s="190">
        <v>97.65</v>
      </c>
      <c r="I352" s="191"/>
      <c r="L352" s="186"/>
      <c r="M352" s="192"/>
      <c r="N352" s="193"/>
      <c r="O352" s="193"/>
      <c r="P352" s="193"/>
      <c r="Q352" s="193"/>
      <c r="R352" s="193"/>
      <c r="S352" s="193"/>
      <c r="T352" s="194"/>
      <c r="AT352" s="188" t="s">
        <v>252</v>
      </c>
      <c r="AU352" s="188" t="s">
        <v>80</v>
      </c>
      <c r="AV352" s="11" t="s">
        <v>80</v>
      </c>
      <c r="AW352" s="11" t="s">
        <v>36</v>
      </c>
      <c r="AX352" s="11" t="s">
        <v>11</v>
      </c>
      <c r="AY352" s="188" t="s">
        <v>243</v>
      </c>
    </row>
    <row r="353" spans="2:65" s="1" customFormat="1" ht="16.5" customHeight="1">
      <c r="B353" s="173"/>
      <c r="C353" s="203" t="s">
        <v>560</v>
      </c>
      <c r="D353" s="203" t="s">
        <v>337</v>
      </c>
      <c r="E353" s="204" t="s">
        <v>561</v>
      </c>
      <c r="F353" s="205" t="s">
        <v>562</v>
      </c>
      <c r="G353" s="206" t="s">
        <v>323</v>
      </c>
      <c r="H353" s="207">
        <v>44.783000000000001</v>
      </c>
      <c r="I353" s="208"/>
      <c r="J353" s="209">
        <f>ROUND(I353*H353,0)</f>
        <v>0</v>
      </c>
      <c r="K353" s="205" t="s">
        <v>249</v>
      </c>
      <c r="L353" s="210"/>
      <c r="M353" s="211" t="s">
        <v>5</v>
      </c>
      <c r="N353" s="212" t="s">
        <v>43</v>
      </c>
      <c r="O353" s="40"/>
      <c r="P353" s="183">
        <f>O353*H353</f>
        <v>0</v>
      </c>
      <c r="Q353" s="183">
        <v>5.0000000000000001E-4</v>
      </c>
      <c r="R353" s="183">
        <f>Q353*H353</f>
        <v>2.2391500000000002E-2</v>
      </c>
      <c r="S353" s="183">
        <v>0</v>
      </c>
      <c r="T353" s="184">
        <f>S353*H353</f>
        <v>0</v>
      </c>
      <c r="AR353" s="23" t="s">
        <v>285</v>
      </c>
      <c r="AT353" s="23" t="s">
        <v>337</v>
      </c>
      <c r="AU353" s="23" t="s">
        <v>80</v>
      </c>
      <c r="AY353" s="23" t="s">
        <v>243</v>
      </c>
      <c r="BE353" s="185">
        <f>IF(N353="základní",J353,0)</f>
        <v>0</v>
      </c>
      <c r="BF353" s="185">
        <f>IF(N353="snížená",J353,0)</f>
        <v>0</v>
      </c>
      <c r="BG353" s="185">
        <f>IF(N353="zákl. přenesená",J353,0)</f>
        <v>0</v>
      </c>
      <c r="BH353" s="185">
        <f>IF(N353="sníž. přenesená",J353,0)</f>
        <v>0</v>
      </c>
      <c r="BI353" s="185">
        <f>IF(N353="nulová",J353,0)</f>
        <v>0</v>
      </c>
      <c r="BJ353" s="23" t="s">
        <v>11</v>
      </c>
      <c r="BK353" s="185">
        <f>ROUND(I353*H353,0)</f>
        <v>0</v>
      </c>
      <c r="BL353" s="23" t="s">
        <v>250</v>
      </c>
      <c r="BM353" s="23" t="s">
        <v>563</v>
      </c>
    </row>
    <row r="354" spans="2:65" s="11" customFormat="1" ht="13.5">
      <c r="B354" s="186"/>
      <c r="D354" s="187" t="s">
        <v>252</v>
      </c>
      <c r="E354" s="188" t="s">
        <v>5</v>
      </c>
      <c r="F354" s="189" t="s">
        <v>564</v>
      </c>
      <c r="H354" s="190">
        <v>44.783000000000001</v>
      </c>
      <c r="I354" s="191"/>
      <c r="L354" s="186"/>
      <c r="M354" s="192"/>
      <c r="N354" s="193"/>
      <c r="O354" s="193"/>
      <c r="P354" s="193"/>
      <c r="Q354" s="193"/>
      <c r="R354" s="193"/>
      <c r="S354" s="193"/>
      <c r="T354" s="194"/>
      <c r="AT354" s="188" t="s">
        <v>252</v>
      </c>
      <c r="AU354" s="188" t="s">
        <v>80</v>
      </c>
      <c r="AV354" s="11" t="s">
        <v>80</v>
      </c>
      <c r="AW354" s="11" t="s">
        <v>36</v>
      </c>
      <c r="AX354" s="11" t="s">
        <v>11</v>
      </c>
      <c r="AY354" s="188" t="s">
        <v>243</v>
      </c>
    </row>
    <row r="355" spans="2:65" s="1" customFormat="1" ht="25.5" customHeight="1">
      <c r="B355" s="173"/>
      <c r="C355" s="174" t="s">
        <v>565</v>
      </c>
      <c r="D355" s="174" t="s">
        <v>245</v>
      </c>
      <c r="E355" s="175" t="s">
        <v>566</v>
      </c>
      <c r="F355" s="176" t="s">
        <v>567</v>
      </c>
      <c r="G355" s="177" t="s">
        <v>248</v>
      </c>
      <c r="H355" s="178">
        <v>589.21799999999996</v>
      </c>
      <c r="I355" s="179"/>
      <c r="J355" s="180">
        <f>ROUND(I355*H355,0)</f>
        <v>0</v>
      </c>
      <c r="K355" s="176" t="s">
        <v>249</v>
      </c>
      <c r="L355" s="39"/>
      <c r="M355" s="181" t="s">
        <v>5</v>
      </c>
      <c r="N355" s="182" t="s">
        <v>43</v>
      </c>
      <c r="O355" s="40"/>
      <c r="P355" s="183">
        <f>O355*H355</f>
        <v>0</v>
      </c>
      <c r="Q355" s="183">
        <v>3.82E-3</v>
      </c>
      <c r="R355" s="183">
        <f>Q355*H355</f>
        <v>2.2508127600000001</v>
      </c>
      <c r="S355" s="183">
        <v>0</v>
      </c>
      <c r="T355" s="184">
        <f>S355*H355</f>
        <v>0</v>
      </c>
      <c r="AR355" s="23" t="s">
        <v>250</v>
      </c>
      <c r="AT355" s="23" t="s">
        <v>245</v>
      </c>
      <c r="AU355" s="23" t="s">
        <v>80</v>
      </c>
      <c r="AY355" s="23" t="s">
        <v>243</v>
      </c>
      <c r="BE355" s="185">
        <f>IF(N355="základní",J355,0)</f>
        <v>0</v>
      </c>
      <c r="BF355" s="185">
        <f>IF(N355="snížená",J355,0)</f>
        <v>0</v>
      </c>
      <c r="BG355" s="185">
        <f>IF(N355="zákl. přenesená",J355,0)</f>
        <v>0</v>
      </c>
      <c r="BH355" s="185">
        <f>IF(N355="sníž. přenesená",J355,0)</f>
        <v>0</v>
      </c>
      <c r="BI355" s="185">
        <f>IF(N355="nulová",J355,0)</f>
        <v>0</v>
      </c>
      <c r="BJ355" s="23" t="s">
        <v>11</v>
      </c>
      <c r="BK355" s="185">
        <f>ROUND(I355*H355,0)</f>
        <v>0</v>
      </c>
      <c r="BL355" s="23" t="s">
        <v>250</v>
      </c>
      <c r="BM355" s="23" t="s">
        <v>568</v>
      </c>
    </row>
    <row r="356" spans="2:65" s="11" customFormat="1" ht="13.5">
      <c r="B356" s="186"/>
      <c r="D356" s="187" t="s">
        <v>252</v>
      </c>
      <c r="E356" s="188" t="s">
        <v>5</v>
      </c>
      <c r="F356" s="189" t="s">
        <v>91</v>
      </c>
      <c r="H356" s="190">
        <v>589.21799999999996</v>
      </c>
      <c r="I356" s="191"/>
      <c r="L356" s="186"/>
      <c r="M356" s="192"/>
      <c r="N356" s="193"/>
      <c r="O356" s="193"/>
      <c r="P356" s="193"/>
      <c r="Q356" s="193"/>
      <c r="R356" s="193"/>
      <c r="S356" s="193"/>
      <c r="T356" s="194"/>
      <c r="AT356" s="188" t="s">
        <v>252</v>
      </c>
      <c r="AU356" s="188" t="s">
        <v>80</v>
      </c>
      <c r="AV356" s="11" t="s">
        <v>80</v>
      </c>
      <c r="AW356" s="11" t="s">
        <v>36</v>
      </c>
      <c r="AX356" s="11" t="s">
        <v>11</v>
      </c>
      <c r="AY356" s="188" t="s">
        <v>243</v>
      </c>
    </row>
    <row r="357" spans="2:65" s="1" customFormat="1" ht="25.5" customHeight="1">
      <c r="B357" s="173"/>
      <c r="C357" s="174" t="s">
        <v>569</v>
      </c>
      <c r="D357" s="174" t="s">
        <v>245</v>
      </c>
      <c r="E357" s="175" t="s">
        <v>570</v>
      </c>
      <c r="F357" s="176" t="s">
        <v>571</v>
      </c>
      <c r="G357" s="177" t="s">
        <v>248</v>
      </c>
      <c r="H357" s="178">
        <v>62.844000000000001</v>
      </c>
      <c r="I357" s="179"/>
      <c r="J357" s="180">
        <f>ROUND(I357*H357,0)</f>
        <v>0</v>
      </c>
      <c r="K357" s="176" t="s">
        <v>249</v>
      </c>
      <c r="L357" s="39"/>
      <c r="M357" s="181" t="s">
        <v>5</v>
      </c>
      <c r="N357" s="182" t="s">
        <v>43</v>
      </c>
      <c r="O357" s="40"/>
      <c r="P357" s="183">
        <f>O357*H357</f>
        <v>0</v>
      </c>
      <c r="Q357" s="183">
        <v>6.28E-3</v>
      </c>
      <c r="R357" s="183">
        <f>Q357*H357</f>
        <v>0.39466032000000001</v>
      </c>
      <c r="S357" s="183">
        <v>0</v>
      </c>
      <c r="T357" s="184">
        <f>S357*H357</f>
        <v>0</v>
      </c>
      <c r="AR357" s="23" t="s">
        <v>250</v>
      </c>
      <c r="AT357" s="23" t="s">
        <v>245</v>
      </c>
      <c r="AU357" s="23" t="s">
        <v>80</v>
      </c>
      <c r="AY357" s="23" t="s">
        <v>243</v>
      </c>
      <c r="BE357" s="185">
        <f>IF(N357="základní",J357,0)</f>
        <v>0</v>
      </c>
      <c r="BF357" s="185">
        <f>IF(N357="snížená",J357,0)</f>
        <v>0</v>
      </c>
      <c r="BG357" s="185">
        <f>IF(N357="zákl. přenesená",J357,0)</f>
        <v>0</v>
      </c>
      <c r="BH357" s="185">
        <f>IF(N357="sníž. přenesená",J357,0)</f>
        <v>0</v>
      </c>
      <c r="BI357" s="185">
        <f>IF(N357="nulová",J357,0)</f>
        <v>0</v>
      </c>
      <c r="BJ357" s="23" t="s">
        <v>11</v>
      </c>
      <c r="BK357" s="185">
        <f>ROUND(I357*H357,0)</f>
        <v>0</v>
      </c>
      <c r="BL357" s="23" t="s">
        <v>250</v>
      </c>
      <c r="BM357" s="23" t="s">
        <v>572</v>
      </c>
    </row>
    <row r="358" spans="2:65" s="11" customFormat="1" ht="13.5">
      <c r="B358" s="186"/>
      <c r="D358" s="187" t="s">
        <v>252</v>
      </c>
      <c r="E358" s="188" t="s">
        <v>5</v>
      </c>
      <c r="F358" s="189" t="s">
        <v>115</v>
      </c>
      <c r="H358" s="190">
        <v>62.844000000000001</v>
      </c>
      <c r="I358" s="191"/>
      <c r="L358" s="186"/>
      <c r="M358" s="192"/>
      <c r="N358" s="193"/>
      <c r="O358" s="193"/>
      <c r="P358" s="193"/>
      <c r="Q358" s="193"/>
      <c r="R358" s="193"/>
      <c r="S358" s="193"/>
      <c r="T358" s="194"/>
      <c r="AT358" s="188" t="s">
        <v>252</v>
      </c>
      <c r="AU358" s="188" t="s">
        <v>80</v>
      </c>
      <c r="AV358" s="11" t="s">
        <v>80</v>
      </c>
      <c r="AW358" s="11" t="s">
        <v>36</v>
      </c>
      <c r="AX358" s="11" t="s">
        <v>11</v>
      </c>
      <c r="AY358" s="188" t="s">
        <v>243</v>
      </c>
    </row>
    <row r="359" spans="2:65" s="1" customFormat="1" ht="25.5" customHeight="1">
      <c r="B359" s="173"/>
      <c r="C359" s="174" t="s">
        <v>573</v>
      </c>
      <c r="D359" s="174" t="s">
        <v>245</v>
      </c>
      <c r="E359" s="175" t="s">
        <v>574</v>
      </c>
      <c r="F359" s="176" t="s">
        <v>575</v>
      </c>
      <c r="G359" s="177" t="s">
        <v>248</v>
      </c>
      <c r="H359" s="178">
        <v>640.61400000000003</v>
      </c>
      <c r="I359" s="179"/>
      <c r="J359" s="180">
        <f>ROUND(I359*H359,0)</f>
        <v>0</v>
      </c>
      <c r="K359" s="176" t="s">
        <v>249</v>
      </c>
      <c r="L359" s="39"/>
      <c r="M359" s="181" t="s">
        <v>5</v>
      </c>
      <c r="N359" s="182" t="s">
        <v>43</v>
      </c>
      <c r="O359" s="40"/>
      <c r="P359" s="183">
        <f>O359*H359</f>
        <v>0</v>
      </c>
      <c r="Q359" s="183">
        <v>2.6800000000000001E-3</v>
      </c>
      <c r="R359" s="183">
        <f>Q359*H359</f>
        <v>1.7168455200000001</v>
      </c>
      <c r="S359" s="183">
        <v>0</v>
      </c>
      <c r="T359" s="184">
        <f>S359*H359</f>
        <v>0</v>
      </c>
      <c r="AR359" s="23" t="s">
        <v>250</v>
      </c>
      <c r="AT359" s="23" t="s">
        <v>245</v>
      </c>
      <c r="AU359" s="23" t="s">
        <v>80</v>
      </c>
      <c r="AY359" s="23" t="s">
        <v>243</v>
      </c>
      <c r="BE359" s="185">
        <f>IF(N359="základní",J359,0)</f>
        <v>0</v>
      </c>
      <c r="BF359" s="185">
        <f>IF(N359="snížená",J359,0)</f>
        <v>0</v>
      </c>
      <c r="BG359" s="185">
        <f>IF(N359="zákl. přenesená",J359,0)</f>
        <v>0</v>
      </c>
      <c r="BH359" s="185">
        <f>IF(N359="sníž. přenesená",J359,0)</f>
        <v>0</v>
      </c>
      <c r="BI359" s="185">
        <f>IF(N359="nulová",J359,0)</f>
        <v>0</v>
      </c>
      <c r="BJ359" s="23" t="s">
        <v>11</v>
      </c>
      <c r="BK359" s="185">
        <f>ROUND(I359*H359,0)</f>
        <v>0</v>
      </c>
      <c r="BL359" s="23" t="s">
        <v>250</v>
      </c>
      <c r="BM359" s="23" t="s">
        <v>576</v>
      </c>
    </row>
    <row r="360" spans="2:65" s="11" customFormat="1" ht="13.5">
      <c r="B360" s="186"/>
      <c r="D360" s="187" t="s">
        <v>252</v>
      </c>
      <c r="E360" s="188" t="s">
        <v>5</v>
      </c>
      <c r="F360" s="189" t="s">
        <v>118</v>
      </c>
      <c r="H360" s="190">
        <v>569.13400000000001</v>
      </c>
      <c r="I360" s="191"/>
      <c r="L360" s="186"/>
      <c r="M360" s="192"/>
      <c r="N360" s="193"/>
      <c r="O360" s="193"/>
      <c r="P360" s="193"/>
      <c r="Q360" s="193"/>
      <c r="R360" s="193"/>
      <c r="S360" s="193"/>
      <c r="T360" s="194"/>
      <c r="AT360" s="188" t="s">
        <v>252</v>
      </c>
      <c r="AU360" s="188" t="s">
        <v>80</v>
      </c>
      <c r="AV360" s="11" t="s">
        <v>80</v>
      </c>
      <c r="AW360" s="11" t="s">
        <v>36</v>
      </c>
      <c r="AX360" s="11" t="s">
        <v>72</v>
      </c>
      <c r="AY360" s="188" t="s">
        <v>243</v>
      </c>
    </row>
    <row r="361" spans="2:65" s="11" customFormat="1" ht="13.5">
      <c r="B361" s="186"/>
      <c r="D361" s="187" t="s">
        <v>252</v>
      </c>
      <c r="E361" s="188" t="s">
        <v>5</v>
      </c>
      <c r="F361" s="189" t="s">
        <v>577</v>
      </c>
      <c r="H361" s="190">
        <v>71.48</v>
      </c>
      <c r="I361" s="191"/>
      <c r="L361" s="186"/>
      <c r="M361" s="192"/>
      <c r="N361" s="193"/>
      <c r="O361" s="193"/>
      <c r="P361" s="193"/>
      <c r="Q361" s="193"/>
      <c r="R361" s="193"/>
      <c r="S361" s="193"/>
      <c r="T361" s="194"/>
      <c r="AT361" s="188" t="s">
        <v>252</v>
      </c>
      <c r="AU361" s="188" t="s">
        <v>80</v>
      </c>
      <c r="AV361" s="11" t="s">
        <v>80</v>
      </c>
      <c r="AW361" s="11" t="s">
        <v>36</v>
      </c>
      <c r="AX361" s="11" t="s">
        <v>72</v>
      </c>
      <c r="AY361" s="188" t="s">
        <v>243</v>
      </c>
    </row>
    <row r="362" spans="2:65" s="12" customFormat="1" ht="13.5">
      <c r="B362" s="195"/>
      <c r="D362" s="187" t="s">
        <v>252</v>
      </c>
      <c r="E362" s="196" t="s">
        <v>5</v>
      </c>
      <c r="F362" s="197" t="s">
        <v>255</v>
      </c>
      <c r="H362" s="198">
        <v>640.61400000000003</v>
      </c>
      <c r="I362" s="199"/>
      <c r="L362" s="195"/>
      <c r="M362" s="200"/>
      <c r="N362" s="201"/>
      <c r="O362" s="201"/>
      <c r="P362" s="201"/>
      <c r="Q362" s="201"/>
      <c r="R362" s="201"/>
      <c r="S362" s="201"/>
      <c r="T362" s="202"/>
      <c r="AT362" s="196" t="s">
        <v>252</v>
      </c>
      <c r="AU362" s="196" t="s">
        <v>80</v>
      </c>
      <c r="AV362" s="12" t="s">
        <v>83</v>
      </c>
      <c r="AW362" s="12" t="s">
        <v>36</v>
      </c>
      <c r="AX362" s="12" t="s">
        <v>11</v>
      </c>
      <c r="AY362" s="196" t="s">
        <v>243</v>
      </c>
    </row>
    <row r="363" spans="2:65" s="1" customFormat="1" ht="25.5" customHeight="1">
      <c r="B363" s="173"/>
      <c r="C363" s="174" t="s">
        <v>578</v>
      </c>
      <c r="D363" s="174" t="s">
        <v>245</v>
      </c>
      <c r="E363" s="175" t="s">
        <v>579</v>
      </c>
      <c r="F363" s="176" t="s">
        <v>580</v>
      </c>
      <c r="G363" s="177" t="s">
        <v>248</v>
      </c>
      <c r="H363" s="178">
        <v>34.03</v>
      </c>
      <c r="I363" s="179"/>
      <c r="J363" s="180">
        <f>ROUND(I363*H363,0)</f>
        <v>0</v>
      </c>
      <c r="K363" s="176" t="s">
        <v>249</v>
      </c>
      <c r="L363" s="39"/>
      <c r="M363" s="181" t="s">
        <v>5</v>
      </c>
      <c r="N363" s="182" t="s">
        <v>43</v>
      </c>
      <c r="O363" s="40"/>
      <c r="P363" s="183">
        <f>O363*H363</f>
        <v>0</v>
      </c>
      <c r="Q363" s="183">
        <v>5.9999999999999995E-4</v>
      </c>
      <c r="R363" s="183">
        <f>Q363*H363</f>
        <v>2.0417999999999999E-2</v>
      </c>
      <c r="S363" s="183">
        <v>0</v>
      </c>
      <c r="T363" s="184">
        <f>S363*H363</f>
        <v>0</v>
      </c>
      <c r="AR363" s="23" t="s">
        <v>250</v>
      </c>
      <c r="AT363" s="23" t="s">
        <v>245</v>
      </c>
      <c r="AU363" s="23" t="s">
        <v>80</v>
      </c>
      <c r="AY363" s="23" t="s">
        <v>243</v>
      </c>
      <c r="BE363" s="185">
        <f>IF(N363="základní",J363,0)</f>
        <v>0</v>
      </c>
      <c r="BF363" s="185">
        <f>IF(N363="snížená",J363,0)</f>
        <v>0</v>
      </c>
      <c r="BG363" s="185">
        <f>IF(N363="zákl. přenesená",J363,0)</f>
        <v>0</v>
      </c>
      <c r="BH363" s="185">
        <f>IF(N363="sníž. přenesená",J363,0)</f>
        <v>0</v>
      </c>
      <c r="BI363" s="185">
        <f>IF(N363="nulová",J363,0)</f>
        <v>0</v>
      </c>
      <c r="BJ363" s="23" t="s">
        <v>11</v>
      </c>
      <c r="BK363" s="185">
        <f>ROUND(I363*H363,0)</f>
        <v>0</v>
      </c>
      <c r="BL363" s="23" t="s">
        <v>250</v>
      </c>
      <c r="BM363" s="23" t="s">
        <v>581</v>
      </c>
    </row>
    <row r="364" spans="2:65" s="11" customFormat="1" ht="13.5">
      <c r="B364" s="186"/>
      <c r="D364" s="187" t="s">
        <v>252</v>
      </c>
      <c r="E364" s="188" t="s">
        <v>5</v>
      </c>
      <c r="F364" s="189" t="s">
        <v>582</v>
      </c>
      <c r="H364" s="190">
        <v>17.34</v>
      </c>
      <c r="I364" s="191"/>
      <c r="L364" s="186"/>
      <c r="M364" s="192"/>
      <c r="N364" s="193"/>
      <c r="O364" s="193"/>
      <c r="P364" s="193"/>
      <c r="Q364" s="193"/>
      <c r="R364" s="193"/>
      <c r="S364" s="193"/>
      <c r="T364" s="194"/>
      <c r="AT364" s="188" t="s">
        <v>252</v>
      </c>
      <c r="AU364" s="188" t="s">
        <v>80</v>
      </c>
      <c r="AV364" s="11" t="s">
        <v>80</v>
      </c>
      <c r="AW364" s="11" t="s">
        <v>36</v>
      </c>
      <c r="AX364" s="11" t="s">
        <v>72</v>
      </c>
      <c r="AY364" s="188" t="s">
        <v>243</v>
      </c>
    </row>
    <row r="365" spans="2:65" s="11" customFormat="1" ht="13.5">
      <c r="B365" s="186"/>
      <c r="D365" s="187" t="s">
        <v>252</v>
      </c>
      <c r="E365" s="188" t="s">
        <v>5</v>
      </c>
      <c r="F365" s="189" t="s">
        <v>583</v>
      </c>
      <c r="H365" s="190">
        <v>-3.625</v>
      </c>
      <c r="I365" s="191"/>
      <c r="L365" s="186"/>
      <c r="M365" s="192"/>
      <c r="N365" s="193"/>
      <c r="O365" s="193"/>
      <c r="P365" s="193"/>
      <c r="Q365" s="193"/>
      <c r="R365" s="193"/>
      <c r="S365" s="193"/>
      <c r="T365" s="194"/>
      <c r="AT365" s="188" t="s">
        <v>252</v>
      </c>
      <c r="AU365" s="188" t="s">
        <v>80</v>
      </c>
      <c r="AV365" s="11" t="s">
        <v>80</v>
      </c>
      <c r="AW365" s="11" t="s">
        <v>36</v>
      </c>
      <c r="AX365" s="11" t="s">
        <v>72</v>
      </c>
      <c r="AY365" s="188" t="s">
        <v>243</v>
      </c>
    </row>
    <row r="366" spans="2:65" s="11" customFormat="1" ht="13.5">
      <c r="B366" s="186"/>
      <c r="D366" s="187" t="s">
        <v>252</v>
      </c>
      <c r="E366" s="188" t="s">
        <v>5</v>
      </c>
      <c r="F366" s="189" t="s">
        <v>584</v>
      </c>
      <c r="H366" s="190">
        <v>-0.51</v>
      </c>
      <c r="I366" s="191"/>
      <c r="L366" s="186"/>
      <c r="M366" s="192"/>
      <c r="N366" s="193"/>
      <c r="O366" s="193"/>
      <c r="P366" s="193"/>
      <c r="Q366" s="193"/>
      <c r="R366" s="193"/>
      <c r="S366" s="193"/>
      <c r="T366" s="194"/>
      <c r="AT366" s="188" t="s">
        <v>252</v>
      </c>
      <c r="AU366" s="188" t="s">
        <v>80</v>
      </c>
      <c r="AV366" s="11" t="s">
        <v>80</v>
      </c>
      <c r="AW366" s="11" t="s">
        <v>36</v>
      </c>
      <c r="AX366" s="11" t="s">
        <v>72</v>
      </c>
      <c r="AY366" s="188" t="s">
        <v>243</v>
      </c>
    </row>
    <row r="367" spans="2:65" s="12" customFormat="1" ht="13.5">
      <c r="B367" s="195"/>
      <c r="D367" s="187" t="s">
        <v>252</v>
      </c>
      <c r="E367" s="196" t="s">
        <v>5</v>
      </c>
      <c r="F367" s="197" t="s">
        <v>415</v>
      </c>
      <c r="H367" s="198">
        <v>13.205</v>
      </c>
      <c r="I367" s="199"/>
      <c r="L367" s="195"/>
      <c r="M367" s="200"/>
      <c r="N367" s="201"/>
      <c r="O367" s="201"/>
      <c r="P367" s="201"/>
      <c r="Q367" s="201"/>
      <c r="R367" s="201"/>
      <c r="S367" s="201"/>
      <c r="T367" s="202"/>
      <c r="AT367" s="196" t="s">
        <v>252</v>
      </c>
      <c r="AU367" s="196" t="s">
        <v>80</v>
      </c>
      <c r="AV367" s="12" t="s">
        <v>83</v>
      </c>
      <c r="AW367" s="12" t="s">
        <v>36</v>
      </c>
      <c r="AX367" s="12" t="s">
        <v>72</v>
      </c>
      <c r="AY367" s="196" t="s">
        <v>243</v>
      </c>
    </row>
    <row r="368" spans="2:65" s="11" customFormat="1" ht="13.5">
      <c r="B368" s="186"/>
      <c r="D368" s="187" t="s">
        <v>252</v>
      </c>
      <c r="E368" s="188" t="s">
        <v>5</v>
      </c>
      <c r="F368" s="189" t="s">
        <v>585</v>
      </c>
      <c r="H368" s="190">
        <v>20.824999999999999</v>
      </c>
      <c r="I368" s="191"/>
      <c r="L368" s="186"/>
      <c r="M368" s="192"/>
      <c r="N368" s="193"/>
      <c r="O368" s="193"/>
      <c r="P368" s="193"/>
      <c r="Q368" s="193"/>
      <c r="R368" s="193"/>
      <c r="S368" s="193"/>
      <c r="T368" s="194"/>
      <c r="AT368" s="188" t="s">
        <v>252</v>
      </c>
      <c r="AU368" s="188" t="s">
        <v>80</v>
      </c>
      <c r="AV368" s="11" t="s">
        <v>80</v>
      </c>
      <c r="AW368" s="11" t="s">
        <v>36</v>
      </c>
      <c r="AX368" s="11" t="s">
        <v>72</v>
      </c>
      <c r="AY368" s="188" t="s">
        <v>243</v>
      </c>
    </row>
    <row r="369" spans="2:65" s="12" customFormat="1" ht="13.5">
      <c r="B369" s="195"/>
      <c r="D369" s="187" t="s">
        <v>252</v>
      </c>
      <c r="E369" s="196" t="s">
        <v>5</v>
      </c>
      <c r="F369" s="197" t="s">
        <v>304</v>
      </c>
      <c r="H369" s="198">
        <v>20.824999999999999</v>
      </c>
      <c r="I369" s="199"/>
      <c r="L369" s="195"/>
      <c r="M369" s="200"/>
      <c r="N369" s="201"/>
      <c r="O369" s="201"/>
      <c r="P369" s="201"/>
      <c r="Q369" s="201"/>
      <c r="R369" s="201"/>
      <c r="S369" s="201"/>
      <c r="T369" s="202"/>
      <c r="AT369" s="196" t="s">
        <v>252</v>
      </c>
      <c r="AU369" s="196" t="s">
        <v>80</v>
      </c>
      <c r="AV369" s="12" t="s">
        <v>83</v>
      </c>
      <c r="AW369" s="12" t="s">
        <v>36</v>
      </c>
      <c r="AX369" s="12" t="s">
        <v>72</v>
      </c>
      <c r="AY369" s="196" t="s">
        <v>243</v>
      </c>
    </row>
    <row r="370" spans="2:65" s="13" customFormat="1" ht="13.5">
      <c r="B370" s="213"/>
      <c r="D370" s="187" t="s">
        <v>252</v>
      </c>
      <c r="E370" s="214" t="s">
        <v>124</v>
      </c>
      <c r="F370" s="215" t="s">
        <v>478</v>
      </c>
      <c r="H370" s="216">
        <v>34.03</v>
      </c>
      <c r="I370" s="217"/>
      <c r="L370" s="213"/>
      <c r="M370" s="218"/>
      <c r="N370" s="219"/>
      <c r="O370" s="219"/>
      <c r="P370" s="219"/>
      <c r="Q370" s="219"/>
      <c r="R370" s="219"/>
      <c r="S370" s="219"/>
      <c r="T370" s="220"/>
      <c r="AT370" s="214" t="s">
        <v>252</v>
      </c>
      <c r="AU370" s="214" t="s">
        <v>80</v>
      </c>
      <c r="AV370" s="13" t="s">
        <v>250</v>
      </c>
      <c r="AW370" s="13" t="s">
        <v>36</v>
      </c>
      <c r="AX370" s="13" t="s">
        <v>11</v>
      </c>
      <c r="AY370" s="214" t="s">
        <v>243</v>
      </c>
    </row>
    <row r="371" spans="2:65" s="1" customFormat="1" ht="25.5" customHeight="1">
      <c r="B371" s="173"/>
      <c r="C371" s="174" t="s">
        <v>586</v>
      </c>
      <c r="D371" s="174" t="s">
        <v>245</v>
      </c>
      <c r="E371" s="175" t="s">
        <v>587</v>
      </c>
      <c r="F371" s="176" t="s">
        <v>588</v>
      </c>
      <c r="G371" s="177" t="s">
        <v>248</v>
      </c>
      <c r="H371" s="178">
        <v>174.02500000000001</v>
      </c>
      <c r="I371" s="179"/>
      <c r="J371" s="180">
        <f>ROUND(I371*H371,0)</f>
        <v>0</v>
      </c>
      <c r="K371" s="176" t="s">
        <v>249</v>
      </c>
      <c r="L371" s="39"/>
      <c r="M371" s="181" t="s">
        <v>5</v>
      </c>
      <c r="N371" s="182" t="s">
        <v>43</v>
      </c>
      <c r="O371" s="40"/>
      <c r="P371" s="183">
        <f>O371*H371</f>
        <v>0</v>
      </c>
      <c r="Q371" s="183">
        <v>2.0000000000000001E-4</v>
      </c>
      <c r="R371" s="183">
        <f>Q371*H371</f>
        <v>3.4805000000000003E-2</v>
      </c>
      <c r="S371" s="183">
        <v>0</v>
      </c>
      <c r="T371" s="184">
        <f>S371*H371</f>
        <v>0</v>
      </c>
      <c r="AR371" s="23" t="s">
        <v>250</v>
      </c>
      <c r="AT371" s="23" t="s">
        <v>245</v>
      </c>
      <c r="AU371" s="23" t="s">
        <v>80</v>
      </c>
      <c r="AY371" s="23" t="s">
        <v>243</v>
      </c>
      <c r="BE371" s="185">
        <f>IF(N371="základní",J371,0)</f>
        <v>0</v>
      </c>
      <c r="BF371" s="185">
        <f>IF(N371="snížená",J371,0)</f>
        <v>0</v>
      </c>
      <c r="BG371" s="185">
        <f>IF(N371="zákl. přenesená",J371,0)</f>
        <v>0</v>
      </c>
      <c r="BH371" s="185">
        <f>IF(N371="sníž. přenesená",J371,0)</f>
        <v>0</v>
      </c>
      <c r="BI371" s="185">
        <f>IF(N371="nulová",J371,0)</f>
        <v>0</v>
      </c>
      <c r="BJ371" s="23" t="s">
        <v>11</v>
      </c>
      <c r="BK371" s="185">
        <f>ROUND(I371*H371,0)</f>
        <v>0</v>
      </c>
      <c r="BL371" s="23" t="s">
        <v>250</v>
      </c>
      <c r="BM371" s="23" t="s">
        <v>589</v>
      </c>
    </row>
    <row r="372" spans="2:65" s="11" customFormat="1" ht="13.5">
      <c r="B372" s="186"/>
      <c r="D372" s="187" t="s">
        <v>252</v>
      </c>
      <c r="E372" s="188" t="s">
        <v>5</v>
      </c>
      <c r="F372" s="189" t="s">
        <v>590</v>
      </c>
      <c r="H372" s="190">
        <v>159.07499999999999</v>
      </c>
      <c r="I372" s="191"/>
      <c r="L372" s="186"/>
      <c r="M372" s="192"/>
      <c r="N372" s="193"/>
      <c r="O372" s="193"/>
      <c r="P372" s="193"/>
      <c r="Q372" s="193"/>
      <c r="R372" s="193"/>
      <c r="S372" s="193"/>
      <c r="T372" s="194"/>
      <c r="AT372" s="188" t="s">
        <v>252</v>
      </c>
      <c r="AU372" s="188" t="s">
        <v>80</v>
      </c>
      <c r="AV372" s="11" t="s">
        <v>80</v>
      </c>
      <c r="AW372" s="11" t="s">
        <v>36</v>
      </c>
      <c r="AX372" s="11" t="s">
        <v>72</v>
      </c>
      <c r="AY372" s="188" t="s">
        <v>243</v>
      </c>
    </row>
    <row r="373" spans="2:65" s="11" customFormat="1" ht="13.5">
      <c r="B373" s="186"/>
      <c r="D373" s="187" t="s">
        <v>252</v>
      </c>
      <c r="E373" s="188" t="s">
        <v>5</v>
      </c>
      <c r="F373" s="189" t="s">
        <v>591</v>
      </c>
      <c r="H373" s="190">
        <v>-14.76</v>
      </c>
      <c r="I373" s="191"/>
      <c r="L373" s="186"/>
      <c r="M373" s="192"/>
      <c r="N373" s="193"/>
      <c r="O373" s="193"/>
      <c r="P373" s="193"/>
      <c r="Q373" s="193"/>
      <c r="R373" s="193"/>
      <c r="S373" s="193"/>
      <c r="T373" s="194"/>
      <c r="AT373" s="188" t="s">
        <v>252</v>
      </c>
      <c r="AU373" s="188" t="s">
        <v>80</v>
      </c>
      <c r="AV373" s="11" t="s">
        <v>80</v>
      </c>
      <c r="AW373" s="11" t="s">
        <v>36</v>
      </c>
      <c r="AX373" s="11" t="s">
        <v>72</v>
      </c>
      <c r="AY373" s="188" t="s">
        <v>243</v>
      </c>
    </row>
    <row r="374" spans="2:65" s="11" customFormat="1" ht="13.5">
      <c r="B374" s="186"/>
      <c r="D374" s="187" t="s">
        <v>252</v>
      </c>
      <c r="E374" s="188" t="s">
        <v>5</v>
      </c>
      <c r="F374" s="189" t="s">
        <v>592</v>
      </c>
      <c r="H374" s="190">
        <v>-4.32</v>
      </c>
      <c r="I374" s="191"/>
      <c r="L374" s="186"/>
      <c r="M374" s="192"/>
      <c r="N374" s="193"/>
      <c r="O374" s="193"/>
      <c r="P374" s="193"/>
      <c r="Q374" s="193"/>
      <c r="R374" s="193"/>
      <c r="S374" s="193"/>
      <c r="T374" s="194"/>
      <c r="AT374" s="188" t="s">
        <v>252</v>
      </c>
      <c r="AU374" s="188" t="s">
        <v>80</v>
      </c>
      <c r="AV374" s="11" t="s">
        <v>80</v>
      </c>
      <c r="AW374" s="11" t="s">
        <v>36</v>
      </c>
      <c r="AX374" s="11" t="s">
        <v>72</v>
      </c>
      <c r="AY374" s="188" t="s">
        <v>243</v>
      </c>
    </row>
    <row r="375" spans="2:65" s="12" customFormat="1" ht="13.5">
      <c r="B375" s="195"/>
      <c r="D375" s="187" t="s">
        <v>252</v>
      </c>
      <c r="E375" s="196" t="s">
        <v>127</v>
      </c>
      <c r="F375" s="197" t="s">
        <v>593</v>
      </c>
      <c r="H375" s="198">
        <v>139.995</v>
      </c>
      <c r="I375" s="199"/>
      <c r="L375" s="195"/>
      <c r="M375" s="200"/>
      <c r="N375" s="201"/>
      <c r="O375" s="201"/>
      <c r="P375" s="201"/>
      <c r="Q375" s="201"/>
      <c r="R375" s="201"/>
      <c r="S375" s="201"/>
      <c r="T375" s="202"/>
      <c r="AT375" s="196" t="s">
        <v>252</v>
      </c>
      <c r="AU375" s="196" t="s">
        <v>80</v>
      </c>
      <c r="AV375" s="12" t="s">
        <v>83</v>
      </c>
      <c r="AW375" s="12" t="s">
        <v>36</v>
      </c>
      <c r="AX375" s="12" t="s">
        <v>72</v>
      </c>
      <c r="AY375" s="196" t="s">
        <v>243</v>
      </c>
    </row>
    <row r="376" spans="2:65" s="11" customFormat="1" ht="13.5">
      <c r="B376" s="186"/>
      <c r="D376" s="187" t="s">
        <v>252</v>
      </c>
      <c r="E376" s="188" t="s">
        <v>5</v>
      </c>
      <c r="F376" s="189" t="s">
        <v>124</v>
      </c>
      <c r="H376" s="190">
        <v>34.03</v>
      </c>
      <c r="I376" s="191"/>
      <c r="L376" s="186"/>
      <c r="M376" s="192"/>
      <c r="N376" s="193"/>
      <c r="O376" s="193"/>
      <c r="P376" s="193"/>
      <c r="Q376" s="193"/>
      <c r="R376" s="193"/>
      <c r="S376" s="193"/>
      <c r="T376" s="194"/>
      <c r="AT376" s="188" t="s">
        <v>252</v>
      </c>
      <c r="AU376" s="188" t="s">
        <v>80</v>
      </c>
      <c r="AV376" s="11" t="s">
        <v>80</v>
      </c>
      <c r="AW376" s="11" t="s">
        <v>36</v>
      </c>
      <c r="AX376" s="11" t="s">
        <v>72</v>
      </c>
      <c r="AY376" s="188" t="s">
        <v>243</v>
      </c>
    </row>
    <row r="377" spans="2:65" s="11" customFormat="1" ht="13.5">
      <c r="B377" s="186"/>
      <c r="D377" s="187" t="s">
        <v>252</v>
      </c>
      <c r="E377" s="188" t="s">
        <v>5</v>
      </c>
      <c r="F377" s="189" t="s">
        <v>127</v>
      </c>
      <c r="H377" s="190">
        <v>139.995</v>
      </c>
      <c r="I377" s="191"/>
      <c r="L377" s="186"/>
      <c r="M377" s="192"/>
      <c r="N377" s="193"/>
      <c r="O377" s="193"/>
      <c r="P377" s="193"/>
      <c r="Q377" s="193"/>
      <c r="R377" s="193"/>
      <c r="S377" s="193"/>
      <c r="T377" s="194"/>
      <c r="AT377" s="188" t="s">
        <v>252</v>
      </c>
      <c r="AU377" s="188" t="s">
        <v>80</v>
      </c>
      <c r="AV377" s="11" t="s">
        <v>80</v>
      </c>
      <c r="AW377" s="11" t="s">
        <v>36</v>
      </c>
      <c r="AX377" s="11" t="s">
        <v>72</v>
      </c>
      <c r="AY377" s="188" t="s">
        <v>243</v>
      </c>
    </row>
    <row r="378" spans="2:65" s="12" customFormat="1" ht="13.5">
      <c r="B378" s="195"/>
      <c r="D378" s="187" t="s">
        <v>252</v>
      </c>
      <c r="E378" s="196" t="s">
        <v>5</v>
      </c>
      <c r="F378" s="197" t="s">
        <v>255</v>
      </c>
      <c r="H378" s="198">
        <v>174.02500000000001</v>
      </c>
      <c r="I378" s="199"/>
      <c r="L378" s="195"/>
      <c r="M378" s="200"/>
      <c r="N378" s="201"/>
      <c r="O378" s="201"/>
      <c r="P378" s="201"/>
      <c r="Q378" s="201"/>
      <c r="R378" s="201"/>
      <c r="S378" s="201"/>
      <c r="T378" s="202"/>
      <c r="AT378" s="196" t="s">
        <v>252</v>
      </c>
      <c r="AU378" s="196" t="s">
        <v>80</v>
      </c>
      <c r="AV378" s="12" t="s">
        <v>83</v>
      </c>
      <c r="AW378" s="12" t="s">
        <v>36</v>
      </c>
      <c r="AX378" s="12" t="s">
        <v>11</v>
      </c>
      <c r="AY378" s="196" t="s">
        <v>243</v>
      </c>
    </row>
    <row r="379" spans="2:65" s="1" customFormat="1" ht="16.5" customHeight="1">
      <c r="B379" s="173"/>
      <c r="C379" s="174" t="s">
        <v>594</v>
      </c>
      <c r="D379" s="174" t="s">
        <v>245</v>
      </c>
      <c r="E379" s="175" t="s">
        <v>595</v>
      </c>
      <c r="F379" s="176" t="s">
        <v>596</v>
      </c>
      <c r="G379" s="177" t="s">
        <v>248</v>
      </c>
      <c r="H379" s="178">
        <v>174.02500000000001</v>
      </c>
      <c r="I379" s="179"/>
      <c r="J379" s="180">
        <f>ROUND(I379*H379,0)</f>
        <v>0</v>
      </c>
      <c r="K379" s="176" t="s">
        <v>249</v>
      </c>
      <c r="L379" s="39"/>
      <c r="M379" s="181" t="s">
        <v>5</v>
      </c>
      <c r="N379" s="182" t="s">
        <v>43</v>
      </c>
      <c r="O379" s="40"/>
      <c r="P379" s="183">
        <f>O379*H379</f>
        <v>0</v>
      </c>
      <c r="Q379" s="183">
        <v>1.3129999999999999E-4</v>
      </c>
      <c r="R379" s="183">
        <f>Q379*H379</f>
        <v>2.2849482500000001E-2</v>
      </c>
      <c r="S379" s="183">
        <v>0</v>
      </c>
      <c r="T379" s="184">
        <f>S379*H379</f>
        <v>0</v>
      </c>
      <c r="AR379" s="23" t="s">
        <v>250</v>
      </c>
      <c r="AT379" s="23" t="s">
        <v>245</v>
      </c>
      <c r="AU379" s="23" t="s">
        <v>80</v>
      </c>
      <c r="AY379" s="23" t="s">
        <v>243</v>
      </c>
      <c r="BE379" s="185">
        <f>IF(N379="základní",J379,0)</f>
        <v>0</v>
      </c>
      <c r="BF379" s="185">
        <f>IF(N379="snížená",J379,0)</f>
        <v>0</v>
      </c>
      <c r="BG379" s="185">
        <f>IF(N379="zákl. přenesená",J379,0)</f>
        <v>0</v>
      </c>
      <c r="BH379" s="185">
        <f>IF(N379="sníž. přenesená",J379,0)</f>
        <v>0</v>
      </c>
      <c r="BI379" s="185">
        <f>IF(N379="nulová",J379,0)</f>
        <v>0</v>
      </c>
      <c r="BJ379" s="23" t="s">
        <v>11</v>
      </c>
      <c r="BK379" s="185">
        <f>ROUND(I379*H379,0)</f>
        <v>0</v>
      </c>
      <c r="BL379" s="23" t="s">
        <v>250</v>
      </c>
      <c r="BM379" s="23" t="s">
        <v>597</v>
      </c>
    </row>
    <row r="380" spans="2:65" s="11" customFormat="1" ht="13.5">
      <c r="B380" s="186"/>
      <c r="D380" s="187" t="s">
        <v>252</v>
      </c>
      <c r="E380" s="188" t="s">
        <v>5</v>
      </c>
      <c r="F380" s="189" t="s">
        <v>124</v>
      </c>
      <c r="H380" s="190">
        <v>34.03</v>
      </c>
      <c r="I380" s="191"/>
      <c r="L380" s="186"/>
      <c r="M380" s="192"/>
      <c r="N380" s="193"/>
      <c r="O380" s="193"/>
      <c r="P380" s="193"/>
      <c r="Q380" s="193"/>
      <c r="R380" s="193"/>
      <c r="S380" s="193"/>
      <c r="T380" s="194"/>
      <c r="AT380" s="188" t="s">
        <v>252</v>
      </c>
      <c r="AU380" s="188" t="s">
        <v>80</v>
      </c>
      <c r="AV380" s="11" t="s">
        <v>80</v>
      </c>
      <c r="AW380" s="11" t="s">
        <v>36</v>
      </c>
      <c r="AX380" s="11" t="s">
        <v>72</v>
      </c>
      <c r="AY380" s="188" t="s">
        <v>243</v>
      </c>
    </row>
    <row r="381" spans="2:65" s="11" customFormat="1" ht="13.5">
      <c r="B381" s="186"/>
      <c r="D381" s="187" t="s">
        <v>252</v>
      </c>
      <c r="E381" s="188" t="s">
        <v>5</v>
      </c>
      <c r="F381" s="189" t="s">
        <v>127</v>
      </c>
      <c r="H381" s="190">
        <v>139.995</v>
      </c>
      <c r="I381" s="191"/>
      <c r="L381" s="186"/>
      <c r="M381" s="192"/>
      <c r="N381" s="193"/>
      <c r="O381" s="193"/>
      <c r="P381" s="193"/>
      <c r="Q381" s="193"/>
      <c r="R381" s="193"/>
      <c r="S381" s="193"/>
      <c r="T381" s="194"/>
      <c r="AT381" s="188" t="s">
        <v>252</v>
      </c>
      <c r="AU381" s="188" t="s">
        <v>80</v>
      </c>
      <c r="AV381" s="11" t="s">
        <v>80</v>
      </c>
      <c r="AW381" s="11" t="s">
        <v>36</v>
      </c>
      <c r="AX381" s="11" t="s">
        <v>72</v>
      </c>
      <c r="AY381" s="188" t="s">
        <v>243</v>
      </c>
    </row>
    <row r="382" spans="2:65" s="12" customFormat="1" ht="13.5">
      <c r="B382" s="195"/>
      <c r="D382" s="187" t="s">
        <v>252</v>
      </c>
      <c r="E382" s="196" t="s">
        <v>5</v>
      </c>
      <c r="F382" s="197" t="s">
        <v>255</v>
      </c>
      <c r="H382" s="198">
        <v>174.02500000000001</v>
      </c>
      <c r="I382" s="199"/>
      <c r="L382" s="195"/>
      <c r="M382" s="200"/>
      <c r="N382" s="201"/>
      <c r="O382" s="201"/>
      <c r="P382" s="201"/>
      <c r="Q382" s="201"/>
      <c r="R382" s="201"/>
      <c r="S382" s="201"/>
      <c r="T382" s="202"/>
      <c r="AT382" s="196" t="s">
        <v>252</v>
      </c>
      <c r="AU382" s="196" t="s">
        <v>80</v>
      </c>
      <c r="AV382" s="12" t="s">
        <v>83</v>
      </c>
      <c r="AW382" s="12" t="s">
        <v>36</v>
      </c>
      <c r="AX382" s="12" t="s">
        <v>11</v>
      </c>
      <c r="AY382" s="196" t="s">
        <v>243</v>
      </c>
    </row>
    <row r="383" spans="2:65" s="1" customFormat="1" ht="16.5" customHeight="1">
      <c r="B383" s="173"/>
      <c r="C383" s="174" t="s">
        <v>598</v>
      </c>
      <c r="D383" s="174" t="s">
        <v>245</v>
      </c>
      <c r="E383" s="175" t="s">
        <v>599</v>
      </c>
      <c r="F383" s="176" t="s">
        <v>600</v>
      </c>
      <c r="G383" s="177" t="s">
        <v>248</v>
      </c>
      <c r="H383" s="178">
        <v>589.21799999999996</v>
      </c>
      <c r="I383" s="179"/>
      <c r="J383" s="180">
        <f>ROUND(I383*H383,0)</f>
        <v>0</v>
      </c>
      <c r="K383" s="176" t="s">
        <v>249</v>
      </c>
      <c r="L383" s="39"/>
      <c r="M383" s="181" t="s">
        <v>5</v>
      </c>
      <c r="N383" s="182" t="s">
        <v>43</v>
      </c>
      <c r="O383" s="40"/>
      <c r="P383" s="183">
        <f>O383*H383</f>
        <v>0</v>
      </c>
      <c r="Q383" s="183">
        <v>0</v>
      </c>
      <c r="R383" s="183">
        <f>Q383*H383</f>
        <v>0</v>
      </c>
      <c r="S383" s="183">
        <v>0</v>
      </c>
      <c r="T383" s="184">
        <f>S383*H383</f>
        <v>0</v>
      </c>
      <c r="AR383" s="23" t="s">
        <v>250</v>
      </c>
      <c r="AT383" s="23" t="s">
        <v>245</v>
      </c>
      <c r="AU383" s="23" t="s">
        <v>80</v>
      </c>
      <c r="AY383" s="23" t="s">
        <v>243</v>
      </c>
      <c r="BE383" s="185">
        <f>IF(N383="základní",J383,0)</f>
        <v>0</v>
      </c>
      <c r="BF383" s="185">
        <f>IF(N383="snížená",J383,0)</f>
        <v>0</v>
      </c>
      <c r="BG383" s="185">
        <f>IF(N383="zákl. přenesená",J383,0)</f>
        <v>0</v>
      </c>
      <c r="BH383" s="185">
        <f>IF(N383="sníž. přenesená",J383,0)</f>
        <v>0</v>
      </c>
      <c r="BI383" s="185">
        <f>IF(N383="nulová",J383,0)</f>
        <v>0</v>
      </c>
      <c r="BJ383" s="23" t="s">
        <v>11</v>
      </c>
      <c r="BK383" s="185">
        <f>ROUND(I383*H383,0)</f>
        <v>0</v>
      </c>
      <c r="BL383" s="23" t="s">
        <v>250</v>
      </c>
      <c r="BM383" s="23" t="s">
        <v>601</v>
      </c>
    </row>
    <row r="384" spans="2:65" s="11" customFormat="1" ht="13.5">
      <c r="B384" s="186"/>
      <c r="D384" s="187" t="s">
        <v>252</v>
      </c>
      <c r="E384" s="188" t="s">
        <v>5</v>
      </c>
      <c r="F384" s="189" t="s">
        <v>602</v>
      </c>
      <c r="H384" s="190">
        <v>43.11</v>
      </c>
      <c r="I384" s="191"/>
      <c r="L384" s="186"/>
      <c r="M384" s="192"/>
      <c r="N384" s="193"/>
      <c r="O384" s="193"/>
      <c r="P384" s="193"/>
      <c r="Q384" s="193"/>
      <c r="R384" s="193"/>
      <c r="S384" s="193"/>
      <c r="T384" s="194"/>
      <c r="AT384" s="188" t="s">
        <v>252</v>
      </c>
      <c r="AU384" s="188" t="s">
        <v>80</v>
      </c>
      <c r="AV384" s="11" t="s">
        <v>80</v>
      </c>
      <c r="AW384" s="11" t="s">
        <v>36</v>
      </c>
      <c r="AX384" s="11" t="s">
        <v>72</v>
      </c>
      <c r="AY384" s="188" t="s">
        <v>243</v>
      </c>
    </row>
    <row r="385" spans="2:51" s="11" customFormat="1" ht="13.5">
      <c r="B385" s="186"/>
      <c r="D385" s="187" t="s">
        <v>252</v>
      </c>
      <c r="E385" s="188" t="s">
        <v>5</v>
      </c>
      <c r="F385" s="189" t="s">
        <v>421</v>
      </c>
      <c r="H385" s="190">
        <v>-0.36</v>
      </c>
      <c r="I385" s="191"/>
      <c r="L385" s="186"/>
      <c r="M385" s="192"/>
      <c r="N385" s="193"/>
      <c r="O385" s="193"/>
      <c r="P385" s="193"/>
      <c r="Q385" s="193"/>
      <c r="R385" s="193"/>
      <c r="S385" s="193"/>
      <c r="T385" s="194"/>
      <c r="AT385" s="188" t="s">
        <v>252</v>
      </c>
      <c r="AU385" s="188" t="s">
        <v>80</v>
      </c>
      <c r="AV385" s="11" t="s">
        <v>80</v>
      </c>
      <c r="AW385" s="11" t="s">
        <v>36</v>
      </c>
      <c r="AX385" s="11" t="s">
        <v>72</v>
      </c>
      <c r="AY385" s="188" t="s">
        <v>243</v>
      </c>
    </row>
    <row r="386" spans="2:51" s="11" customFormat="1" ht="13.5">
      <c r="B386" s="186"/>
      <c r="D386" s="187" t="s">
        <v>252</v>
      </c>
      <c r="E386" s="188" t="s">
        <v>5</v>
      </c>
      <c r="F386" s="189" t="s">
        <v>422</v>
      </c>
      <c r="H386" s="190">
        <v>-10.8</v>
      </c>
      <c r="I386" s="191"/>
      <c r="L386" s="186"/>
      <c r="M386" s="192"/>
      <c r="N386" s="193"/>
      <c r="O386" s="193"/>
      <c r="P386" s="193"/>
      <c r="Q386" s="193"/>
      <c r="R386" s="193"/>
      <c r="S386" s="193"/>
      <c r="T386" s="194"/>
      <c r="AT386" s="188" t="s">
        <v>252</v>
      </c>
      <c r="AU386" s="188" t="s">
        <v>80</v>
      </c>
      <c r="AV386" s="11" t="s">
        <v>80</v>
      </c>
      <c r="AW386" s="11" t="s">
        <v>36</v>
      </c>
      <c r="AX386" s="11" t="s">
        <v>72</v>
      </c>
      <c r="AY386" s="188" t="s">
        <v>243</v>
      </c>
    </row>
    <row r="387" spans="2:51" s="11" customFormat="1" ht="13.5">
      <c r="B387" s="186"/>
      <c r="D387" s="187" t="s">
        <v>252</v>
      </c>
      <c r="E387" s="188" t="s">
        <v>5</v>
      </c>
      <c r="F387" s="189" t="s">
        <v>603</v>
      </c>
      <c r="H387" s="190">
        <v>-2.16</v>
      </c>
      <c r="I387" s="191"/>
      <c r="L387" s="186"/>
      <c r="M387" s="192"/>
      <c r="N387" s="193"/>
      <c r="O387" s="193"/>
      <c r="P387" s="193"/>
      <c r="Q387" s="193"/>
      <c r="R387" s="193"/>
      <c r="S387" s="193"/>
      <c r="T387" s="194"/>
      <c r="AT387" s="188" t="s">
        <v>252</v>
      </c>
      <c r="AU387" s="188" t="s">
        <v>80</v>
      </c>
      <c r="AV387" s="11" t="s">
        <v>80</v>
      </c>
      <c r="AW387" s="11" t="s">
        <v>36</v>
      </c>
      <c r="AX387" s="11" t="s">
        <v>72</v>
      </c>
      <c r="AY387" s="188" t="s">
        <v>243</v>
      </c>
    </row>
    <row r="388" spans="2:51" s="11" customFormat="1" ht="13.5">
      <c r="B388" s="186"/>
      <c r="D388" s="187" t="s">
        <v>252</v>
      </c>
      <c r="E388" s="188" t="s">
        <v>5</v>
      </c>
      <c r="F388" s="189" t="s">
        <v>604</v>
      </c>
      <c r="H388" s="190">
        <v>323.32499999999999</v>
      </c>
      <c r="I388" s="191"/>
      <c r="L388" s="186"/>
      <c r="M388" s="192"/>
      <c r="N388" s="193"/>
      <c r="O388" s="193"/>
      <c r="P388" s="193"/>
      <c r="Q388" s="193"/>
      <c r="R388" s="193"/>
      <c r="S388" s="193"/>
      <c r="T388" s="194"/>
      <c r="AT388" s="188" t="s">
        <v>252</v>
      </c>
      <c r="AU388" s="188" t="s">
        <v>80</v>
      </c>
      <c r="AV388" s="11" t="s">
        <v>80</v>
      </c>
      <c r="AW388" s="11" t="s">
        <v>36</v>
      </c>
      <c r="AX388" s="11" t="s">
        <v>72</v>
      </c>
      <c r="AY388" s="188" t="s">
        <v>243</v>
      </c>
    </row>
    <row r="389" spans="2:51" s="11" customFormat="1" ht="13.5">
      <c r="B389" s="186"/>
      <c r="D389" s="187" t="s">
        <v>252</v>
      </c>
      <c r="E389" s="188" t="s">
        <v>5</v>
      </c>
      <c r="F389" s="189" t="s">
        <v>443</v>
      </c>
      <c r="H389" s="190">
        <v>-17.28</v>
      </c>
      <c r="I389" s="191"/>
      <c r="L389" s="186"/>
      <c r="M389" s="192"/>
      <c r="N389" s="193"/>
      <c r="O389" s="193"/>
      <c r="P389" s="193"/>
      <c r="Q389" s="193"/>
      <c r="R389" s="193"/>
      <c r="S389" s="193"/>
      <c r="T389" s="194"/>
      <c r="AT389" s="188" t="s">
        <v>252</v>
      </c>
      <c r="AU389" s="188" t="s">
        <v>80</v>
      </c>
      <c r="AV389" s="11" t="s">
        <v>80</v>
      </c>
      <c r="AW389" s="11" t="s">
        <v>36</v>
      </c>
      <c r="AX389" s="11" t="s">
        <v>72</v>
      </c>
      <c r="AY389" s="188" t="s">
        <v>243</v>
      </c>
    </row>
    <row r="390" spans="2:51" s="11" customFormat="1" ht="13.5">
      <c r="B390" s="186"/>
      <c r="D390" s="187" t="s">
        <v>252</v>
      </c>
      <c r="E390" s="188" t="s">
        <v>5</v>
      </c>
      <c r="F390" s="189" t="s">
        <v>605</v>
      </c>
      <c r="H390" s="190">
        <v>-155.25</v>
      </c>
      <c r="I390" s="191"/>
      <c r="L390" s="186"/>
      <c r="M390" s="192"/>
      <c r="N390" s="193"/>
      <c r="O390" s="193"/>
      <c r="P390" s="193"/>
      <c r="Q390" s="193"/>
      <c r="R390" s="193"/>
      <c r="S390" s="193"/>
      <c r="T390" s="194"/>
      <c r="AT390" s="188" t="s">
        <v>252</v>
      </c>
      <c r="AU390" s="188" t="s">
        <v>80</v>
      </c>
      <c r="AV390" s="11" t="s">
        <v>80</v>
      </c>
      <c r="AW390" s="11" t="s">
        <v>36</v>
      </c>
      <c r="AX390" s="11" t="s">
        <v>72</v>
      </c>
      <c r="AY390" s="188" t="s">
        <v>243</v>
      </c>
    </row>
    <row r="391" spans="2:51" s="11" customFormat="1" ht="13.5">
      <c r="B391" s="186"/>
      <c r="D391" s="187" t="s">
        <v>252</v>
      </c>
      <c r="E391" s="188" t="s">
        <v>5</v>
      </c>
      <c r="F391" s="189" t="s">
        <v>582</v>
      </c>
      <c r="H391" s="190">
        <v>17.34</v>
      </c>
      <c r="I391" s="191"/>
      <c r="L391" s="186"/>
      <c r="M391" s="192"/>
      <c r="N391" s="193"/>
      <c r="O391" s="193"/>
      <c r="P391" s="193"/>
      <c r="Q391" s="193"/>
      <c r="R391" s="193"/>
      <c r="S391" s="193"/>
      <c r="T391" s="194"/>
      <c r="AT391" s="188" t="s">
        <v>252</v>
      </c>
      <c r="AU391" s="188" t="s">
        <v>80</v>
      </c>
      <c r="AV391" s="11" t="s">
        <v>80</v>
      </c>
      <c r="AW391" s="11" t="s">
        <v>36</v>
      </c>
      <c r="AX391" s="11" t="s">
        <v>72</v>
      </c>
      <c r="AY391" s="188" t="s">
        <v>243</v>
      </c>
    </row>
    <row r="392" spans="2:51" s="11" customFormat="1" ht="13.5">
      <c r="B392" s="186"/>
      <c r="D392" s="187" t="s">
        <v>252</v>
      </c>
      <c r="E392" s="188" t="s">
        <v>5</v>
      </c>
      <c r="F392" s="189" t="s">
        <v>606</v>
      </c>
      <c r="H392" s="190">
        <v>-3.5960000000000001</v>
      </c>
      <c r="I392" s="191"/>
      <c r="L392" s="186"/>
      <c r="M392" s="192"/>
      <c r="N392" s="193"/>
      <c r="O392" s="193"/>
      <c r="P392" s="193"/>
      <c r="Q392" s="193"/>
      <c r="R392" s="193"/>
      <c r="S392" s="193"/>
      <c r="T392" s="194"/>
      <c r="AT392" s="188" t="s">
        <v>252</v>
      </c>
      <c r="AU392" s="188" t="s">
        <v>80</v>
      </c>
      <c r="AV392" s="11" t="s">
        <v>80</v>
      </c>
      <c r="AW392" s="11" t="s">
        <v>36</v>
      </c>
      <c r="AX392" s="11" t="s">
        <v>72</v>
      </c>
      <c r="AY392" s="188" t="s">
        <v>243</v>
      </c>
    </row>
    <row r="393" spans="2:51" s="11" customFormat="1" ht="13.5">
      <c r="B393" s="186"/>
      <c r="D393" s="187" t="s">
        <v>252</v>
      </c>
      <c r="E393" s="188" t="s">
        <v>5</v>
      </c>
      <c r="F393" s="189" t="s">
        <v>584</v>
      </c>
      <c r="H393" s="190">
        <v>-0.51</v>
      </c>
      <c r="I393" s="191"/>
      <c r="L393" s="186"/>
      <c r="M393" s="192"/>
      <c r="N393" s="193"/>
      <c r="O393" s="193"/>
      <c r="P393" s="193"/>
      <c r="Q393" s="193"/>
      <c r="R393" s="193"/>
      <c r="S393" s="193"/>
      <c r="T393" s="194"/>
      <c r="AT393" s="188" t="s">
        <v>252</v>
      </c>
      <c r="AU393" s="188" t="s">
        <v>80</v>
      </c>
      <c r="AV393" s="11" t="s">
        <v>80</v>
      </c>
      <c r="AW393" s="11" t="s">
        <v>36</v>
      </c>
      <c r="AX393" s="11" t="s">
        <v>72</v>
      </c>
      <c r="AY393" s="188" t="s">
        <v>243</v>
      </c>
    </row>
    <row r="394" spans="2:51" s="12" customFormat="1" ht="13.5">
      <c r="B394" s="195"/>
      <c r="D394" s="187" t="s">
        <v>252</v>
      </c>
      <c r="E394" s="196" t="s">
        <v>5</v>
      </c>
      <c r="F394" s="197" t="s">
        <v>415</v>
      </c>
      <c r="H394" s="198">
        <v>193.81899999999999</v>
      </c>
      <c r="I394" s="199"/>
      <c r="L394" s="195"/>
      <c r="M394" s="200"/>
      <c r="N394" s="201"/>
      <c r="O394" s="201"/>
      <c r="P394" s="201"/>
      <c r="Q394" s="201"/>
      <c r="R394" s="201"/>
      <c r="S394" s="201"/>
      <c r="T394" s="202"/>
      <c r="AT394" s="196" t="s">
        <v>252</v>
      </c>
      <c r="AU394" s="196" t="s">
        <v>80</v>
      </c>
      <c r="AV394" s="12" t="s">
        <v>83</v>
      </c>
      <c r="AW394" s="12" t="s">
        <v>36</v>
      </c>
      <c r="AX394" s="12" t="s">
        <v>72</v>
      </c>
      <c r="AY394" s="196" t="s">
        <v>243</v>
      </c>
    </row>
    <row r="395" spans="2:51" s="11" customFormat="1" ht="13.5">
      <c r="B395" s="186"/>
      <c r="D395" s="187" t="s">
        <v>252</v>
      </c>
      <c r="E395" s="188" t="s">
        <v>5</v>
      </c>
      <c r="F395" s="189" t="s">
        <v>607</v>
      </c>
      <c r="H395" s="190">
        <v>67.988</v>
      </c>
      <c r="I395" s="191"/>
      <c r="L395" s="186"/>
      <c r="M395" s="192"/>
      <c r="N395" s="193"/>
      <c r="O395" s="193"/>
      <c r="P395" s="193"/>
      <c r="Q395" s="193"/>
      <c r="R395" s="193"/>
      <c r="S395" s="193"/>
      <c r="T395" s="194"/>
      <c r="AT395" s="188" t="s">
        <v>252</v>
      </c>
      <c r="AU395" s="188" t="s">
        <v>80</v>
      </c>
      <c r="AV395" s="11" t="s">
        <v>80</v>
      </c>
      <c r="AW395" s="11" t="s">
        <v>36</v>
      </c>
      <c r="AX395" s="11" t="s">
        <v>72</v>
      </c>
      <c r="AY395" s="188" t="s">
        <v>243</v>
      </c>
    </row>
    <row r="396" spans="2:51" s="11" customFormat="1" ht="13.5">
      <c r="B396" s="186"/>
      <c r="D396" s="187" t="s">
        <v>252</v>
      </c>
      <c r="E396" s="188" t="s">
        <v>5</v>
      </c>
      <c r="F396" s="189" t="s">
        <v>425</v>
      </c>
      <c r="H396" s="190">
        <v>-3.36</v>
      </c>
      <c r="I396" s="191"/>
      <c r="L396" s="186"/>
      <c r="M396" s="192"/>
      <c r="N396" s="193"/>
      <c r="O396" s="193"/>
      <c r="P396" s="193"/>
      <c r="Q396" s="193"/>
      <c r="R396" s="193"/>
      <c r="S396" s="193"/>
      <c r="T396" s="194"/>
      <c r="AT396" s="188" t="s">
        <v>252</v>
      </c>
      <c r="AU396" s="188" t="s">
        <v>80</v>
      </c>
      <c r="AV396" s="11" t="s">
        <v>80</v>
      </c>
      <c r="AW396" s="11" t="s">
        <v>36</v>
      </c>
      <c r="AX396" s="11" t="s">
        <v>72</v>
      </c>
      <c r="AY396" s="188" t="s">
        <v>243</v>
      </c>
    </row>
    <row r="397" spans="2:51" s="11" customFormat="1" ht="13.5">
      <c r="B397" s="186"/>
      <c r="D397" s="187" t="s">
        <v>252</v>
      </c>
      <c r="E397" s="188" t="s">
        <v>5</v>
      </c>
      <c r="F397" s="189" t="s">
        <v>446</v>
      </c>
      <c r="H397" s="190">
        <v>-5.76</v>
      </c>
      <c r="I397" s="191"/>
      <c r="L397" s="186"/>
      <c r="M397" s="192"/>
      <c r="N397" s="193"/>
      <c r="O397" s="193"/>
      <c r="P397" s="193"/>
      <c r="Q397" s="193"/>
      <c r="R397" s="193"/>
      <c r="S397" s="193"/>
      <c r="T397" s="194"/>
      <c r="AT397" s="188" t="s">
        <v>252</v>
      </c>
      <c r="AU397" s="188" t="s">
        <v>80</v>
      </c>
      <c r="AV397" s="11" t="s">
        <v>80</v>
      </c>
      <c r="AW397" s="11" t="s">
        <v>36</v>
      </c>
      <c r="AX397" s="11" t="s">
        <v>72</v>
      </c>
      <c r="AY397" s="188" t="s">
        <v>243</v>
      </c>
    </row>
    <row r="398" spans="2:51" s="11" customFormat="1" ht="13.5">
      <c r="B398" s="186"/>
      <c r="D398" s="187" t="s">
        <v>252</v>
      </c>
      <c r="E398" s="188" t="s">
        <v>5</v>
      </c>
      <c r="F398" s="189" t="s">
        <v>608</v>
      </c>
      <c r="H398" s="190">
        <v>109.798</v>
      </c>
      <c r="I398" s="191"/>
      <c r="L398" s="186"/>
      <c r="M398" s="192"/>
      <c r="N398" s="193"/>
      <c r="O398" s="193"/>
      <c r="P398" s="193"/>
      <c r="Q398" s="193"/>
      <c r="R398" s="193"/>
      <c r="S398" s="193"/>
      <c r="T398" s="194"/>
      <c r="AT398" s="188" t="s">
        <v>252</v>
      </c>
      <c r="AU398" s="188" t="s">
        <v>80</v>
      </c>
      <c r="AV398" s="11" t="s">
        <v>80</v>
      </c>
      <c r="AW398" s="11" t="s">
        <v>36</v>
      </c>
      <c r="AX398" s="11" t="s">
        <v>72</v>
      </c>
      <c r="AY398" s="188" t="s">
        <v>243</v>
      </c>
    </row>
    <row r="399" spans="2:51" s="11" customFormat="1" ht="13.5">
      <c r="B399" s="186"/>
      <c r="D399" s="187" t="s">
        <v>252</v>
      </c>
      <c r="E399" s="188" t="s">
        <v>5</v>
      </c>
      <c r="F399" s="189" t="s">
        <v>609</v>
      </c>
      <c r="H399" s="190">
        <v>-64.8</v>
      </c>
      <c r="I399" s="191"/>
      <c r="L399" s="186"/>
      <c r="M399" s="192"/>
      <c r="N399" s="193"/>
      <c r="O399" s="193"/>
      <c r="P399" s="193"/>
      <c r="Q399" s="193"/>
      <c r="R399" s="193"/>
      <c r="S399" s="193"/>
      <c r="T399" s="194"/>
      <c r="AT399" s="188" t="s">
        <v>252</v>
      </c>
      <c r="AU399" s="188" t="s">
        <v>80</v>
      </c>
      <c r="AV399" s="11" t="s">
        <v>80</v>
      </c>
      <c r="AW399" s="11" t="s">
        <v>36</v>
      </c>
      <c r="AX399" s="11" t="s">
        <v>72</v>
      </c>
      <c r="AY399" s="188" t="s">
        <v>243</v>
      </c>
    </row>
    <row r="400" spans="2:51" s="11" customFormat="1" ht="13.5">
      <c r="B400" s="186"/>
      <c r="D400" s="187" t="s">
        <v>252</v>
      </c>
      <c r="E400" s="188" t="s">
        <v>5</v>
      </c>
      <c r="F400" s="189" t="s">
        <v>610</v>
      </c>
      <c r="H400" s="190">
        <v>135.78800000000001</v>
      </c>
      <c r="I400" s="191"/>
      <c r="L400" s="186"/>
      <c r="M400" s="192"/>
      <c r="N400" s="193"/>
      <c r="O400" s="193"/>
      <c r="P400" s="193"/>
      <c r="Q400" s="193"/>
      <c r="R400" s="193"/>
      <c r="S400" s="193"/>
      <c r="T400" s="194"/>
      <c r="AT400" s="188" t="s">
        <v>252</v>
      </c>
      <c r="AU400" s="188" t="s">
        <v>80</v>
      </c>
      <c r="AV400" s="11" t="s">
        <v>80</v>
      </c>
      <c r="AW400" s="11" t="s">
        <v>36</v>
      </c>
      <c r="AX400" s="11" t="s">
        <v>72</v>
      </c>
      <c r="AY400" s="188" t="s">
        <v>243</v>
      </c>
    </row>
    <row r="401" spans="2:51" s="11" customFormat="1" ht="13.5">
      <c r="B401" s="186"/>
      <c r="D401" s="187" t="s">
        <v>252</v>
      </c>
      <c r="E401" s="188" t="s">
        <v>5</v>
      </c>
      <c r="F401" s="189" t="s">
        <v>449</v>
      </c>
      <c r="H401" s="190">
        <v>-8.64</v>
      </c>
      <c r="I401" s="191"/>
      <c r="L401" s="186"/>
      <c r="M401" s="192"/>
      <c r="N401" s="193"/>
      <c r="O401" s="193"/>
      <c r="P401" s="193"/>
      <c r="Q401" s="193"/>
      <c r="R401" s="193"/>
      <c r="S401" s="193"/>
      <c r="T401" s="194"/>
      <c r="AT401" s="188" t="s">
        <v>252</v>
      </c>
      <c r="AU401" s="188" t="s">
        <v>80</v>
      </c>
      <c r="AV401" s="11" t="s">
        <v>80</v>
      </c>
      <c r="AW401" s="11" t="s">
        <v>36</v>
      </c>
      <c r="AX401" s="11" t="s">
        <v>72</v>
      </c>
      <c r="AY401" s="188" t="s">
        <v>243</v>
      </c>
    </row>
    <row r="402" spans="2:51" s="11" customFormat="1" ht="13.5">
      <c r="B402" s="186"/>
      <c r="D402" s="187" t="s">
        <v>252</v>
      </c>
      <c r="E402" s="188" t="s">
        <v>5</v>
      </c>
      <c r="F402" s="189" t="s">
        <v>611</v>
      </c>
      <c r="H402" s="190">
        <v>-50.4</v>
      </c>
      <c r="I402" s="191"/>
      <c r="L402" s="186"/>
      <c r="M402" s="192"/>
      <c r="N402" s="193"/>
      <c r="O402" s="193"/>
      <c r="P402" s="193"/>
      <c r="Q402" s="193"/>
      <c r="R402" s="193"/>
      <c r="S402" s="193"/>
      <c r="T402" s="194"/>
      <c r="AT402" s="188" t="s">
        <v>252</v>
      </c>
      <c r="AU402" s="188" t="s">
        <v>80</v>
      </c>
      <c r="AV402" s="11" t="s">
        <v>80</v>
      </c>
      <c r="AW402" s="11" t="s">
        <v>36</v>
      </c>
      <c r="AX402" s="11" t="s">
        <v>72</v>
      </c>
      <c r="AY402" s="188" t="s">
        <v>243</v>
      </c>
    </row>
    <row r="403" spans="2:51" s="12" customFormat="1" ht="13.5">
      <c r="B403" s="195"/>
      <c r="D403" s="187" t="s">
        <v>252</v>
      </c>
      <c r="E403" s="196" t="s">
        <v>5</v>
      </c>
      <c r="F403" s="197" t="s">
        <v>417</v>
      </c>
      <c r="H403" s="198">
        <v>180.614</v>
      </c>
      <c r="I403" s="199"/>
      <c r="L403" s="195"/>
      <c r="M403" s="200"/>
      <c r="N403" s="201"/>
      <c r="O403" s="201"/>
      <c r="P403" s="201"/>
      <c r="Q403" s="201"/>
      <c r="R403" s="201"/>
      <c r="S403" s="201"/>
      <c r="T403" s="202"/>
      <c r="AT403" s="196" t="s">
        <v>252</v>
      </c>
      <c r="AU403" s="196" t="s">
        <v>80</v>
      </c>
      <c r="AV403" s="12" t="s">
        <v>83</v>
      </c>
      <c r="AW403" s="12" t="s">
        <v>36</v>
      </c>
      <c r="AX403" s="12" t="s">
        <v>72</v>
      </c>
      <c r="AY403" s="196" t="s">
        <v>243</v>
      </c>
    </row>
    <row r="404" spans="2:51" s="11" customFormat="1" ht="13.5">
      <c r="B404" s="186"/>
      <c r="D404" s="187" t="s">
        <v>252</v>
      </c>
      <c r="E404" s="188" t="s">
        <v>5</v>
      </c>
      <c r="F404" s="189" t="s">
        <v>612</v>
      </c>
      <c r="H404" s="190">
        <v>11.4</v>
      </c>
      <c r="I404" s="191"/>
      <c r="L404" s="186"/>
      <c r="M404" s="192"/>
      <c r="N404" s="193"/>
      <c r="O404" s="193"/>
      <c r="P404" s="193"/>
      <c r="Q404" s="193"/>
      <c r="R404" s="193"/>
      <c r="S404" s="193"/>
      <c r="T404" s="194"/>
      <c r="AT404" s="188" t="s">
        <v>252</v>
      </c>
      <c r="AU404" s="188" t="s">
        <v>80</v>
      </c>
      <c r="AV404" s="11" t="s">
        <v>80</v>
      </c>
      <c r="AW404" s="11" t="s">
        <v>36</v>
      </c>
      <c r="AX404" s="11" t="s">
        <v>72</v>
      </c>
      <c r="AY404" s="188" t="s">
        <v>243</v>
      </c>
    </row>
    <row r="405" spans="2:51" s="11" customFormat="1" ht="13.5">
      <c r="B405" s="186"/>
      <c r="D405" s="187" t="s">
        <v>252</v>
      </c>
      <c r="E405" s="188" t="s">
        <v>5</v>
      </c>
      <c r="F405" s="189" t="s">
        <v>613</v>
      </c>
      <c r="H405" s="190">
        <v>-4.32</v>
      </c>
      <c r="I405" s="191"/>
      <c r="L405" s="186"/>
      <c r="M405" s="192"/>
      <c r="N405" s="193"/>
      <c r="O405" s="193"/>
      <c r="P405" s="193"/>
      <c r="Q405" s="193"/>
      <c r="R405" s="193"/>
      <c r="S405" s="193"/>
      <c r="T405" s="194"/>
      <c r="AT405" s="188" t="s">
        <v>252</v>
      </c>
      <c r="AU405" s="188" t="s">
        <v>80</v>
      </c>
      <c r="AV405" s="11" t="s">
        <v>80</v>
      </c>
      <c r="AW405" s="11" t="s">
        <v>36</v>
      </c>
      <c r="AX405" s="11" t="s">
        <v>72</v>
      </c>
      <c r="AY405" s="188" t="s">
        <v>243</v>
      </c>
    </row>
    <row r="406" spans="2:51" s="11" customFormat="1" ht="13.5">
      <c r="B406" s="186"/>
      <c r="D406" s="187" t="s">
        <v>252</v>
      </c>
      <c r="E406" s="188" t="s">
        <v>5</v>
      </c>
      <c r="F406" s="189" t="s">
        <v>303</v>
      </c>
      <c r="H406" s="190">
        <v>127.15</v>
      </c>
      <c r="I406" s="191"/>
      <c r="L406" s="186"/>
      <c r="M406" s="192"/>
      <c r="N406" s="193"/>
      <c r="O406" s="193"/>
      <c r="P406" s="193"/>
      <c r="Q406" s="193"/>
      <c r="R406" s="193"/>
      <c r="S406" s="193"/>
      <c r="T406" s="194"/>
      <c r="AT406" s="188" t="s">
        <v>252</v>
      </c>
      <c r="AU406" s="188" t="s">
        <v>80</v>
      </c>
      <c r="AV406" s="11" t="s">
        <v>80</v>
      </c>
      <c r="AW406" s="11" t="s">
        <v>36</v>
      </c>
      <c r="AX406" s="11" t="s">
        <v>72</v>
      </c>
      <c r="AY406" s="188" t="s">
        <v>243</v>
      </c>
    </row>
    <row r="407" spans="2:51" s="11" customFormat="1" ht="13.5">
      <c r="B407" s="186"/>
      <c r="D407" s="187" t="s">
        <v>252</v>
      </c>
      <c r="E407" s="188" t="s">
        <v>5</v>
      </c>
      <c r="F407" s="189" t="s">
        <v>585</v>
      </c>
      <c r="H407" s="190">
        <v>20.824999999999999</v>
      </c>
      <c r="I407" s="191"/>
      <c r="L407" s="186"/>
      <c r="M407" s="192"/>
      <c r="N407" s="193"/>
      <c r="O407" s="193"/>
      <c r="P407" s="193"/>
      <c r="Q407" s="193"/>
      <c r="R407" s="193"/>
      <c r="S407" s="193"/>
      <c r="T407" s="194"/>
      <c r="AT407" s="188" t="s">
        <v>252</v>
      </c>
      <c r="AU407" s="188" t="s">
        <v>80</v>
      </c>
      <c r="AV407" s="11" t="s">
        <v>80</v>
      </c>
      <c r="AW407" s="11" t="s">
        <v>36</v>
      </c>
      <c r="AX407" s="11" t="s">
        <v>72</v>
      </c>
      <c r="AY407" s="188" t="s">
        <v>243</v>
      </c>
    </row>
    <row r="408" spans="2:51" s="12" customFormat="1" ht="13.5">
      <c r="B408" s="195"/>
      <c r="D408" s="187" t="s">
        <v>252</v>
      </c>
      <c r="E408" s="196" t="s">
        <v>5</v>
      </c>
      <c r="F408" s="197" t="s">
        <v>304</v>
      </c>
      <c r="H408" s="198">
        <v>155.05500000000001</v>
      </c>
      <c r="I408" s="199"/>
      <c r="L408" s="195"/>
      <c r="M408" s="200"/>
      <c r="N408" s="201"/>
      <c r="O408" s="201"/>
      <c r="P408" s="201"/>
      <c r="Q408" s="201"/>
      <c r="R408" s="201"/>
      <c r="S408" s="201"/>
      <c r="T408" s="202"/>
      <c r="AT408" s="196" t="s">
        <v>252</v>
      </c>
      <c r="AU408" s="196" t="s">
        <v>80</v>
      </c>
      <c r="AV408" s="12" t="s">
        <v>83</v>
      </c>
      <c r="AW408" s="12" t="s">
        <v>36</v>
      </c>
      <c r="AX408" s="12" t="s">
        <v>72</v>
      </c>
      <c r="AY408" s="196" t="s">
        <v>243</v>
      </c>
    </row>
    <row r="409" spans="2:51" s="11" customFormat="1" ht="13.5">
      <c r="B409" s="186"/>
      <c r="D409" s="187" t="s">
        <v>252</v>
      </c>
      <c r="E409" s="188" t="s">
        <v>5</v>
      </c>
      <c r="F409" s="189" t="s">
        <v>614</v>
      </c>
      <c r="H409" s="190">
        <v>3.07</v>
      </c>
      <c r="I409" s="191"/>
      <c r="L409" s="186"/>
      <c r="M409" s="192"/>
      <c r="N409" s="193"/>
      <c r="O409" s="193"/>
      <c r="P409" s="193"/>
      <c r="Q409" s="193"/>
      <c r="R409" s="193"/>
      <c r="S409" s="193"/>
      <c r="T409" s="194"/>
      <c r="AT409" s="188" t="s">
        <v>252</v>
      </c>
      <c r="AU409" s="188" t="s">
        <v>80</v>
      </c>
      <c r="AV409" s="11" t="s">
        <v>80</v>
      </c>
      <c r="AW409" s="11" t="s">
        <v>36</v>
      </c>
      <c r="AX409" s="11" t="s">
        <v>72</v>
      </c>
      <c r="AY409" s="188" t="s">
        <v>243</v>
      </c>
    </row>
    <row r="410" spans="2:51" s="11" customFormat="1" ht="13.5">
      <c r="B410" s="186"/>
      <c r="D410" s="187" t="s">
        <v>252</v>
      </c>
      <c r="E410" s="188" t="s">
        <v>5</v>
      </c>
      <c r="F410" s="189" t="s">
        <v>615</v>
      </c>
      <c r="H410" s="190">
        <v>-0.64</v>
      </c>
      <c r="I410" s="191"/>
      <c r="L410" s="186"/>
      <c r="M410" s="192"/>
      <c r="N410" s="193"/>
      <c r="O410" s="193"/>
      <c r="P410" s="193"/>
      <c r="Q410" s="193"/>
      <c r="R410" s="193"/>
      <c r="S410" s="193"/>
      <c r="T410" s="194"/>
      <c r="AT410" s="188" t="s">
        <v>252</v>
      </c>
      <c r="AU410" s="188" t="s">
        <v>80</v>
      </c>
      <c r="AV410" s="11" t="s">
        <v>80</v>
      </c>
      <c r="AW410" s="11" t="s">
        <v>36</v>
      </c>
      <c r="AX410" s="11" t="s">
        <v>72</v>
      </c>
      <c r="AY410" s="188" t="s">
        <v>243</v>
      </c>
    </row>
    <row r="411" spans="2:51" s="11" customFormat="1" ht="13.5">
      <c r="B411" s="186"/>
      <c r="D411" s="187" t="s">
        <v>252</v>
      </c>
      <c r="E411" s="188" t="s">
        <v>5</v>
      </c>
      <c r="F411" s="189" t="s">
        <v>616</v>
      </c>
      <c r="H411" s="190">
        <v>42.98</v>
      </c>
      <c r="I411" s="191"/>
      <c r="L411" s="186"/>
      <c r="M411" s="192"/>
      <c r="N411" s="193"/>
      <c r="O411" s="193"/>
      <c r="P411" s="193"/>
      <c r="Q411" s="193"/>
      <c r="R411" s="193"/>
      <c r="S411" s="193"/>
      <c r="T411" s="194"/>
      <c r="AT411" s="188" t="s">
        <v>252</v>
      </c>
      <c r="AU411" s="188" t="s">
        <v>80</v>
      </c>
      <c r="AV411" s="11" t="s">
        <v>80</v>
      </c>
      <c r="AW411" s="11" t="s">
        <v>36</v>
      </c>
      <c r="AX411" s="11" t="s">
        <v>72</v>
      </c>
      <c r="AY411" s="188" t="s">
        <v>243</v>
      </c>
    </row>
    <row r="412" spans="2:51" s="11" customFormat="1" ht="13.5">
      <c r="B412" s="186"/>
      <c r="D412" s="187" t="s">
        <v>252</v>
      </c>
      <c r="E412" s="188" t="s">
        <v>5</v>
      </c>
      <c r="F412" s="189" t="s">
        <v>617</v>
      </c>
      <c r="H412" s="190">
        <v>-2.72</v>
      </c>
      <c r="I412" s="191"/>
      <c r="L412" s="186"/>
      <c r="M412" s="192"/>
      <c r="N412" s="193"/>
      <c r="O412" s="193"/>
      <c r="P412" s="193"/>
      <c r="Q412" s="193"/>
      <c r="R412" s="193"/>
      <c r="S412" s="193"/>
      <c r="T412" s="194"/>
      <c r="AT412" s="188" t="s">
        <v>252</v>
      </c>
      <c r="AU412" s="188" t="s">
        <v>80</v>
      </c>
      <c r="AV412" s="11" t="s">
        <v>80</v>
      </c>
      <c r="AW412" s="11" t="s">
        <v>36</v>
      </c>
      <c r="AX412" s="11" t="s">
        <v>72</v>
      </c>
      <c r="AY412" s="188" t="s">
        <v>243</v>
      </c>
    </row>
    <row r="413" spans="2:51" s="11" customFormat="1" ht="13.5">
      <c r="B413" s="186"/>
      <c r="D413" s="187" t="s">
        <v>252</v>
      </c>
      <c r="E413" s="188" t="s">
        <v>5</v>
      </c>
      <c r="F413" s="189" t="s">
        <v>425</v>
      </c>
      <c r="H413" s="190">
        <v>-3.36</v>
      </c>
      <c r="I413" s="191"/>
      <c r="L413" s="186"/>
      <c r="M413" s="192"/>
      <c r="N413" s="193"/>
      <c r="O413" s="193"/>
      <c r="P413" s="193"/>
      <c r="Q413" s="193"/>
      <c r="R413" s="193"/>
      <c r="S413" s="193"/>
      <c r="T413" s="194"/>
      <c r="AT413" s="188" t="s">
        <v>252</v>
      </c>
      <c r="AU413" s="188" t="s">
        <v>80</v>
      </c>
      <c r="AV413" s="11" t="s">
        <v>80</v>
      </c>
      <c r="AW413" s="11" t="s">
        <v>36</v>
      </c>
      <c r="AX413" s="11" t="s">
        <v>72</v>
      </c>
      <c r="AY413" s="188" t="s">
        <v>243</v>
      </c>
    </row>
    <row r="414" spans="2:51" s="11" customFormat="1" ht="13.5">
      <c r="B414" s="186"/>
      <c r="D414" s="187" t="s">
        <v>252</v>
      </c>
      <c r="E414" s="188" t="s">
        <v>5</v>
      </c>
      <c r="F414" s="189" t="s">
        <v>618</v>
      </c>
      <c r="H414" s="190">
        <v>20.399999999999999</v>
      </c>
      <c r="I414" s="191"/>
      <c r="L414" s="186"/>
      <c r="M414" s="192"/>
      <c r="N414" s="193"/>
      <c r="O414" s="193"/>
      <c r="P414" s="193"/>
      <c r="Q414" s="193"/>
      <c r="R414" s="193"/>
      <c r="S414" s="193"/>
      <c r="T414" s="194"/>
      <c r="AT414" s="188" t="s">
        <v>252</v>
      </c>
      <c r="AU414" s="188" t="s">
        <v>80</v>
      </c>
      <c r="AV414" s="11" t="s">
        <v>80</v>
      </c>
      <c r="AW414" s="11" t="s">
        <v>36</v>
      </c>
      <c r="AX414" s="11" t="s">
        <v>72</v>
      </c>
      <c r="AY414" s="188" t="s">
        <v>243</v>
      </c>
    </row>
    <row r="415" spans="2:51" s="12" customFormat="1" ht="13.5">
      <c r="B415" s="195"/>
      <c r="D415" s="187" t="s">
        <v>252</v>
      </c>
      <c r="E415" s="196" t="s">
        <v>5</v>
      </c>
      <c r="F415" s="197" t="s">
        <v>432</v>
      </c>
      <c r="H415" s="198">
        <v>59.73</v>
      </c>
      <c r="I415" s="199"/>
      <c r="L415" s="195"/>
      <c r="M415" s="200"/>
      <c r="N415" s="201"/>
      <c r="O415" s="201"/>
      <c r="P415" s="201"/>
      <c r="Q415" s="201"/>
      <c r="R415" s="201"/>
      <c r="S415" s="201"/>
      <c r="T415" s="202"/>
      <c r="AT415" s="196" t="s">
        <v>252</v>
      </c>
      <c r="AU415" s="196" t="s">
        <v>80</v>
      </c>
      <c r="AV415" s="12" t="s">
        <v>83</v>
      </c>
      <c r="AW415" s="12" t="s">
        <v>36</v>
      </c>
      <c r="AX415" s="12" t="s">
        <v>72</v>
      </c>
      <c r="AY415" s="196" t="s">
        <v>243</v>
      </c>
    </row>
    <row r="416" spans="2:51" s="13" customFormat="1" ht="13.5">
      <c r="B416" s="213"/>
      <c r="D416" s="187" t="s">
        <v>252</v>
      </c>
      <c r="E416" s="214" t="s">
        <v>91</v>
      </c>
      <c r="F416" s="215" t="s">
        <v>478</v>
      </c>
      <c r="H416" s="216">
        <v>589.21799999999996</v>
      </c>
      <c r="I416" s="217"/>
      <c r="L416" s="213"/>
      <c r="M416" s="218"/>
      <c r="N416" s="219"/>
      <c r="O416" s="219"/>
      <c r="P416" s="219"/>
      <c r="Q416" s="219"/>
      <c r="R416" s="219"/>
      <c r="S416" s="219"/>
      <c r="T416" s="220"/>
      <c r="AT416" s="214" t="s">
        <v>252</v>
      </c>
      <c r="AU416" s="214" t="s">
        <v>80</v>
      </c>
      <c r="AV416" s="13" t="s">
        <v>250</v>
      </c>
      <c r="AW416" s="13" t="s">
        <v>36</v>
      </c>
      <c r="AX416" s="13" t="s">
        <v>11</v>
      </c>
      <c r="AY416" s="214" t="s">
        <v>243</v>
      </c>
    </row>
    <row r="417" spans="2:65" s="10" customFormat="1" ht="29.85" customHeight="1">
      <c r="B417" s="160"/>
      <c r="D417" s="161" t="s">
        <v>71</v>
      </c>
      <c r="E417" s="171" t="s">
        <v>292</v>
      </c>
      <c r="F417" s="171" t="s">
        <v>619</v>
      </c>
      <c r="I417" s="163"/>
      <c r="J417" s="172">
        <f>BK417</f>
        <v>0</v>
      </c>
      <c r="L417" s="160"/>
      <c r="M417" s="165"/>
      <c r="N417" s="166"/>
      <c r="O417" s="166"/>
      <c r="P417" s="167">
        <f>SUM(P418:P500)</f>
        <v>0</v>
      </c>
      <c r="Q417" s="166"/>
      <c r="R417" s="167">
        <f>SUM(R418:R500)</f>
        <v>0.21051222350000001</v>
      </c>
      <c r="S417" s="166"/>
      <c r="T417" s="168">
        <f>SUM(T418:T500)</f>
        <v>48.669342000000007</v>
      </c>
      <c r="AR417" s="161" t="s">
        <v>11</v>
      </c>
      <c r="AT417" s="169" t="s">
        <v>71</v>
      </c>
      <c r="AU417" s="169" t="s">
        <v>11</v>
      </c>
      <c r="AY417" s="161" t="s">
        <v>243</v>
      </c>
      <c r="BK417" s="170">
        <f>SUM(BK418:BK500)</f>
        <v>0</v>
      </c>
    </row>
    <row r="418" spans="2:65" s="1" customFormat="1" ht="16.5" customHeight="1">
      <c r="B418" s="173"/>
      <c r="C418" s="174" t="s">
        <v>620</v>
      </c>
      <c r="D418" s="174" t="s">
        <v>245</v>
      </c>
      <c r="E418" s="175" t="s">
        <v>621</v>
      </c>
      <c r="F418" s="176" t="s">
        <v>622</v>
      </c>
      <c r="G418" s="177" t="s">
        <v>248</v>
      </c>
      <c r="H418" s="178">
        <v>216</v>
      </c>
      <c r="I418" s="179"/>
      <c r="J418" s="180">
        <f>ROUND(I418*H418,0)</f>
        <v>0</v>
      </c>
      <c r="K418" s="176" t="s">
        <v>5</v>
      </c>
      <c r="L418" s="39"/>
      <c r="M418" s="181" t="s">
        <v>5</v>
      </c>
      <c r="N418" s="182" t="s">
        <v>43</v>
      </c>
      <c r="O418" s="40"/>
      <c r="P418" s="183">
        <f>O418*H418</f>
        <v>0</v>
      </c>
      <c r="Q418" s="183">
        <v>0</v>
      </c>
      <c r="R418" s="183">
        <f>Q418*H418</f>
        <v>0</v>
      </c>
      <c r="S418" s="183">
        <v>0</v>
      </c>
      <c r="T418" s="184">
        <f>S418*H418</f>
        <v>0</v>
      </c>
      <c r="AR418" s="23" t="s">
        <v>250</v>
      </c>
      <c r="AT418" s="23" t="s">
        <v>245</v>
      </c>
      <c r="AU418" s="23" t="s">
        <v>80</v>
      </c>
      <c r="AY418" s="23" t="s">
        <v>243</v>
      </c>
      <c r="BE418" s="185">
        <f>IF(N418="základní",J418,0)</f>
        <v>0</v>
      </c>
      <c r="BF418" s="185">
        <f>IF(N418="snížená",J418,0)</f>
        <v>0</v>
      </c>
      <c r="BG418" s="185">
        <f>IF(N418="zákl. přenesená",J418,0)</f>
        <v>0</v>
      </c>
      <c r="BH418" s="185">
        <f>IF(N418="sníž. přenesená",J418,0)</f>
        <v>0</v>
      </c>
      <c r="BI418" s="185">
        <f>IF(N418="nulová",J418,0)</f>
        <v>0</v>
      </c>
      <c r="BJ418" s="23" t="s">
        <v>11</v>
      </c>
      <c r="BK418" s="185">
        <f>ROUND(I418*H418,0)</f>
        <v>0</v>
      </c>
      <c r="BL418" s="23" t="s">
        <v>250</v>
      </c>
      <c r="BM418" s="23" t="s">
        <v>623</v>
      </c>
    </row>
    <row r="419" spans="2:65" s="11" customFormat="1" ht="13.5">
      <c r="B419" s="186"/>
      <c r="D419" s="187" t="s">
        <v>252</v>
      </c>
      <c r="E419" s="188" t="s">
        <v>5</v>
      </c>
      <c r="F419" s="189" t="s">
        <v>624</v>
      </c>
      <c r="H419" s="190">
        <v>162</v>
      </c>
      <c r="I419" s="191"/>
      <c r="L419" s="186"/>
      <c r="M419" s="192"/>
      <c r="N419" s="193"/>
      <c r="O419" s="193"/>
      <c r="P419" s="193"/>
      <c r="Q419" s="193"/>
      <c r="R419" s="193"/>
      <c r="S419" s="193"/>
      <c r="T419" s="194"/>
      <c r="AT419" s="188" t="s">
        <v>252</v>
      </c>
      <c r="AU419" s="188" t="s">
        <v>80</v>
      </c>
      <c r="AV419" s="11" t="s">
        <v>80</v>
      </c>
      <c r="AW419" s="11" t="s">
        <v>36</v>
      </c>
      <c r="AX419" s="11" t="s">
        <v>72</v>
      </c>
      <c r="AY419" s="188" t="s">
        <v>243</v>
      </c>
    </row>
    <row r="420" spans="2:65" s="11" customFormat="1" ht="13.5">
      <c r="B420" s="186"/>
      <c r="D420" s="187" t="s">
        <v>252</v>
      </c>
      <c r="E420" s="188" t="s">
        <v>5</v>
      </c>
      <c r="F420" s="189" t="s">
        <v>625</v>
      </c>
      <c r="H420" s="190">
        <v>54</v>
      </c>
      <c r="I420" s="191"/>
      <c r="L420" s="186"/>
      <c r="M420" s="192"/>
      <c r="N420" s="193"/>
      <c r="O420" s="193"/>
      <c r="P420" s="193"/>
      <c r="Q420" s="193"/>
      <c r="R420" s="193"/>
      <c r="S420" s="193"/>
      <c r="T420" s="194"/>
      <c r="AT420" s="188" t="s">
        <v>252</v>
      </c>
      <c r="AU420" s="188" t="s">
        <v>80</v>
      </c>
      <c r="AV420" s="11" t="s">
        <v>80</v>
      </c>
      <c r="AW420" s="11" t="s">
        <v>36</v>
      </c>
      <c r="AX420" s="11" t="s">
        <v>72</v>
      </c>
      <c r="AY420" s="188" t="s">
        <v>243</v>
      </c>
    </row>
    <row r="421" spans="2:65" s="12" customFormat="1" ht="13.5">
      <c r="B421" s="195"/>
      <c r="D421" s="187" t="s">
        <v>252</v>
      </c>
      <c r="E421" s="196" t="s">
        <v>5</v>
      </c>
      <c r="F421" s="197" t="s">
        <v>255</v>
      </c>
      <c r="H421" s="198">
        <v>216</v>
      </c>
      <c r="I421" s="199"/>
      <c r="L421" s="195"/>
      <c r="M421" s="200"/>
      <c r="N421" s="201"/>
      <c r="O421" s="201"/>
      <c r="P421" s="201"/>
      <c r="Q421" s="201"/>
      <c r="R421" s="201"/>
      <c r="S421" s="201"/>
      <c r="T421" s="202"/>
      <c r="AT421" s="196" t="s">
        <v>252</v>
      </c>
      <c r="AU421" s="196" t="s">
        <v>80</v>
      </c>
      <c r="AV421" s="12" t="s">
        <v>83</v>
      </c>
      <c r="AW421" s="12" t="s">
        <v>36</v>
      </c>
      <c r="AX421" s="12" t="s">
        <v>11</v>
      </c>
      <c r="AY421" s="196" t="s">
        <v>243</v>
      </c>
    </row>
    <row r="422" spans="2:65" s="1" customFormat="1" ht="16.5" customHeight="1">
      <c r="B422" s="173"/>
      <c r="C422" s="174" t="s">
        <v>626</v>
      </c>
      <c r="D422" s="174" t="s">
        <v>245</v>
      </c>
      <c r="E422" s="175" t="s">
        <v>627</v>
      </c>
      <c r="F422" s="176" t="s">
        <v>628</v>
      </c>
      <c r="G422" s="177" t="s">
        <v>248</v>
      </c>
      <c r="H422" s="178">
        <v>216</v>
      </c>
      <c r="I422" s="179"/>
      <c r="J422" s="180">
        <f>ROUND(I422*H422,0)</f>
        <v>0</v>
      </c>
      <c r="K422" s="176" t="s">
        <v>5</v>
      </c>
      <c r="L422" s="39"/>
      <c r="M422" s="181" t="s">
        <v>5</v>
      </c>
      <c r="N422" s="182" t="s">
        <v>43</v>
      </c>
      <c r="O422" s="40"/>
      <c r="P422" s="183">
        <f>O422*H422</f>
        <v>0</v>
      </c>
      <c r="Q422" s="183">
        <v>0</v>
      </c>
      <c r="R422" s="183">
        <f>Q422*H422</f>
        <v>0</v>
      </c>
      <c r="S422" s="183">
        <v>0</v>
      </c>
      <c r="T422" s="184">
        <f>S422*H422</f>
        <v>0</v>
      </c>
      <c r="AR422" s="23" t="s">
        <v>250</v>
      </c>
      <c r="AT422" s="23" t="s">
        <v>245</v>
      </c>
      <c r="AU422" s="23" t="s">
        <v>80</v>
      </c>
      <c r="AY422" s="23" t="s">
        <v>243</v>
      </c>
      <c r="BE422" s="185">
        <f>IF(N422="základní",J422,0)</f>
        <v>0</v>
      </c>
      <c r="BF422" s="185">
        <f>IF(N422="snížená",J422,0)</f>
        <v>0</v>
      </c>
      <c r="BG422" s="185">
        <f>IF(N422="zákl. přenesená",J422,0)</f>
        <v>0</v>
      </c>
      <c r="BH422" s="185">
        <f>IF(N422="sníž. přenesená",J422,0)</f>
        <v>0</v>
      </c>
      <c r="BI422" s="185">
        <f>IF(N422="nulová",J422,0)</f>
        <v>0</v>
      </c>
      <c r="BJ422" s="23" t="s">
        <v>11</v>
      </c>
      <c r="BK422" s="185">
        <f>ROUND(I422*H422,0)</f>
        <v>0</v>
      </c>
      <c r="BL422" s="23" t="s">
        <v>250</v>
      </c>
      <c r="BM422" s="23" t="s">
        <v>629</v>
      </c>
    </row>
    <row r="423" spans="2:65" s="11" customFormat="1" ht="13.5">
      <c r="B423" s="186"/>
      <c r="D423" s="187" t="s">
        <v>252</v>
      </c>
      <c r="E423" s="188" t="s">
        <v>5</v>
      </c>
      <c r="F423" s="189" t="s">
        <v>624</v>
      </c>
      <c r="H423" s="190">
        <v>162</v>
      </c>
      <c r="I423" s="191"/>
      <c r="L423" s="186"/>
      <c r="M423" s="192"/>
      <c r="N423" s="193"/>
      <c r="O423" s="193"/>
      <c r="P423" s="193"/>
      <c r="Q423" s="193"/>
      <c r="R423" s="193"/>
      <c r="S423" s="193"/>
      <c r="T423" s="194"/>
      <c r="AT423" s="188" t="s">
        <v>252</v>
      </c>
      <c r="AU423" s="188" t="s">
        <v>80</v>
      </c>
      <c r="AV423" s="11" t="s">
        <v>80</v>
      </c>
      <c r="AW423" s="11" t="s">
        <v>36</v>
      </c>
      <c r="AX423" s="11" t="s">
        <v>72</v>
      </c>
      <c r="AY423" s="188" t="s">
        <v>243</v>
      </c>
    </row>
    <row r="424" spans="2:65" s="11" customFormat="1" ht="13.5">
      <c r="B424" s="186"/>
      <c r="D424" s="187" t="s">
        <v>252</v>
      </c>
      <c r="E424" s="188" t="s">
        <v>5</v>
      </c>
      <c r="F424" s="189" t="s">
        <v>625</v>
      </c>
      <c r="H424" s="190">
        <v>54</v>
      </c>
      <c r="I424" s="191"/>
      <c r="L424" s="186"/>
      <c r="M424" s="192"/>
      <c r="N424" s="193"/>
      <c r="O424" s="193"/>
      <c r="P424" s="193"/>
      <c r="Q424" s="193"/>
      <c r="R424" s="193"/>
      <c r="S424" s="193"/>
      <c r="T424" s="194"/>
      <c r="AT424" s="188" t="s">
        <v>252</v>
      </c>
      <c r="AU424" s="188" t="s">
        <v>80</v>
      </c>
      <c r="AV424" s="11" t="s">
        <v>80</v>
      </c>
      <c r="AW424" s="11" t="s">
        <v>36</v>
      </c>
      <c r="AX424" s="11" t="s">
        <v>72</v>
      </c>
      <c r="AY424" s="188" t="s">
        <v>243</v>
      </c>
    </row>
    <row r="425" spans="2:65" s="12" customFormat="1" ht="13.5">
      <c r="B425" s="195"/>
      <c r="D425" s="187" t="s">
        <v>252</v>
      </c>
      <c r="E425" s="196" t="s">
        <v>5</v>
      </c>
      <c r="F425" s="197" t="s">
        <v>255</v>
      </c>
      <c r="H425" s="198">
        <v>216</v>
      </c>
      <c r="I425" s="199"/>
      <c r="L425" s="195"/>
      <c r="M425" s="200"/>
      <c r="N425" s="201"/>
      <c r="O425" s="201"/>
      <c r="P425" s="201"/>
      <c r="Q425" s="201"/>
      <c r="R425" s="201"/>
      <c r="S425" s="201"/>
      <c r="T425" s="202"/>
      <c r="AT425" s="196" t="s">
        <v>252</v>
      </c>
      <c r="AU425" s="196" t="s">
        <v>80</v>
      </c>
      <c r="AV425" s="12" t="s">
        <v>83</v>
      </c>
      <c r="AW425" s="12" t="s">
        <v>36</v>
      </c>
      <c r="AX425" s="12" t="s">
        <v>11</v>
      </c>
      <c r="AY425" s="196" t="s">
        <v>243</v>
      </c>
    </row>
    <row r="426" spans="2:65" s="1" customFormat="1" ht="16.5" customHeight="1">
      <c r="B426" s="173"/>
      <c r="C426" s="174" t="s">
        <v>630</v>
      </c>
      <c r="D426" s="174" t="s">
        <v>245</v>
      </c>
      <c r="E426" s="175" t="s">
        <v>631</v>
      </c>
      <c r="F426" s="176" t="s">
        <v>632</v>
      </c>
      <c r="G426" s="177" t="s">
        <v>248</v>
      </c>
      <c r="H426" s="178">
        <v>216</v>
      </c>
      <c r="I426" s="179"/>
      <c r="J426" s="180">
        <f>ROUND(I426*H426,0)</f>
        <v>0</v>
      </c>
      <c r="K426" s="176" t="s">
        <v>5</v>
      </c>
      <c r="L426" s="39"/>
      <c r="M426" s="181" t="s">
        <v>5</v>
      </c>
      <c r="N426" s="182" t="s">
        <v>43</v>
      </c>
      <c r="O426" s="40"/>
      <c r="P426" s="183">
        <f>O426*H426</f>
        <v>0</v>
      </c>
      <c r="Q426" s="183">
        <v>0</v>
      </c>
      <c r="R426" s="183">
        <f>Q426*H426</f>
        <v>0</v>
      </c>
      <c r="S426" s="183">
        <v>0</v>
      </c>
      <c r="T426" s="184">
        <f>S426*H426</f>
        <v>0</v>
      </c>
      <c r="AR426" s="23" t="s">
        <v>250</v>
      </c>
      <c r="AT426" s="23" t="s">
        <v>245</v>
      </c>
      <c r="AU426" s="23" t="s">
        <v>80</v>
      </c>
      <c r="AY426" s="23" t="s">
        <v>243</v>
      </c>
      <c r="BE426" s="185">
        <f>IF(N426="základní",J426,0)</f>
        <v>0</v>
      </c>
      <c r="BF426" s="185">
        <f>IF(N426="snížená",J426,0)</f>
        <v>0</v>
      </c>
      <c r="BG426" s="185">
        <f>IF(N426="zákl. přenesená",J426,0)</f>
        <v>0</v>
      </c>
      <c r="BH426" s="185">
        <f>IF(N426="sníž. přenesená",J426,0)</f>
        <v>0</v>
      </c>
      <c r="BI426" s="185">
        <f>IF(N426="nulová",J426,0)</f>
        <v>0</v>
      </c>
      <c r="BJ426" s="23" t="s">
        <v>11</v>
      </c>
      <c r="BK426" s="185">
        <f>ROUND(I426*H426,0)</f>
        <v>0</v>
      </c>
      <c r="BL426" s="23" t="s">
        <v>250</v>
      </c>
      <c r="BM426" s="23" t="s">
        <v>633</v>
      </c>
    </row>
    <row r="427" spans="2:65" s="11" customFormat="1" ht="13.5">
      <c r="B427" s="186"/>
      <c r="D427" s="187" t="s">
        <v>252</v>
      </c>
      <c r="E427" s="188" t="s">
        <v>5</v>
      </c>
      <c r="F427" s="189" t="s">
        <v>624</v>
      </c>
      <c r="H427" s="190">
        <v>162</v>
      </c>
      <c r="I427" s="191"/>
      <c r="L427" s="186"/>
      <c r="M427" s="192"/>
      <c r="N427" s="193"/>
      <c r="O427" s="193"/>
      <c r="P427" s="193"/>
      <c r="Q427" s="193"/>
      <c r="R427" s="193"/>
      <c r="S427" s="193"/>
      <c r="T427" s="194"/>
      <c r="AT427" s="188" t="s">
        <v>252</v>
      </c>
      <c r="AU427" s="188" t="s">
        <v>80</v>
      </c>
      <c r="AV427" s="11" t="s">
        <v>80</v>
      </c>
      <c r="AW427" s="11" t="s">
        <v>36</v>
      </c>
      <c r="AX427" s="11" t="s">
        <v>72</v>
      </c>
      <c r="AY427" s="188" t="s">
        <v>243</v>
      </c>
    </row>
    <row r="428" spans="2:65" s="11" customFormat="1" ht="13.5">
      <c r="B428" s="186"/>
      <c r="D428" s="187" t="s">
        <v>252</v>
      </c>
      <c r="E428" s="188" t="s">
        <v>5</v>
      </c>
      <c r="F428" s="189" t="s">
        <v>625</v>
      </c>
      <c r="H428" s="190">
        <v>54</v>
      </c>
      <c r="I428" s="191"/>
      <c r="L428" s="186"/>
      <c r="M428" s="192"/>
      <c r="N428" s="193"/>
      <c r="O428" s="193"/>
      <c r="P428" s="193"/>
      <c r="Q428" s="193"/>
      <c r="R428" s="193"/>
      <c r="S428" s="193"/>
      <c r="T428" s="194"/>
      <c r="AT428" s="188" t="s">
        <v>252</v>
      </c>
      <c r="AU428" s="188" t="s">
        <v>80</v>
      </c>
      <c r="AV428" s="11" t="s">
        <v>80</v>
      </c>
      <c r="AW428" s="11" t="s">
        <v>36</v>
      </c>
      <c r="AX428" s="11" t="s">
        <v>72</v>
      </c>
      <c r="AY428" s="188" t="s">
        <v>243</v>
      </c>
    </row>
    <row r="429" spans="2:65" s="12" customFormat="1" ht="13.5">
      <c r="B429" s="195"/>
      <c r="D429" s="187" t="s">
        <v>252</v>
      </c>
      <c r="E429" s="196" t="s">
        <v>5</v>
      </c>
      <c r="F429" s="197" t="s">
        <v>255</v>
      </c>
      <c r="H429" s="198">
        <v>216</v>
      </c>
      <c r="I429" s="199"/>
      <c r="L429" s="195"/>
      <c r="M429" s="200"/>
      <c r="N429" s="201"/>
      <c r="O429" s="201"/>
      <c r="P429" s="201"/>
      <c r="Q429" s="201"/>
      <c r="R429" s="201"/>
      <c r="S429" s="201"/>
      <c r="T429" s="202"/>
      <c r="AT429" s="196" t="s">
        <v>252</v>
      </c>
      <c r="AU429" s="196" t="s">
        <v>80</v>
      </c>
      <c r="AV429" s="12" t="s">
        <v>83</v>
      </c>
      <c r="AW429" s="12" t="s">
        <v>36</v>
      </c>
      <c r="AX429" s="12" t="s">
        <v>11</v>
      </c>
      <c r="AY429" s="196" t="s">
        <v>243</v>
      </c>
    </row>
    <row r="430" spans="2:65" s="1" customFormat="1" ht="16.5" customHeight="1">
      <c r="B430" s="173"/>
      <c r="C430" s="174" t="s">
        <v>634</v>
      </c>
      <c r="D430" s="174" t="s">
        <v>245</v>
      </c>
      <c r="E430" s="175" t="s">
        <v>635</v>
      </c>
      <c r="F430" s="176" t="s">
        <v>636</v>
      </c>
      <c r="G430" s="177" t="s">
        <v>248</v>
      </c>
      <c r="H430" s="178">
        <v>954.41099999999994</v>
      </c>
      <c r="I430" s="179"/>
      <c r="J430" s="180">
        <f>ROUND(I430*H430,0)</f>
        <v>0</v>
      </c>
      <c r="K430" s="176" t="s">
        <v>249</v>
      </c>
      <c r="L430" s="39"/>
      <c r="M430" s="181" t="s">
        <v>5</v>
      </c>
      <c r="N430" s="182" t="s">
        <v>43</v>
      </c>
      <c r="O430" s="40"/>
      <c r="P430" s="183">
        <f>O430*H430</f>
        <v>0</v>
      </c>
      <c r="Q430" s="183">
        <v>3.9499999999999998E-5</v>
      </c>
      <c r="R430" s="183">
        <f>Q430*H430</f>
        <v>3.7699234499999998E-2</v>
      </c>
      <c r="S430" s="183">
        <v>0</v>
      </c>
      <c r="T430" s="184">
        <f>S430*H430</f>
        <v>0</v>
      </c>
      <c r="AR430" s="23" t="s">
        <v>250</v>
      </c>
      <c r="AT430" s="23" t="s">
        <v>245</v>
      </c>
      <c r="AU430" s="23" t="s">
        <v>80</v>
      </c>
      <c r="AY430" s="23" t="s">
        <v>243</v>
      </c>
      <c r="BE430" s="185">
        <f>IF(N430="základní",J430,0)</f>
        <v>0</v>
      </c>
      <c r="BF430" s="185">
        <f>IF(N430="snížená",J430,0)</f>
        <v>0</v>
      </c>
      <c r="BG430" s="185">
        <f>IF(N430="zákl. přenesená",J430,0)</f>
        <v>0</v>
      </c>
      <c r="BH430" s="185">
        <f>IF(N430="sníž. přenesená",J430,0)</f>
        <v>0</v>
      </c>
      <c r="BI430" s="185">
        <f>IF(N430="nulová",J430,0)</f>
        <v>0</v>
      </c>
      <c r="BJ430" s="23" t="s">
        <v>11</v>
      </c>
      <c r="BK430" s="185">
        <f>ROUND(I430*H430,0)</f>
        <v>0</v>
      </c>
      <c r="BL430" s="23" t="s">
        <v>250</v>
      </c>
      <c r="BM430" s="23" t="s">
        <v>637</v>
      </c>
    </row>
    <row r="431" spans="2:65" s="11" customFormat="1" ht="13.5">
      <c r="B431" s="186"/>
      <c r="D431" s="187" t="s">
        <v>252</v>
      </c>
      <c r="E431" s="188" t="s">
        <v>5</v>
      </c>
      <c r="F431" s="189" t="s">
        <v>638</v>
      </c>
      <c r="H431" s="190">
        <v>555.46900000000005</v>
      </c>
      <c r="I431" s="191"/>
      <c r="L431" s="186"/>
      <c r="M431" s="192"/>
      <c r="N431" s="193"/>
      <c r="O431" s="193"/>
      <c r="P431" s="193"/>
      <c r="Q431" s="193"/>
      <c r="R431" s="193"/>
      <c r="S431" s="193"/>
      <c r="T431" s="194"/>
      <c r="AT431" s="188" t="s">
        <v>252</v>
      </c>
      <c r="AU431" s="188" t="s">
        <v>80</v>
      </c>
      <c r="AV431" s="11" t="s">
        <v>80</v>
      </c>
      <c r="AW431" s="11" t="s">
        <v>36</v>
      </c>
      <c r="AX431" s="11" t="s">
        <v>72</v>
      </c>
      <c r="AY431" s="188" t="s">
        <v>243</v>
      </c>
    </row>
    <row r="432" spans="2:65" s="11" customFormat="1" ht="13.5">
      <c r="B432" s="186"/>
      <c r="D432" s="187" t="s">
        <v>252</v>
      </c>
      <c r="E432" s="188" t="s">
        <v>5</v>
      </c>
      <c r="F432" s="189" t="s">
        <v>639</v>
      </c>
      <c r="H432" s="190">
        <v>126.36499999999999</v>
      </c>
      <c r="I432" s="191"/>
      <c r="L432" s="186"/>
      <c r="M432" s="192"/>
      <c r="N432" s="193"/>
      <c r="O432" s="193"/>
      <c r="P432" s="193"/>
      <c r="Q432" s="193"/>
      <c r="R432" s="193"/>
      <c r="S432" s="193"/>
      <c r="T432" s="194"/>
      <c r="AT432" s="188" t="s">
        <v>252</v>
      </c>
      <c r="AU432" s="188" t="s">
        <v>80</v>
      </c>
      <c r="AV432" s="11" t="s">
        <v>80</v>
      </c>
      <c r="AW432" s="11" t="s">
        <v>36</v>
      </c>
      <c r="AX432" s="11" t="s">
        <v>72</v>
      </c>
      <c r="AY432" s="188" t="s">
        <v>243</v>
      </c>
    </row>
    <row r="433" spans="2:65" s="12" customFormat="1" ht="13.5">
      <c r="B433" s="195"/>
      <c r="D433" s="187" t="s">
        <v>252</v>
      </c>
      <c r="E433" s="196" t="s">
        <v>5</v>
      </c>
      <c r="F433" s="197" t="s">
        <v>640</v>
      </c>
      <c r="H433" s="198">
        <v>681.83399999999995</v>
      </c>
      <c r="I433" s="199"/>
      <c r="L433" s="195"/>
      <c r="M433" s="200"/>
      <c r="N433" s="201"/>
      <c r="O433" s="201"/>
      <c r="P433" s="201"/>
      <c r="Q433" s="201"/>
      <c r="R433" s="201"/>
      <c r="S433" s="201"/>
      <c r="T433" s="202"/>
      <c r="AT433" s="196" t="s">
        <v>252</v>
      </c>
      <c r="AU433" s="196" t="s">
        <v>80</v>
      </c>
      <c r="AV433" s="12" t="s">
        <v>83</v>
      </c>
      <c r="AW433" s="12" t="s">
        <v>36</v>
      </c>
      <c r="AX433" s="12" t="s">
        <v>72</v>
      </c>
      <c r="AY433" s="196" t="s">
        <v>243</v>
      </c>
    </row>
    <row r="434" spans="2:65" s="11" customFormat="1" ht="13.5">
      <c r="B434" s="186"/>
      <c r="D434" s="187" t="s">
        <v>252</v>
      </c>
      <c r="E434" s="188" t="s">
        <v>5</v>
      </c>
      <c r="F434" s="189" t="s">
        <v>641</v>
      </c>
      <c r="H434" s="190">
        <v>73.296000000000006</v>
      </c>
      <c r="I434" s="191"/>
      <c r="L434" s="186"/>
      <c r="M434" s="192"/>
      <c r="N434" s="193"/>
      <c r="O434" s="193"/>
      <c r="P434" s="193"/>
      <c r="Q434" s="193"/>
      <c r="R434" s="193"/>
      <c r="S434" s="193"/>
      <c r="T434" s="194"/>
      <c r="AT434" s="188" t="s">
        <v>252</v>
      </c>
      <c r="AU434" s="188" t="s">
        <v>80</v>
      </c>
      <c r="AV434" s="11" t="s">
        <v>80</v>
      </c>
      <c r="AW434" s="11" t="s">
        <v>36</v>
      </c>
      <c r="AX434" s="11" t="s">
        <v>72</v>
      </c>
      <c r="AY434" s="188" t="s">
        <v>243</v>
      </c>
    </row>
    <row r="435" spans="2:65" s="11" customFormat="1" ht="13.5">
      <c r="B435" s="186"/>
      <c r="D435" s="187" t="s">
        <v>252</v>
      </c>
      <c r="E435" s="188" t="s">
        <v>5</v>
      </c>
      <c r="F435" s="189" t="s">
        <v>642</v>
      </c>
      <c r="H435" s="190">
        <v>125.985</v>
      </c>
      <c r="I435" s="191"/>
      <c r="L435" s="186"/>
      <c r="M435" s="192"/>
      <c r="N435" s="193"/>
      <c r="O435" s="193"/>
      <c r="P435" s="193"/>
      <c r="Q435" s="193"/>
      <c r="R435" s="193"/>
      <c r="S435" s="193"/>
      <c r="T435" s="194"/>
      <c r="AT435" s="188" t="s">
        <v>252</v>
      </c>
      <c r="AU435" s="188" t="s">
        <v>80</v>
      </c>
      <c r="AV435" s="11" t="s">
        <v>80</v>
      </c>
      <c r="AW435" s="11" t="s">
        <v>36</v>
      </c>
      <c r="AX435" s="11" t="s">
        <v>72</v>
      </c>
      <c r="AY435" s="188" t="s">
        <v>243</v>
      </c>
    </row>
    <row r="436" spans="2:65" s="12" customFormat="1" ht="13.5">
      <c r="B436" s="195"/>
      <c r="D436" s="187" t="s">
        <v>252</v>
      </c>
      <c r="E436" s="196" t="s">
        <v>5</v>
      </c>
      <c r="F436" s="197" t="s">
        <v>643</v>
      </c>
      <c r="H436" s="198">
        <v>199.28100000000001</v>
      </c>
      <c r="I436" s="199"/>
      <c r="L436" s="195"/>
      <c r="M436" s="200"/>
      <c r="N436" s="201"/>
      <c r="O436" s="201"/>
      <c r="P436" s="201"/>
      <c r="Q436" s="201"/>
      <c r="R436" s="201"/>
      <c r="S436" s="201"/>
      <c r="T436" s="202"/>
      <c r="AT436" s="196" t="s">
        <v>252</v>
      </c>
      <c r="AU436" s="196" t="s">
        <v>80</v>
      </c>
      <c r="AV436" s="12" t="s">
        <v>83</v>
      </c>
      <c r="AW436" s="12" t="s">
        <v>36</v>
      </c>
      <c r="AX436" s="12" t="s">
        <v>72</v>
      </c>
      <c r="AY436" s="196" t="s">
        <v>243</v>
      </c>
    </row>
    <row r="437" spans="2:65" s="11" customFormat="1" ht="13.5">
      <c r="B437" s="186"/>
      <c r="D437" s="187" t="s">
        <v>252</v>
      </c>
      <c r="E437" s="188" t="s">
        <v>5</v>
      </c>
      <c r="F437" s="189" t="s">
        <v>641</v>
      </c>
      <c r="H437" s="190">
        <v>73.296000000000006</v>
      </c>
      <c r="I437" s="191"/>
      <c r="L437" s="186"/>
      <c r="M437" s="192"/>
      <c r="N437" s="193"/>
      <c r="O437" s="193"/>
      <c r="P437" s="193"/>
      <c r="Q437" s="193"/>
      <c r="R437" s="193"/>
      <c r="S437" s="193"/>
      <c r="T437" s="194"/>
      <c r="AT437" s="188" t="s">
        <v>252</v>
      </c>
      <c r="AU437" s="188" t="s">
        <v>80</v>
      </c>
      <c r="AV437" s="11" t="s">
        <v>80</v>
      </c>
      <c r="AW437" s="11" t="s">
        <v>36</v>
      </c>
      <c r="AX437" s="11" t="s">
        <v>72</v>
      </c>
      <c r="AY437" s="188" t="s">
        <v>243</v>
      </c>
    </row>
    <row r="438" spans="2:65" s="12" customFormat="1" ht="13.5">
      <c r="B438" s="195"/>
      <c r="D438" s="187" t="s">
        <v>252</v>
      </c>
      <c r="E438" s="196" t="s">
        <v>5</v>
      </c>
      <c r="F438" s="197" t="s">
        <v>644</v>
      </c>
      <c r="H438" s="198">
        <v>73.296000000000006</v>
      </c>
      <c r="I438" s="199"/>
      <c r="L438" s="195"/>
      <c r="M438" s="200"/>
      <c r="N438" s="201"/>
      <c r="O438" s="201"/>
      <c r="P438" s="201"/>
      <c r="Q438" s="201"/>
      <c r="R438" s="201"/>
      <c r="S438" s="201"/>
      <c r="T438" s="202"/>
      <c r="AT438" s="196" t="s">
        <v>252</v>
      </c>
      <c r="AU438" s="196" t="s">
        <v>80</v>
      </c>
      <c r="AV438" s="12" t="s">
        <v>83</v>
      </c>
      <c r="AW438" s="12" t="s">
        <v>36</v>
      </c>
      <c r="AX438" s="12" t="s">
        <v>72</v>
      </c>
      <c r="AY438" s="196" t="s">
        <v>243</v>
      </c>
    </row>
    <row r="439" spans="2:65" s="13" customFormat="1" ht="13.5">
      <c r="B439" s="213"/>
      <c r="D439" s="187" t="s">
        <v>252</v>
      </c>
      <c r="E439" s="214" t="s">
        <v>5</v>
      </c>
      <c r="F439" s="215" t="s">
        <v>478</v>
      </c>
      <c r="H439" s="216">
        <v>954.41099999999994</v>
      </c>
      <c r="I439" s="217"/>
      <c r="L439" s="213"/>
      <c r="M439" s="218"/>
      <c r="N439" s="219"/>
      <c r="O439" s="219"/>
      <c r="P439" s="219"/>
      <c r="Q439" s="219"/>
      <c r="R439" s="219"/>
      <c r="S439" s="219"/>
      <c r="T439" s="220"/>
      <c r="AT439" s="214" t="s">
        <v>252</v>
      </c>
      <c r="AU439" s="214" t="s">
        <v>80</v>
      </c>
      <c r="AV439" s="13" t="s">
        <v>250</v>
      </c>
      <c r="AW439" s="13" t="s">
        <v>36</v>
      </c>
      <c r="AX439" s="13" t="s">
        <v>11</v>
      </c>
      <c r="AY439" s="214" t="s">
        <v>243</v>
      </c>
    </row>
    <row r="440" spans="2:65" s="1" customFormat="1" ht="16.5" customHeight="1">
      <c r="B440" s="173"/>
      <c r="C440" s="174" t="s">
        <v>645</v>
      </c>
      <c r="D440" s="174" t="s">
        <v>245</v>
      </c>
      <c r="E440" s="175" t="s">
        <v>646</v>
      </c>
      <c r="F440" s="176" t="s">
        <v>647</v>
      </c>
      <c r="G440" s="177" t="s">
        <v>248</v>
      </c>
      <c r="H440" s="178">
        <v>479.71</v>
      </c>
      <c r="I440" s="179"/>
      <c r="J440" s="180">
        <f>ROUND(I440*H440,0)</f>
        <v>0</v>
      </c>
      <c r="K440" s="176" t="s">
        <v>249</v>
      </c>
      <c r="L440" s="39"/>
      <c r="M440" s="181" t="s">
        <v>5</v>
      </c>
      <c r="N440" s="182" t="s">
        <v>43</v>
      </c>
      <c r="O440" s="40"/>
      <c r="P440" s="183">
        <f>O440*H440</f>
        <v>0</v>
      </c>
      <c r="Q440" s="183">
        <v>3.9499999999999998E-5</v>
      </c>
      <c r="R440" s="183">
        <f>Q440*H440</f>
        <v>1.8948544999999997E-2</v>
      </c>
      <c r="S440" s="183">
        <v>0</v>
      </c>
      <c r="T440" s="184">
        <f>S440*H440</f>
        <v>0</v>
      </c>
      <c r="AR440" s="23" t="s">
        <v>250</v>
      </c>
      <c r="AT440" s="23" t="s">
        <v>245</v>
      </c>
      <c r="AU440" s="23" t="s">
        <v>80</v>
      </c>
      <c r="AY440" s="23" t="s">
        <v>243</v>
      </c>
      <c r="BE440" s="185">
        <f>IF(N440="základní",J440,0)</f>
        <v>0</v>
      </c>
      <c r="BF440" s="185">
        <f>IF(N440="snížená",J440,0)</f>
        <v>0</v>
      </c>
      <c r="BG440" s="185">
        <f>IF(N440="zákl. přenesená",J440,0)</f>
        <v>0</v>
      </c>
      <c r="BH440" s="185">
        <f>IF(N440="sníž. přenesená",J440,0)</f>
        <v>0</v>
      </c>
      <c r="BI440" s="185">
        <f>IF(N440="nulová",J440,0)</f>
        <v>0</v>
      </c>
      <c r="BJ440" s="23" t="s">
        <v>11</v>
      </c>
      <c r="BK440" s="185">
        <f>ROUND(I440*H440,0)</f>
        <v>0</v>
      </c>
      <c r="BL440" s="23" t="s">
        <v>250</v>
      </c>
      <c r="BM440" s="23" t="s">
        <v>648</v>
      </c>
    </row>
    <row r="441" spans="2:65" s="11" customFormat="1" ht="13.5">
      <c r="B441" s="186"/>
      <c r="D441" s="187" t="s">
        <v>252</v>
      </c>
      <c r="E441" s="188" t="s">
        <v>5</v>
      </c>
      <c r="F441" s="189" t="s">
        <v>649</v>
      </c>
      <c r="H441" s="190">
        <v>479.71</v>
      </c>
      <c r="I441" s="191"/>
      <c r="L441" s="186"/>
      <c r="M441" s="192"/>
      <c r="N441" s="193"/>
      <c r="O441" s="193"/>
      <c r="P441" s="193"/>
      <c r="Q441" s="193"/>
      <c r="R441" s="193"/>
      <c r="S441" s="193"/>
      <c r="T441" s="194"/>
      <c r="AT441" s="188" t="s">
        <v>252</v>
      </c>
      <c r="AU441" s="188" t="s">
        <v>80</v>
      </c>
      <c r="AV441" s="11" t="s">
        <v>80</v>
      </c>
      <c r="AW441" s="11" t="s">
        <v>36</v>
      </c>
      <c r="AX441" s="11" t="s">
        <v>72</v>
      </c>
      <c r="AY441" s="188" t="s">
        <v>243</v>
      </c>
    </row>
    <row r="442" spans="2:65" s="12" customFormat="1" ht="13.5">
      <c r="B442" s="195"/>
      <c r="D442" s="187" t="s">
        <v>252</v>
      </c>
      <c r="E442" s="196" t="s">
        <v>5</v>
      </c>
      <c r="F442" s="197" t="s">
        <v>650</v>
      </c>
      <c r="H442" s="198">
        <v>479.71</v>
      </c>
      <c r="I442" s="199"/>
      <c r="L442" s="195"/>
      <c r="M442" s="200"/>
      <c r="N442" s="201"/>
      <c r="O442" s="201"/>
      <c r="P442" s="201"/>
      <c r="Q442" s="201"/>
      <c r="R442" s="201"/>
      <c r="S442" s="201"/>
      <c r="T442" s="202"/>
      <c r="AT442" s="196" t="s">
        <v>252</v>
      </c>
      <c r="AU442" s="196" t="s">
        <v>80</v>
      </c>
      <c r="AV442" s="12" t="s">
        <v>83</v>
      </c>
      <c r="AW442" s="12" t="s">
        <v>36</v>
      </c>
      <c r="AX442" s="12" t="s">
        <v>11</v>
      </c>
      <c r="AY442" s="196" t="s">
        <v>243</v>
      </c>
    </row>
    <row r="443" spans="2:65" s="1" customFormat="1" ht="16.5" customHeight="1">
      <c r="B443" s="173"/>
      <c r="C443" s="174" t="s">
        <v>651</v>
      </c>
      <c r="D443" s="174" t="s">
        <v>245</v>
      </c>
      <c r="E443" s="175" t="s">
        <v>652</v>
      </c>
      <c r="F443" s="176" t="s">
        <v>653</v>
      </c>
      <c r="G443" s="177" t="s">
        <v>248</v>
      </c>
      <c r="H443" s="178">
        <v>147.55000000000001</v>
      </c>
      <c r="I443" s="179"/>
      <c r="J443" s="180">
        <f>ROUND(I443*H443,0)</f>
        <v>0</v>
      </c>
      <c r="K443" s="176" t="s">
        <v>249</v>
      </c>
      <c r="L443" s="39"/>
      <c r="M443" s="181" t="s">
        <v>5</v>
      </c>
      <c r="N443" s="182" t="s">
        <v>43</v>
      </c>
      <c r="O443" s="40"/>
      <c r="P443" s="183">
        <f>O443*H443</f>
        <v>0</v>
      </c>
      <c r="Q443" s="183">
        <v>0</v>
      </c>
      <c r="R443" s="183">
        <f>Q443*H443</f>
        <v>0</v>
      </c>
      <c r="S443" s="183">
        <v>0</v>
      </c>
      <c r="T443" s="184">
        <f>S443*H443</f>
        <v>0</v>
      </c>
      <c r="AR443" s="23" t="s">
        <v>250</v>
      </c>
      <c r="AT443" s="23" t="s">
        <v>245</v>
      </c>
      <c r="AU443" s="23" t="s">
        <v>80</v>
      </c>
      <c r="AY443" s="23" t="s">
        <v>243</v>
      </c>
      <c r="BE443" s="185">
        <f>IF(N443="základní",J443,0)</f>
        <v>0</v>
      </c>
      <c r="BF443" s="185">
        <f>IF(N443="snížená",J443,0)</f>
        <v>0</v>
      </c>
      <c r="BG443" s="185">
        <f>IF(N443="zákl. přenesená",J443,0)</f>
        <v>0</v>
      </c>
      <c r="BH443" s="185">
        <f>IF(N443="sníž. přenesená",J443,0)</f>
        <v>0</v>
      </c>
      <c r="BI443" s="185">
        <f>IF(N443="nulová",J443,0)</f>
        <v>0</v>
      </c>
      <c r="BJ443" s="23" t="s">
        <v>11</v>
      </c>
      <c r="BK443" s="185">
        <f>ROUND(I443*H443,0)</f>
        <v>0</v>
      </c>
      <c r="BL443" s="23" t="s">
        <v>250</v>
      </c>
      <c r="BM443" s="23" t="s">
        <v>654</v>
      </c>
    </row>
    <row r="444" spans="2:65" s="11" customFormat="1" ht="13.5">
      <c r="B444" s="186"/>
      <c r="D444" s="187" t="s">
        <v>252</v>
      </c>
      <c r="E444" s="188" t="s">
        <v>5</v>
      </c>
      <c r="F444" s="189" t="s">
        <v>180</v>
      </c>
      <c r="H444" s="190">
        <v>147.55000000000001</v>
      </c>
      <c r="I444" s="191"/>
      <c r="L444" s="186"/>
      <c r="M444" s="192"/>
      <c r="N444" s="193"/>
      <c r="O444" s="193"/>
      <c r="P444" s="193"/>
      <c r="Q444" s="193"/>
      <c r="R444" s="193"/>
      <c r="S444" s="193"/>
      <c r="T444" s="194"/>
      <c r="AT444" s="188" t="s">
        <v>252</v>
      </c>
      <c r="AU444" s="188" t="s">
        <v>80</v>
      </c>
      <c r="AV444" s="11" t="s">
        <v>80</v>
      </c>
      <c r="AW444" s="11" t="s">
        <v>36</v>
      </c>
      <c r="AX444" s="11" t="s">
        <v>11</v>
      </c>
      <c r="AY444" s="188" t="s">
        <v>243</v>
      </c>
    </row>
    <row r="445" spans="2:65" s="1" customFormat="1" ht="25.5" customHeight="1">
      <c r="B445" s="173"/>
      <c r="C445" s="174" t="s">
        <v>655</v>
      </c>
      <c r="D445" s="174" t="s">
        <v>245</v>
      </c>
      <c r="E445" s="175" t="s">
        <v>656</v>
      </c>
      <c r="F445" s="176" t="s">
        <v>657</v>
      </c>
      <c r="G445" s="177" t="s">
        <v>658</v>
      </c>
      <c r="H445" s="178">
        <v>510</v>
      </c>
      <c r="I445" s="179"/>
      <c r="J445" s="180">
        <f>ROUND(I445*H445,0)</f>
        <v>0</v>
      </c>
      <c r="K445" s="176" t="s">
        <v>249</v>
      </c>
      <c r="L445" s="39"/>
      <c r="M445" s="181" t="s">
        <v>5</v>
      </c>
      <c r="N445" s="182" t="s">
        <v>43</v>
      </c>
      <c r="O445" s="40"/>
      <c r="P445" s="183">
        <f>O445*H445</f>
        <v>0</v>
      </c>
      <c r="Q445" s="183">
        <v>4.4403999999999999E-6</v>
      </c>
      <c r="R445" s="183">
        <f>Q445*H445</f>
        <v>2.2646039999999999E-3</v>
      </c>
      <c r="S445" s="183">
        <v>0</v>
      </c>
      <c r="T445" s="184">
        <f>S445*H445</f>
        <v>0</v>
      </c>
      <c r="AR445" s="23" t="s">
        <v>250</v>
      </c>
      <c r="AT445" s="23" t="s">
        <v>245</v>
      </c>
      <c r="AU445" s="23" t="s">
        <v>80</v>
      </c>
      <c r="AY445" s="23" t="s">
        <v>243</v>
      </c>
      <c r="BE445" s="185">
        <f>IF(N445="základní",J445,0)</f>
        <v>0</v>
      </c>
      <c r="BF445" s="185">
        <f>IF(N445="snížená",J445,0)</f>
        <v>0</v>
      </c>
      <c r="BG445" s="185">
        <f>IF(N445="zákl. přenesená",J445,0)</f>
        <v>0</v>
      </c>
      <c r="BH445" s="185">
        <f>IF(N445="sníž. přenesená",J445,0)</f>
        <v>0</v>
      </c>
      <c r="BI445" s="185">
        <f>IF(N445="nulová",J445,0)</f>
        <v>0</v>
      </c>
      <c r="BJ445" s="23" t="s">
        <v>11</v>
      </c>
      <c r="BK445" s="185">
        <f>ROUND(I445*H445,0)</f>
        <v>0</v>
      </c>
      <c r="BL445" s="23" t="s">
        <v>250</v>
      </c>
      <c r="BM445" s="23" t="s">
        <v>659</v>
      </c>
    </row>
    <row r="446" spans="2:65" s="11" customFormat="1" ht="13.5">
      <c r="B446" s="186"/>
      <c r="D446" s="187" t="s">
        <v>252</v>
      </c>
      <c r="E446" s="188" t="s">
        <v>5</v>
      </c>
      <c r="F446" s="189" t="s">
        <v>660</v>
      </c>
      <c r="H446" s="190">
        <v>508.6</v>
      </c>
      <c r="I446" s="191"/>
      <c r="L446" s="186"/>
      <c r="M446" s="192"/>
      <c r="N446" s="193"/>
      <c r="O446" s="193"/>
      <c r="P446" s="193"/>
      <c r="Q446" s="193"/>
      <c r="R446" s="193"/>
      <c r="S446" s="193"/>
      <c r="T446" s="194"/>
      <c r="AT446" s="188" t="s">
        <v>252</v>
      </c>
      <c r="AU446" s="188" t="s">
        <v>80</v>
      </c>
      <c r="AV446" s="11" t="s">
        <v>80</v>
      </c>
      <c r="AW446" s="11" t="s">
        <v>36</v>
      </c>
      <c r="AX446" s="11" t="s">
        <v>72</v>
      </c>
      <c r="AY446" s="188" t="s">
        <v>243</v>
      </c>
    </row>
    <row r="447" spans="2:65" s="11" customFormat="1" ht="13.5">
      <c r="B447" s="186"/>
      <c r="D447" s="187" t="s">
        <v>252</v>
      </c>
      <c r="E447" s="188" t="s">
        <v>5</v>
      </c>
      <c r="F447" s="189" t="s">
        <v>661</v>
      </c>
      <c r="H447" s="190">
        <v>1.4</v>
      </c>
      <c r="I447" s="191"/>
      <c r="L447" s="186"/>
      <c r="M447" s="192"/>
      <c r="N447" s="193"/>
      <c r="O447" s="193"/>
      <c r="P447" s="193"/>
      <c r="Q447" s="193"/>
      <c r="R447" s="193"/>
      <c r="S447" s="193"/>
      <c r="T447" s="194"/>
      <c r="AT447" s="188" t="s">
        <v>252</v>
      </c>
      <c r="AU447" s="188" t="s">
        <v>80</v>
      </c>
      <c r="AV447" s="11" t="s">
        <v>80</v>
      </c>
      <c r="AW447" s="11" t="s">
        <v>36</v>
      </c>
      <c r="AX447" s="11" t="s">
        <v>72</v>
      </c>
      <c r="AY447" s="188" t="s">
        <v>243</v>
      </c>
    </row>
    <row r="448" spans="2:65" s="12" customFormat="1" ht="13.5">
      <c r="B448" s="195"/>
      <c r="D448" s="187" t="s">
        <v>252</v>
      </c>
      <c r="E448" s="196" t="s">
        <v>5</v>
      </c>
      <c r="F448" s="197" t="s">
        <v>662</v>
      </c>
      <c r="H448" s="198">
        <v>510</v>
      </c>
      <c r="I448" s="199"/>
      <c r="L448" s="195"/>
      <c r="M448" s="200"/>
      <c r="N448" s="201"/>
      <c r="O448" s="201"/>
      <c r="P448" s="201"/>
      <c r="Q448" s="201"/>
      <c r="R448" s="201"/>
      <c r="S448" s="201"/>
      <c r="T448" s="202"/>
      <c r="AT448" s="196" t="s">
        <v>252</v>
      </c>
      <c r="AU448" s="196" t="s">
        <v>80</v>
      </c>
      <c r="AV448" s="12" t="s">
        <v>83</v>
      </c>
      <c r="AW448" s="12" t="s">
        <v>36</v>
      </c>
      <c r="AX448" s="12" t="s">
        <v>11</v>
      </c>
      <c r="AY448" s="196" t="s">
        <v>243</v>
      </c>
    </row>
    <row r="449" spans="2:65" s="1" customFormat="1" ht="16.5" customHeight="1">
      <c r="B449" s="173"/>
      <c r="C449" s="174" t="s">
        <v>663</v>
      </c>
      <c r="D449" s="174" t="s">
        <v>245</v>
      </c>
      <c r="E449" s="175" t="s">
        <v>664</v>
      </c>
      <c r="F449" s="176" t="s">
        <v>665</v>
      </c>
      <c r="G449" s="177" t="s">
        <v>658</v>
      </c>
      <c r="H449" s="178">
        <v>510</v>
      </c>
      <c r="I449" s="179"/>
      <c r="J449" s="180">
        <f>ROUND(I449*H449,0)</f>
        <v>0</v>
      </c>
      <c r="K449" s="176" t="s">
        <v>249</v>
      </c>
      <c r="L449" s="39"/>
      <c r="M449" s="181" t="s">
        <v>5</v>
      </c>
      <c r="N449" s="182" t="s">
        <v>43</v>
      </c>
      <c r="O449" s="40"/>
      <c r="P449" s="183">
        <f>O449*H449</f>
        <v>0</v>
      </c>
      <c r="Q449" s="183">
        <v>1E-4</v>
      </c>
      <c r="R449" s="183">
        <f>Q449*H449</f>
        <v>5.1000000000000004E-2</v>
      </c>
      <c r="S449" s="183">
        <v>0</v>
      </c>
      <c r="T449" s="184">
        <f>S449*H449</f>
        <v>0</v>
      </c>
      <c r="AR449" s="23" t="s">
        <v>250</v>
      </c>
      <c r="AT449" s="23" t="s">
        <v>245</v>
      </c>
      <c r="AU449" s="23" t="s">
        <v>80</v>
      </c>
      <c r="AY449" s="23" t="s">
        <v>243</v>
      </c>
      <c r="BE449" s="185">
        <f>IF(N449="základní",J449,0)</f>
        <v>0</v>
      </c>
      <c r="BF449" s="185">
        <f>IF(N449="snížená",J449,0)</f>
        <v>0</v>
      </c>
      <c r="BG449" s="185">
        <f>IF(N449="zákl. přenesená",J449,0)</f>
        <v>0</v>
      </c>
      <c r="BH449" s="185">
        <f>IF(N449="sníž. přenesená",J449,0)</f>
        <v>0</v>
      </c>
      <c r="BI449" s="185">
        <f>IF(N449="nulová",J449,0)</f>
        <v>0</v>
      </c>
      <c r="BJ449" s="23" t="s">
        <v>11</v>
      </c>
      <c r="BK449" s="185">
        <f>ROUND(I449*H449,0)</f>
        <v>0</v>
      </c>
      <c r="BL449" s="23" t="s">
        <v>250</v>
      </c>
      <c r="BM449" s="23" t="s">
        <v>666</v>
      </c>
    </row>
    <row r="450" spans="2:65" s="11" customFormat="1" ht="13.5">
      <c r="B450" s="186"/>
      <c r="D450" s="187" t="s">
        <v>252</v>
      </c>
      <c r="E450" s="188" t="s">
        <v>5</v>
      </c>
      <c r="F450" s="189" t="s">
        <v>660</v>
      </c>
      <c r="H450" s="190">
        <v>508.6</v>
      </c>
      <c r="I450" s="191"/>
      <c r="L450" s="186"/>
      <c r="M450" s="192"/>
      <c r="N450" s="193"/>
      <c r="O450" s="193"/>
      <c r="P450" s="193"/>
      <c r="Q450" s="193"/>
      <c r="R450" s="193"/>
      <c r="S450" s="193"/>
      <c r="T450" s="194"/>
      <c r="AT450" s="188" t="s">
        <v>252</v>
      </c>
      <c r="AU450" s="188" t="s">
        <v>80</v>
      </c>
      <c r="AV450" s="11" t="s">
        <v>80</v>
      </c>
      <c r="AW450" s="11" t="s">
        <v>36</v>
      </c>
      <c r="AX450" s="11" t="s">
        <v>72</v>
      </c>
      <c r="AY450" s="188" t="s">
        <v>243</v>
      </c>
    </row>
    <row r="451" spans="2:65" s="11" customFormat="1" ht="13.5">
      <c r="B451" s="186"/>
      <c r="D451" s="187" t="s">
        <v>252</v>
      </c>
      <c r="E451" s="188" t="s">
        <v>5</v>
      </c>
      <c r="F451" s="189" t="s">
        <v>661</v>
      </c>
      <c r="H451" s="190">
        <v>1.4</v>
      </c>
      <c r="I451" s="191"/>
      <c r="L451" s="186"/>
      <c r="M451" s="192"/>
      <c r="N451" s="193"/>
      <c r="O451" s="193"/>
      <c r="P451" s="193"/>
      <c r="Q451" s="193"/>
      <c r="R451" s="193"/>
      <c r="S451" s="193"/>
      <c r="T451" s="194"/>
      <c r="AT451" s="188" t="s">
        <v>252</v>
      </c>
      <c r="AU451" s="188" t="s">
        <v>80</v>
      </c>
      <c r="AV451" s="11" t="s">
        <v>80</v>
      </c>
      <c r="AW451" s="11" t="s">
        <v>36</v>
      </c>
      <c r="AX451" s="11" t="s">
        <v>72</v>
      </c>
      <c r="AY451" s="188" t="s">
        <v>243</v>
      </c>
    </row>
    <row r="452" spans="2:65" s="12" customFormat="1" ht="13.5">
      <c r="B452" s="195"/>
      <c r="D452" s="187" t="s">
        <v>252</v>
      </c>
      <c r="E452" s="196" t="s">
        <v>5</v>
      </c>
      <c r="F452" s="197" t="s">
        <v>662</v>
      </c>
      <c r="H452" s="198">
        <v>510</v>
      </c>
      <c r="I452" s="199"/>
      <c r="L452" s="195"/>
      <c r="M452" s="200"/>
      <c r="N452" s="201"/>
      <c r="O452" s="201"/>
      <c r="P452" s="201"/>
      <c r="Q452" s="201"/>
      <c r="R452" s="201"/>
      <c r="S452" s="201"/>
      <c r="T452" s="202"/>
      <c r="AT452" s="196" t="s">
        <v>252</v>
      </c>
      <c r="AU452" s="196" t="s">
        <v>80</v>
      </c>
      <c r="AV452" s="12" t="s">
        <v>83</v>
      </c>
      <c r="AW452" s="12" t="s">
        <v>36</v>
      </c>
      <c r="AX452" s="12" t="s">
        <v>11</v>
      </c>
      <c r="AY452" s="196" t="s">
        <v>243</v>
      </c>
    </row>
    <row r="453" spans="2:65" s="1" customFormat="1" ht="16.5" customHeight="1">
      <c r="B453" s="173"/>
      <c r="C453" s="174" t="s">
        <v>667</v>
      </c>
      <c r="D453" s="174" t="s">
        <v>245</v>
      </c>
      <c r="E453" s="175" t="s">
        <v>668</v>
      </c>
      <c r="F453" s="176" t="s">
        <v>669</v>
      </c>
      <c r="G453" s="177" t="s">
        <v>262</v>
      </c>
      <c r="H453" s="178">
        <v>3.48</v>
      </c>
      <c r="I453" s="179"/>
      <c r="J453" s="180">
        <f>ROUND(I453*H453,0)</f>
        <v>0</v>
      </c>
      <c r="K453" s="176" t="s">
        <v>249</v>
      </c>
      <c r="L453" s="39"/>
      <c r="M453" s="181" t="s">
        <v>5</v>
      </c>
      <c r="N453" s="182" t="s">
        <v>43</v>
      </c>
      <c r="O453" s="40"/>
      <c r="P453" s="183">
        <f>O453*H453</f>
        <v>0</v>
      </c>
      <c r="Q453" s="183">
        <v>0</v>
      </c>
      <c r="R453" s="183">
        <f>Q453*H453</f>
        <v>0</v>
      </c>
      <c r="S453" s="183">
        <v>2.4</v>
      </c>
      <c r="T453" s="184">
        <f>S453*H453</f>
        <v>8.3520000000000003</v>
      </c>
      <c r="AR453" s="23" t="s">
        <v>250</v>
      </c>
      <c r="AT453" s="23" t="s">
        <v>245</v>
      </c>
      <c r="AU453" s="23" t="s">
        <v>80</v>
      </c>
      <c r="AY453" s="23" t="s">
        <v>243</v>
      </c>
      <c r="BE453" s="185">
        <f>IF(N453="základní",J453,0)</f>
        <v>0</v>
      </c>
      <c r="BF453" s="185">
        <f>IF(N453="snížená",J453,0)</f>
        <v>0</v>
      </c>
      <c r="BG453" s="185">
        <f>IF(N453="zákl. přenesená",J453,0)</f>
        <v>0</v>
      </c>
      <c r="BH453" s="185">
        <f>IF(N453="sníž. přenesená",J453,0)</f>
        <v>0</v>
      </c>
      <c r="BI453" s="185">
        <f>IF(N453="nulová",J453,0)</f>
        <v>0</v>
      </c>
      <c r="BJ453" s="23" t="s">
        <v>11</v>
      </c>
      <c r="BK453" s="185">
        <f>ROUND(I453*H453,0)</f>
        <v>0</v>
      </c>
      <c r="BL453" s="23" t="s">
        <v>250</v>
      </c>
      <c r="BM453" s="23" t="s">
        <v>670</v>
      </c>
    </row>
    <row r="454" spans="2:65" s="11" customFormat="1" ht="13.5">
      <c r="B454" s="186"/>
      <c r="D454" s="187" t="s">
        <v>252</v>
      </c>
      <c r="E454" s="188" t="s">
        <v>5</v>
      </c>
      <c r="F454" s="189" t="s">
        <v>671</v>
      </c>
      <c r="H454" s="190">
        <v>1.506</v>
      </c>
      <c r="I454" s="191"/>
      <c r="L454" s="186"/>
      <c r="M454" s="192"/>
      <c r="N454" s="193"/>
      <c r="O454" s="193"/>
      <c r="P454" s="193"/>
      <c r="Q454" s="193"/>
      <c r="R454" s="193"/>
      <c r="S454" s="193"/>
      <c r="T454" s="194"/>
      <c r="AT454" s="188" t="s">
        <v>252</v>
      </c>
      <c r="AU454" s="188" t="s">
        <v>80</v>
      </c>
      <c r="AV454" s="11" t="s">
        <v>80</v>
      </c>
      <c r="AW454" s="11" t="s">
        <v>36</v>
      </c>
      <c r="AX454" s="11" t="s">
        <v>72</v>
      </c>
      <c r="AY454" s="188" t="s">
        <v>243</v>
      </c>
    </row>
    <row r="455" spans="2:65" s="11" customFormat="1" ht="13.5">
      <c r="B455" s="186"/>
      <c r="D455" s="187" t="s">
        <v>252</v>
      </c>
      <c r="E455" s="188" t="s">
        <v>5</v>
      </c>
      <c r="F455" s="189" t="s">
        <v>672</v>
      </c>
      <c r="H455" s="190">
        <v>1.974</v>
      </c>
      <c r="I455" s="191"/>
      <c r="L455" s="186"/>
      <c r="M455" s="192"/>
      <c r="N455" s="193"/>
      <c r="O455" s="193"/>
      <c r="P455" s="193"/>
      <c r="Q455" s="193"/>
      <c r="R455" s="193"/>
      <c r="S455" s="193"/>
      <c r="T455" s="194"/>
      <c r="AT455" s="188" t="s">
        <v>252</v>
      </c>
      <c r="AU455" s="188" t="s">
        <v>80</v>
      </c>
      <c r="AV455" s="11" t="s">
        <v>80</v>
      </c>
      <c r="AW455" s="11" t="s">
        <v>36</v>
      </c>
      <c r="AX455" s="11" t="s">
        <v>72</v>
      </c>
      <c r="AY455" s="188" t="s">
        <v>243</v>
      </c>
    </row>
    <row r="456" spans="2:65" s="12" customFormat="1" ht="13.5">
      <c r="B456" s="195"/>
      <c r="D456" s="187" t="s">
        <v>252</v>
      </c>
      <c r="E456" s="196" t="s">
        <v>5</v>
      </c>
      <c r="F456" s="197" t="s">
        <v>673</v>
      </c>
      <c r="H456" s="198">
        <v>3.48</v>
      </c>
      <c r="I456" s="199"/>
      <c r="L456" s="195"/>
      <c r="M456" s="200"/>
      <c r="N456" s="201"/>
      <c r="O456" s="201"/>
      <c r="P456" s="201"/>
      <c r="Q456" s="201"/>
      <c r="R456" s="201"/>
      <c r="S456" s="201"/>
      <c r="T456" s="202"/>
      <c r="AT456" s="196" t="s">
        <v>252</v>
      </c>
      <c r="AU456" s="196" t="s">
        <v>80</v>
      </c>
      <c r="AV456" s="12" t="s">
        <v>83</v>
      </c>
      <c r="AW456" s="12" t="s">
        <v>36</v>
      </c>
      <c r="AX456" s="12" t="s">
        <v>11</v>
      </c>
      <c r="AY456" s="196" t="s">
        <v>243</v>
      </c>
    </row>
    <row r="457" spans="2:65" s="1" customFormat="1" ht="16.5" customHeight="1">
      <c r="B457" s="173"/>
      <c r="C457" s="174" t="s">
        <v>674</v>
      </c>
      <c r="D457" s="174" t="s">
        <v>245</v>
      </c>
      <c r="E457" s="175" t="s">
        <v>675</v>
      </c>
      <c r="F457" s="176" t="s">
        <v>676</v>
      </c>
      <c r="G457" s="177" t="s">
        <v>248</v>
      </c>
      <c r="H457" s="178">
        <v>72</v>
      </c>
      <c r="I457" s="179"/>
      <c r="J457" s="180">
        <f>ROUND(I457*H457,0)</f>
        <v>0</v>
      </c>
      <c r="K457" s="176" t="s">
        <v>249</v>
      </c>
      <c r="L457" s="39"/>
      <c r="M457" s="181" t="s">
        <v>5</v>
      </c>
      <c r="N457" s="182" t="s">
        <v>43</v>
      </c>
      <c r="O457" s="40"/>
      <c r="P457" s="183">
        <f>O457*H457</f>
        <v>0</v>
      </c>
      <c r="Q457" s="183">
        <v>0</v>
      </c>
      <c r="R457" s="183">
        <f>Q457*H457</f>
        <v>0</v>
      </c>
      <c r="S457" s="183">
        <v>0.13100000000000001</v>
      </c>
      <c r="T457" s="184">
        <f>S457*H457</f>
        <v>9.4320000000000004</v>
      </c>
      <c r="AR457" s="23" t="s">
        <v>250</v>
      </c>
      <c r="AT457" s="23" t="s">
        <v>245</v>
      </c>
      <c r="AU457" s="23" t="s">
        <v>80</v>
      </c>
      <c r="AY457" s="23" t="s">
        <v>243</v>
      </c>
      <c r="BE457" s="185">
        <f>IF(N457="základní",J457,0)</f>
        <v>0</v>
      </c>
      <c r="BF457" s="185">
        <f>IF(N457="snížená",J457,0)</f>
        <v>0</v>
      </c>
      <c r="BG457" s="185">
        <f>IF(N457="zákl. přenesená",J457,0)</f>
        <v>0</v>
      </c>
      <c r="BH457" s="185">
        <f>IF(N457="sníž. přenesená",J457,0)</f>
        <v>0</v>
      </c>
      <c r="BI457" s="185">
        <f>IF(N457="nulová",J457,0)</f>
        <v>0</v>
      </c>
      <c r="BJ457" s="23" t="s">
        <v>11</v>
      </c>
      <c r="BK457" s="185">
        <f>ROUND(I457*H457,0)</f>
        <v>0</v>
      </c>
      <c r="BL457" s="23" t="s">
        <v>250</v>
      </c>
      <c r="BM457" s="23" t="s">
        <v>677</v>
      </c>
    </row>
    <row r="458" spans="2:65" s="11" customFormat="1" ht="13.5">
      <c r="B458" s="186"/>
      <c r="D458" s="187" t="s">
        <v>252</v>
      </c>
      <c r="E458" s="188" t="s">
        <v>5</v>
      </c>
      <c r="F458" s="189" t="s">
        <v>169</v>
      </c>
      <c r="H458" s="190">
        <v>72</v>
      </c>
      <c r="I458" s="191"/>
      <c r="L458" s="186"/>
      <c r="M458" s="192"/>
      <c r="N458" s="193"/>
      <c r="O458" s="193"/>
      <c r="P458" s="193"/>
      <c r="Q458" s="193"/>
      <c r="R458" s="193"/>
      <c r="S458" s="193"/>
      <c r="T458" s="194"/>
      <c r="AT458" s="188" t="s">
        <v>252</v>
      </c>
      <c r="AU458" s="188" t="s">
        <v>80</v>
      </c>
      <c r="AV458" s="11" t="s">
        <v>80</v>
      </c>
      <c r="AW458" s="11" t="s">
        <v>36</v>
      </c>
      <c r="AX458" s="11" t="s">
        <v>11</v>
      </c>
      <c r="AY458" s="188" t="s">
        <v>243</v>
      </c>
    </row>
    <row r="459" spans="2:65" s="1" customFormat="1" ht="16.5" customHeight="1">
      <c r="B459" s="173"/>
      <c r="C459" s="174" t="s">
        <v>678</v>
      </c>
      <c r="D459" s="174" t="s">
        <v>245</v>
      </c>
      <c r="E459" s="175" t="s">
        <v>679</v>
      </c>
      <c r="F459" s="176" t="s">
        <v>680</v>
      </c>
      <c r="G459" s="177" t="s">
        <v>248</v>
      </c>
      <c r="H459" s="178">
        <v>16.559999999999999</v>
      </c>
      <c r="I459" s="179"/>
      <c r="J459" s="180">
        <f>ROUND(I459*H459,0)</f>
        <v>0</v>
      </c>
      <c r="K459" s="176" t="s">
        <v>249</v>
      </c>
      <c r="L459" s="39"/>
      <c r="M459" s="181" t="s">
        <v>5</v>
      </c>
      <c r="N459" s="182" t="s">
        <v>43</v>
      </c>
      <c r="O459" s="40"/>
      <c r="P459" s="183">
        <f>O459*H459</f>
        <v>0</v>
      </c>
      <c r="Q459" s="183">
        <v>0</v>
      </c>
      <c r="R459" s="183">
        <f>Q459*H459</f>
        <v>0</v>
      </c>
      <c r="S459" s="183">
        <v>4.1000000000000002E-2</v>
      </c>
      <c r="T459" s="184">
        <f>S459*H459</f>
        <v>0.67896000000000001</v>
      </c>
      <c r="AR459" s="23" t="s">
        <v>250</v>
      </c>
      <c r="AT459" s="23" t="s">
        <v>245</v>
      </c>
      <c r="AU459" s="23" t="s">
        <v>80</v>
      </c>
      <c r="AY459" s="23" t="s">
        <v>243</v>
      </c>
      <c r="BE459" s="185">
        <f>IF(N459="základní",J459,0)</f>
        <v>0</v>
      </c>
      <c r="BF459" s="185">
        <f>IF(N459="snížená",J459,0)</f>
        <v>0</v>
      </c>
      <c r="BG459" s="185">
        <f>IF(N459="zákl. přenesená",J459,0)</f>
        <v>0</v>
      </c>
      <c r="BH459" s="185">
        <f>IF(N459="sníž. přenesená",J459,0)</f>
        <v>0</v>
      </c>
      <c r="BI459" s="185">
        <f>IF(N459="nulová",J459,0)</f>
        <v>0</v>
      </c>
      <c r="BJ459" s="23" t="s">
        <v>11</v>
      </c>
      <c r="BK459" s="185">
        <f>ROUND(I459*H459,0)</f>
        <v>0</v>
      </c>
      <c r="BL459" s="23" t="s">
        <v>250</v>
      </c>
      <c r="BM459" s="23" t="s">
        <v>681</v>
      </c>
    </row>
    <row r="460" spans="2:65" s="11" customFormat="1" ht="13.5">
      <c r="B460" s="186"/>
      <c r="D460" s="187" t="s">
        <v>252</v>
      </c>
      <c r="E460" s="188" t="s">
        <v>5</v>
      </c>
      <c r="F460" s="189" t="s">
        <v>682</v>
      </c>
      <c r="H460" s="190">
        <v>10.8</v>
      </c>
      <c r="I460" s="191"/>
      <c r="L460" s="186"/>
      <c r="M460" s="192"/>
      <c r="N460" s="193"/>
      <c r="O460" s="193"/>
      <c r="P460" s="193"/>
      <c r="Q460" s="193"/>
      <c r="R460" s="193"/>
      <c r="S460" s="193"/>
      <c r="T460" s="194"/>
      <c r="AT460" s="188" t="s">
        <v>252</v>
      </c>
      <c r="AU460" s="188" t="s">
        <v>80</v>
      </c>
      <c r="AV460" s="11" t="s">
        <v>80</v>
      </c>
      <c r="AW460" s="11" t="s">
        <v>36</v>
      </c>
      <c r="AX460" s="11" t="s">
        <v>72</v>
      </c>
      <c r="AY460" s="188" t="s">
        <v>243</v>
      </c>
    </row>
    <row r="461" spans="2:65" s="11" customFormat="1" ht="13.5">
      <c r="B461" s="186"/>
      <c r="D461" s="187" t="s">
        <v>252</v>
      </c>
      <c r="E461" s="188" t="s">
        <v>5</v>
      </c>
      <c r="F461" s="189" t="s">
        <v>683</v>
      </c>
      <c r="H461" s="190">
        <v>5.76</v>
      </c>
      <c r="I461" s="191"/>
      <c r="L461" s="186"/>
      <c r="M461" s="192"/>
      <c r="N461" s="193"/>
      <c r="O461" s="193"/>
      <c r="P461" s="193"/>
      <c r="Q461" s="193"/>
      <c r="R461" s="193"/>
      <c r="S461" s="193"/>
      <c r="T461" s="194"/>
      <c r="AT461" s="188" t="s">
        <v>252</v>
      </c>
      <c r="AU461" s="188" t="s">
        <v>80</v>
      </c>
      <c r="AV461" s="11" t="s">
        <v>80</v>
      </c>
      <c r="AW461" s="11" t="s">
        <v>36</v>
      </c>
      <c r="AX461" s="11" t="s">
        <v>72</v>
      </c>
      <c r="AY461" s="188" t="s">
        <v>243</v>
      </c>
    </row>
    <row r="462" spans="2:65" s="12" customFormat="1" ht="13.5">
      <c r="B462" s="195"/>
      <c r="D462" s="187" t="s">
        <v>252</v>
      </c>
      <c r="E462" s="196" t="s">
        <v>5</v>
      </c>
      <c r="F462" s="197" t="s">
        <v>255</v>
      </c>
      <c r="H462" s="198">
        <v>16.559999999999999</v>
      </c>
      <c r="I462" s="199"/>
      <c r="L462" s="195"/>
      <c r="M462" s="200"/>
      <c r="N462" s="201"/>
      <c r="O462" s="201"/>
      <c r="P462" s="201"/>
      <c r="Q462" s="201"/>
      <c r="R462" s="201"/>
      <c r="S462" s="201"/>
      <c r="T462" s="202"/>
      <c r="AT462" s="196" t="s">
        <v>252</v>
      </c>
      <c r="AU462" s="196" t="s">
        <v>80</v>
      </c>
      <c r="AV462" s="12" t="s">
        <v>83</v>
      </c>
      <c r="AW462" s="12" t="s">
        <v>36</v>
      </c>
      <c r="AX462" s="12" t="s">
        <v>11</v>
      </c>
      <c r="AY462" s="196" t="s">
        <v>243</v>
      </c>
    </row>
    <row r="463" spans="2:65" s="1" customFormat="1" ht="16.5" customHeight="1">
      <c r="B463" s="173"/>
      <c r="C463" s="174" t="s">
        <v>684</v>
      </c>
      <c r="D463" s="174" t="s">
        <v>245</v>
      </c>
      <c r="E463" s="175" t="s">
        <v>685</v>
      </c>
      <c r="F463" s="176" t="s">
        <v>686</v>
      </c>
      <c r="G463" s="177" t="s">
        <v>248</v>
      </c>
      <c r="H463" s="178">
        <v>6.48</v>
      </c>
      <c r="I463" s="179"/>
      <c r="J463" s="180">
        <f>ROUND(I463*H463,0)</f>
        <v>0</v>
      </c>
      <c r="K463" s="176" t="s">
        <v>249</v>
      </c>
      <c r="L463" s="39"/>
      <c r="M463" s="181" t="s">
        <v>5</v>
      </c>
      <c r="N463" s="182" t="s">
        <v>43</v>
      </c>
      <c r="O463" s="40"/>
      <c r="P463" s="183">
        <f>O463*H463</f>
        <v>0</v>
      </c>
      <c r="Q463" s="183">
        <v>0</v>
      </c>
      <c r="R463" s="183">
        <f>Q463*H463</f>
        <v>0</v>
      </c>
      <c r="S463" s="183">
        <v>3.1E-2</v>
      </c>
      <c r="T463" s="184">
        <f>S463*H463</f>
        <v>0.20088</v>
      </c>
      <c r="AR463" s="23" t="s">
        <v>250</v>
      </c>
      <c r="AT463" s="23" t="s">
        <v>245</v>
      </c>
      <c r="AU463" s="23" t="s">
        <v>80</v>
      </c>
      <c r="AY463" s="23" t="s">
        <v>243</v>
      </c>
      <c r="BE463" s="185">
        <f>IF(N463="základní",J463,0)</f>
        <v>0</v>
      </c>
      <c r="BF463" s="185">
        <f>IF(N463="snížená",J463,0)</f>
        <v>0</v>
      </c>
      <c r="BG463" s="185">
        <f>IF(N463="zákl. přenesená",J463,0)</f>
        <v>0</v>
      </c>
      <c r="BH463" s="185">
        <f>IF(N463="sníž. přenesená",J463,0)</f>
        <v>0</v>
      </c>
      <c r="BI463" s="185">
        <f>IF(N463="nulová",J463,0)</f>
        <v>0</v>
      </c>
      <c r="BJ463" s="23" t="s">
        <v>11</v>
      </c>
      <c r="BK463" s="185">
        <f>ROUND(I463*H463,0)</f>
        <v>0</v>
      </c>
      <c r="BL463" s="23" t="s">
        <v>250</v>
      </c>
      <c r="BM463" s="23" t="s">
        <v>687</v>
      </c>
    </row>
    <row r="464" spans="2:65" s="11" customFormat="1" ht="13.5">
      <c r="B464" s="186"/>
      <c r="D464" s="187" t="s">
        <v>252</v>
      </c>
      <c r="E464" s="188" t="s">
        <v>5</v>
      </c>
      <c r="F464" s="189" t="s">
        <v>688</v>
      </c>
      <c r="H464" s="190">
        <v>6.48</v>
      </c>
      <c r="I464" s="191"/>
      <c r="L464" s="186"/>
      <c r="M464" s="192"/>
      <c r="N464" s="193"/>
      <c r="O464" s="193"/>
      <c r="P464" s="193"/>
      <c r="Q464" s="193"/>
      <c r="R464" s="193"/>
      <c r="S464" s="193"/>
      <c r="T464" s="194"/>
      <c r="AT464" s="188" t="s">
        <v>252</v>
      </c>
      <c r="AU464" s="188" t="s">
        <v>80</v>
      </c>
      <c r="AV464" s="11" t="s">
        <v>80</v>
      </c>
      <c r="AW464" s="11" t="s">
        <v>36</v>
      </c>
      <c r="AX464" s="11" t="s">
        <v>11</v>
      </c>
      <c r="AY464" s="188" t="s">
        <v>243</v>
      </c>
    </row>
    <row r="465" spans="2:65" s="1" customFormat="1" ht="16.5" customHeight="1">
      <c r="B465" s="173"/>
      <c r="C465" s="174" t="s">
        <v>689</v>
      </c>
      <c r="D465" s="174" t="s">
        <v>245</v>
      </c>
      <c r="E465" s="175" t="s">
        <v>690</v>
      </c>
      <c r="F465" s="176" t="s">
        <v>691</v>
      </c>
      <c r="G465" s="177" t="s">
        <v>248</v>
      </c>
      <c r="H465" s="178">
        <v>69.12</v>
      </c>
      <c r="I465" s="179"/>
      <c r="J465" s="180">
        <f>ROUND(I465*H465,0)</f>
        <v>0</v>
      </c>
      <c r="K465" s="176" t="s">
        <v>249</v>
      </c>
      <c r="L465" s="39"/>
      <c r="M465" s="181" t="s">
        <v>5</v>
      </c>
      <c r="N465" s="182" t="s">
        <v>43</v>
      </c>
      <c r="O465" s="40"/>
      <c r="P465" s="183">
        <f>O465*H465</f>
        <v>0</v>
      </c>
      <c r="Q465" s="183">
        <v>0</v>
      </c>
      <c r="R465" s="183">
        <f>Q465*H465</f>
        <v>0</v>
      </c>
      <c r="S465" s="183">
        <v>5.2999999999999999E-2</v>
      </c>
      <c r="T465" s="184">
        <f>S465*H465</f>
        <v>3.6633599999999999</v>
      </c>
      <c r="AR465" s="23" t="s">
        <v>250</v>
      </c>
      <c r="AT465" s="23" t="s">
        <v>245</v>
      </c>
      <c r="AU465" s="23" t="s">
        <v>80</v>
      </c>
      <c r="AY465" s="23" t="s">
        <v>243</v>
      </c>
      <c r="BE465" s="185">
        <f>IF(N465="základní",J465,0)</f>
        <v>0</v>
      </c>
      <c r="BF465" s="185">
        <f>IF(N465="snížená",J465,0)</f>
        <v>0</v>
      </c>
      <c r="BG465" s="185">
        <f>IF(N465="zákl. přenesená",J465,0)</f>
        <v>0</v>
      </c>
      <c r="BH465" s="185">
        <f>IF(N465="sníž. přenesená",J465,0)</f>
        <v>0</v>
      </c>
      <c r="BI465" s="185">
        <f>IF(N465="nulová",J465,0)</f>
        <v>0</v>
      </c>
      <c r="BJ465" s="23" t="s">
        <v>11</v>
      </c>
      <c r="BK465" s="185">
        <f>ROUND(I465*H465,0)</f>
        <v>0</v>
      </c>
      <c r="BL465" s="23" t="s">
        <v>250</v>
      </c>
      <c r="BM465" s="23" t="s">
        <v>692</v>
      </c>
    </row>
    <row r="466" spans="2:65" s="11" customFormat="1" ht="13.5">
      <c r="B466" s="186"/>
      <c r="D466" s="187" t="s">
        <v>252</v>
      </c>
      <c r="E466" s="188" t="s">
        <v>5</v>
      </c>
      <c r="F466" s="189" t="s">
        <v>693</v>
      </c>
      <c r="H466" s="190">
        <v>25.92</v>
      </c>
      <c r="I466" s="191"/>
      <c r="L466" s="186"/>
      <c r="M466" s="192"/>
      <c r="N466" s="193"/>
      <c r="O466" s="193"/>
      <c r="P466" s="193"/>
      <c r="Q466" s="193"/>
      <c r="R466" s="193"/>
      <c r="S466" s="193"/>
      <c r="T466" s="194"/>
      <c r="AT466" s="188" t="s">
        <v>252</v>
      </c>
      <c r="AU466" s="188" t="s">
        <v>80</v>
      </c>
      <c r="AV466" s="11" t="s">
        <v>80</v>
      </c>
      <c r="AW466" s="11" t="s">
        <v>36</v>
      </c>
      <c r="AX466" s="11" t="s">
        <v>72</v>
      </c>
      <c r="AY466" s="188" t="s">
        <v>243</v>
      </c>
    </row>
    <row r="467" spans="2:65" s="11" customFormat="1" ht="13.5">
      <c r="B467" s="186"/>
      <c r="D467" s="187" t="s">
        <v>252</v>
      </c>
      <c r="E467" s="188" t="s">
        <v>5</v>
      </c>
      <c r="F467" s="189" t="s">
        <v>694</v>
      </c>
      <c r="H467" s="190">
        <v>43.2</v>
      </c>
      <c r="I467" s="191"/>
      <c r="L467" s="186"/>
      <c r="M467" s="192"/>
      <c r="N467" s="193"/>
      <c r="O467" s="193"/>
      <c r="P467" s="193"/>
      <c r="Q467" s="193"/>
      <c r="R467" s="193"/>
      <c r="S467" s="193"/>
      <c r="T467" s="194"/>
      <c r="AT467" s="188" t="s">
        <v>252</v>
      </c>
      <c r="AU467" s="188" t="s">
        <v>80</v>
      </c>
      <c r="AV467" s="11" t="s">
        <v>80</v>
      </c>
      <c r="AW467" s="11" t="s">
        <v>36</v>
      </c>
      <c r="AX467" s="11" t="s">
        <v>72</v>
      </c>
      <c r="AY467" s="188" t="s">
        <v>243</v>
      </c>
    </row>
    <row r="468" spans="2:65" s="12" customFormat="1" ht="13.5">
      <c r="B468" s="195"/>
      <c r="D468" s="187" t="s">
        <v>252</v>
      </c>
      <c r="E468" s="196" t="s">
        <v>5</v>
      </c>
      <c r="F468" s="197" t="s">
        <v>255</v>
      </c>
      <c r="H468" s="198">
        <v>69.12</v>
      </c>
      <c r="I468" s="199"/>
      <c r="L468" s="195"/>
      <c r="M468" s="200"/>
      <c r="N468" s="201"/>
      <c r="O468" s="201"/>
      <c r="P468" s="201"/>
      <c r="Q468" s="201"/>
      <c r="R468" s="201"/>
      <c r="S468" s="201"/>
      <c r="T468" s="202"/>
      <c r="AT468" s="196" t="s">
        <v>252</v>
      </c>
      <c r="AU468" s="196" t="s">
        <v>80</v>
      </c>
      <c r="AV468" s="12" t="s">
        <v>83</v>
      </c>
      <c r="AW468" s="12" t="s">
        <v>36</v>
      </c>
      <c r="AX468" s="12" t="s">
        <v>11</v>
      </c>
      <c r="AY468" s="196" t="s">
        <v>243</v>
      </c>
    </row>
    <row r="469" spans="2:65" s="1" customFormat="1" ht="16.5" customHeight="1">
      <c r="B469" s="173"/>
      <c r="C469" s="174" t="s">
        <v>695</v>
      </c>
      <c r="D469" s="174" t="s">
        <v>245</v>
      </c>
      <c r="E469" s="175" t="s">
        <v>696</v>
      </c>
      <c r="F469" s="176" t="s">
        <v>697</v>
      </c>
      <c r="G469" s="177" t="s">
        <v>248</v>
      </c>
      <c r="H469" s="178">
        <v>129.6</v>
      </c>
      <c r="I469" s="179"/>
      <c r="J469" s="180">
        <f>ROUND(I469*H469,0)</f>
        <v>0</v>
      </c>
      <c r="K469" s="176" t="s">
        <v>249</v>
      </c>
      <c r="L469" s="39"/>
      <c r="M469" s="181" t="s">
        <v>5</v>
      </c>
      <c r="N469" s="182" t="s">
        <v>43</v>
      </c>
      <c r="O469" s="40"/>
      <c r="P469" s="183">
        <f>O469*H469</f>
        <v>0</v>
      </c>
      <c r="Q469" s="183">
        <v>0</v>
      </c>
      <c r="R469" s="183">
        <f>Q469*H469</f>
        <v>0</v>
      </c>
      <c r="S469" s="183">
        <v>0.05</v>
      </c>
      <c r="T469" s="184">
        <f>S469*H469</f>
        <v>6.48</v>
      </c>
      <c r="AR469" s="23" t="s">
        <v>250</v>
      </c>
      <c r="AT469" s="23" t="s">
        <v>245</v>
      </c>
      <c r="AU469" s="23" t="s">
        <v>80</v>
      </c>
      <c r="AY469" s="23" t="s">
        <v>243</v>
      </c>
      <c r="BE469" s="185">
        <f>IF(N469="základní",J469,0)</f>
        <v>0</v>
      </c>
      <c r="BF469" s="185">
        <f>IF(N469="snížená",J469,0)</f>
        <v>0</v>
      </c>
      <c r="BG469" s="185">
        <f>IF(N469="zákl. přenesená",J469,0)</f>
        <v>0</v>
      </c>
      <c r="BH469" s="185">
        <f>IF(N469="sníž. přenesená",J469,0)</f>
        <v>0</v>
      </c>
      <c r="BI469" s="185">
        <f>IF(N469="nulová",J469,0)</f>
        <v>0</v>
      </c>
      <c r="BJ469" s="23" t="s">
        <v>11</v>
      </c>
      <c r="BK469" s="185">
        <f>ROUND(I469*H469,0)</f>
        <v>0</v>
      </c>
      <c r="BL469" s="23" t="s">
        <v>250</v>
      </c>
      <c r="BM469" s="23" t="s">
        <v>698</v>
      </c>
    </row>
    <row r="470" spans="2:65" s="11" customFormat="1" ht="13.5">
      <c r="B470" s="186"/>
      <c r="D470" s="187" t="s">
        <v>252</v>
      </c>
      <c r="E470" s="188" t="s">
        <v>5</v>
      </c>
      <c r="F470" s="189" t="s">
        <v>699</v>
      </c>
      <c r="H470" s="190">
        <v>129.6</v>
      </c>
      <c r="I470" s="191"/>
      <c r="L470" s="186"/>
      <c r="M470" s="192"/>
      <c r="N470" s="193"/>
      <c r="O470" s="193"/>
      <c r="P470" s="193"/>
      <c r="Q470" s="193"/>
      <c r="R470" s="193"/>
      <c r="S470" s="193"/>
      <c r="T470" s="194"/>
      <c r="AT470" s="188" t="s">
        <v>252</v>
      </c>
      <c r="AU470" s="188" t="s">
        <v>80</v>
      </c>
      <c r="AV470" s="11" t="s">
        <v>80</v>
      </c>
      <c r="AW470" s="11" t="s">
        <v>36</v>
      </c>
      <c r="AX470" s="11" t="s">
        <v>11</v>
      </c>
      <c r="AY470" s="188" t="s">
        <v>243</v>
      </c>
    </row>
    <row r="471" spans="2:65" s="1" customFormat="1" ht="16.5" customHeight="1">
      <c r="B471" s="173"/>
      <c r="C471" s="174" t="s">
        <v>700</v>
      </c>
      <c r="D471" s="174" t="s">
        <v>245</v>
      </c>
      <c r="E471" s="175" t="s">
        <v>701</v>
      </c>
      <c r="F471" s="176" t="s">
        <v>702</v>
      </c>
      <c r="G471" s="177" t="s">
        <v>248</v>
      </c>
      <c r="H471" s="178">
        <v>33.119999999999997</v>
      </c>
      <c r="I471" s="179"/>
      <c r="J471" s="180">
        <f>ROUND(I471*H471,0)</f>
        <v>0</v>
      </c>
      <c r="K471" s="176" t="s">
        <v>5</v>
      </c>
      <c r="L471" s="39"/>
      <c r="M471" s="181" t="s">
        <v>5</v>
      </c>
      <c r="N471" s="182" t="s">
        <v>43</v>
      </c>
      <c r="O471" s="40"/>
      <c r="P471" s="183">
        <f>O471*H471</f>
        <v>0</v>
      </c>
      <c r="Q471" s="183">
        <v>0</v>
      </c>
      <c r="R471" s="183">
        <f>Q471*H471</f>
        <v>0</v>
      </c>
      <c r="S471" s="183">
        <v>5.5E-2</v>
      </c>
      <c r="T471" s="184">
        <f>S471*H471</f>
        <v>1.8215999999999999</v>
      </c>
      <c r="AR471" s="23" t="s">
        <v>250</v>
      </c>
      <c r="AT471" s="23" t="s">
        <v>245</v>
      </c>
      <c r="AU471" s="23" t="s">
        <v>80</v>
      </c>
      <c r="AY471" s="23" t="s">
        <v>243</v>
      </c>
      <c r="BE471" s="185">
        <f>IF(N471="základní",J471,0)</f>
        <v>0</v>
      </c>
      <c r="BF471" s="185">
        <f>IF(N471="snížená",J471,0)</f>
        <v>0</v>
      </c>
      <c r="BG471" s="185">
        <f>IF(N471="zákl. přenesená",J471,0)</f>
        <v>0</v>
      </c>
      <c r="BH471" s="185">
        <f>IF(N471="sníž. přenesená",J471,0)</f>
        <v>0</v>
      </c>
      <c r="BI471" s="185">
        <f>IF(N471="nulová",J471,0)</f>
        <v>0</v>
      </c>
      <c r="BJ471" s="23" t="s">
        <v>11</v>
      </c>
      <c r="BK471" s="185">
        <f>ROUND(I471*H471,0)</f>
        <v>0</v>
      </c>
      <c r="BL471" s="23" t="s">
        <v>250</v>
      </c>
      <c r="BM471" s="23" t="s">
        <v>703</v>
      </c>
    </row>
    <row r="472" spans="2:65" s="11" customFormat="1" ht="13.5">
      <c r="B472" s="186"/>
      <c r="D472" s="187" t="s">
        <v>252</v>
      </c>
      <c r="E472" s="188" t="s">
        <v>5</v>
      </c>
      <c r="F472" s="189" t="s">
        <v>704</v>
      </c>
      <c r="H472" s="190">
        <v>7.2</v>
      </c>
      <c r="I472" s="191"/>
      <c r="L472" s="186"/>
      <c r="M472" s="192"/>
      <c r="N472" s="193"/>
      <c r="O472" s="193"/>
      <c r="P472" s="193"/>
      <c r="Q472" s="193"/>
      <c r="R472" s="193"/>
      <c r="S472" s="193"/>
      <c r="T472" s="194"/>
      <c r="AT472" s="188" t="s">
        <v>252</v>
      </c>
      <c r="AU472" s="188" t="s">
        <v>80</v>
      </c>
      <c r="AV472" s="11" t="s">
        <v>80</v>
      </c>
      <c r="AW472" s="11" t="s">
        <v>36</v>
      </c>
      <c r="AX472" s="11" t="s">
        <v>72</v>
      </c>
      <c r="AY472" s="188" t="s">
        <v>243</v>
      </c>
    </row>
    <row r="473" spans="2:65" s="11" customFormat="1" ht="13.5">
      <c r="B473" s="186"/>
      <c r="D473" s="187" t="s">
        <v>252</v>
      </c>
      <c r="E473" s="188" t="s">
        <v>5</v>
      </c>
      <c r="F473" s="189" t="s">
        <v>705</v>
      </c>
      <c r="H473" s="190">
        <v>25.92</v>
      </c>
      <c r="I473" s="191"/>
      <c r="L473" s="186"/>
      <c r="M473" s="192"/>
      <c r="N473" s="193"/>
      <c r="O473" s="193"/>
      <c r="P473" s="193"/>
      <c r="Q473" s="193"/>
      <c r="R473" s="193"/>
      <c r="S473" s="193"/>
      <c r="T473" s="194"/>
      <c r="AT473" s="188" t="s">
        <v>252</v>
      </c>
      <c r="AU473" s="188" t="s">
        <v>80</v>
      </c>
      <c r="AV473" s="11" t="s">
        <v>80</v>
      </c>
      <c r="AW473" s="11" t="s">
        <v>36</v>
      </c>
      <c r="AX473" s="11" t="s">
        <v>72</v>
      </c>
      <c r="AY473" s="188" t="s">
        <v>243</v>
      </c>
    </row>
    <row r="474" spans="2:65" s="12" customFormat="1" ht="13.5">
      <c r="B474" s="195"/>
      <c r="D474" s="187" t="s">
        <v>252</v>
      </c>
      <c r="E474" s="196" t="s">
        <v>5</v>
      </c>
      <c r="F474" s="197" t="s">
        <v>255</v>
      </c>
      <c r="H474" s="198">
        <v>33.119999999999997</v>
      </c>
      <c r="I474" s="199"/>
      <c r="L474" s="195"/>
      <c r="M474" s="200"/>
      <c r="N474" s="201"/>
      <c r="O474" s="201"/>
      <c r="P474" s="201"/>
      <c r="Q474" s="201"/>
      <c r="R474" s="201"/>
      <c r="S474" s="201"/>
      <c r="T474" s="202"/>
      <c r="AT474" s="196" t="s">
        <v>252</v>
      </c>
      <c r="AU474" s="196" t="s">
        <v>80</v>
      </c>
      <c r="AV474" s="12" t="s">
        <v>83</v>
      </c>
      <c r="AW474" s="12" t="s">
        <v>36</v>
      </c>
      <c r="AX474" s="12" t="s">
        <v>11</v>
      </c>
      <c r="AY474" s="196" t="s">
        <v>243</v>
      </c>
    </row>
    <row r="475" spans="2:65" s="1" customFormat="1" ht="25.5" customHeight="1">
      <c r="B475" s="173"/>
      <c r="C475" s="174" t="s">
        <v>706</v>
      </c>
      <c r="D475" s="174" t="s">
        <v>245</v>
      </c>
      <c r="E475" s="175" t="s">
        <v>707</v>
      </c>
      <c r="F475" s="176" t="s">
        <v>708</v>
      </c>
      <c r="G475" s="177" t="s">
        <v>248</v>
      </c>
      <c r="H475" s="178">
        <v>589.21799999999996</v>
      </c>
      <c r="I475" s="179"/>
      <c r="J475" s="180">
        <f>ROUND(I475*H475,0)</f>
        <v>0</v>
      </c>
      <c r="K475" s="176" t="s">
        <v>249</v>
      </c>
      <c r="L475" s="39"/>
      <c r="M475" s="181" t="s">
        <v>5</v>
      </c>
      <c r="N475" s="182" t="s">
        <v>43</v>
      </c>
      <c r="O475" s="40"/>
      <c r="P475" s="183">
        <f>O475*H475</f>
        <v>0</v>
      </c>
      <c r="Q475" s="183">
        <v>0</v>
      </c>
      <c r="R475" s="183">
        <f>Q475*H475</f>
        <v>0</v>
      </c>
      <c r="S475" s="183">
        <v>5.0000000000000001E-3</v>
      </c>
      <c r="T475" s="184">
        <f>S475*H475</f>
        <v>2.9460899999999999</v>
      </c>
      <c r="AR475" s="23" t="s">
        <v>250</v>
      </c>
      <c r="AT475" s="23" t="s">
        <v>245</v>
      </c>
      <c r="AU475" s="23" t="s">
        <v>80</v>
      </c>
      <c r="AY475" s="23" t="s">
        <v>243</v>
      </c>
      <c r="BE475" s="185">
        <f>IF(N475="základní",J475,0)</f>
        <v>0</v>
      </c>
      <c r="BF475" s="185">
        <f>IF(N475="snížená",J475,0)</f>
        <v>0</v>
      </c>
      <c r="BG475" s="185">
        <f>IF(N475="zákl. přenesená",J475,0)</f>
        <v>0</v>
      </c>
      <c r="BH475" s="185">
        <f>IF(N475="sníž. přenesená",J475,0)</f>
        <v>0</v>
      </c>
      <c r="BI475" s="185">
        <f>IF(N475="nulová",J475,0)</f>
        <v>0</v>
      </c>
      <c r="BJ475" s="23" t="s">
        <v>11</v>
      </c>
      <c r="BK475" s="185">
        <f>ROUND(I475*H475,0)</f>
        <v>0</v>
      </c>
      <c r="BL475" s="23" t="s">
        <v>250</v>
      </c>
      <c r="BM475" s="23" t="s">
        <v>709</v>
      </c>
    </row>
    <row r="476" spans="2:65" s="11" customFormat="1" ht="13.5">
      <c r="B476" s="186"/>
      <c r="D476" s="187" t="s">
        <v>252</v>
      </c>
      <c r="E476" s="188" t="s">
        <v>5</v>
      </c>
      <c r="F476" s="189" t="s">
        <v>91</v>
      </c>
      <c r="H476" s="190">
        <v>589.21799999999996</v>
      </c>
      <c r="I476" s="191"/>
      <c r="L476" s="186"/>
      <c r="M476" s="192"/>
      <c r="N476" s="193"/>
      <c r="O476" s="193"/>
      <c r="P476" s="193"/>
      <c r="Q476" s="193"/>
      <c r="R476" s="193"/>
      <c r="S476" s="193"/>
      <c r="T476" s="194"/>
      <c r="AT476" s="188" t="s">
        <v>252</v>
      </c>
      <c r="AU476" s="188" t="s">
        <v>80</v>
      </c>
      <c r="AV476" s="11" t="s">
        <v>80</v>
      </c>
      <c r="AW476" s="11" t="s">
        <v>36</v>
      </c>
      <c r="AX476" s="11" t="s">
        <v>11</v>
      </c>
      <c r="AY476" s="188" t="s">
        <v>243</v>
      </c>
    </row>
    <row r="477" spans="2:65" s="1" customFormat="1" ht="16.5" customHeight="1">
      <c r="B477" s="173"/>
      <c r="C477" s="174" t="s">
        <v>710</v>
      </c>
      <c r="D477" s="174" t="s">
        <v>245</v>
      </c>
      <c r="E477" s="175" t="s">
        <v>711</v>
      </c>
      <c r="F477" s="176" t="s">
        <v>712</v>
      </c>
      <c r="G477" s="177" t="s">
        <v>248</v>
      </c>
      <c r="H477" s="178">
        <v>127.15</v>
      </c>
      <c r="I477" s="179"/>
      <c r="J477" s="180">
        <f>ROUND(I477*H477,0)</f>
        <v>0</v>
      </c>
      <c r="K477" s="176" t="s">
        <v>249</v>
      </c>
      <c r="L477" s="39"/>
      <c r="M477" s="181" t="s">
        <v>5</v>
      </c>
      <c r="N477" s="182" t="s">
        <v>43</v>
      </c>
      <c r="O477" s="40"/>
      <c r="P477" s="183">
        <f>O477*H477</f>
        <v>0</v>
      </c>
      <c r="Q477" s="183">
        <v>0</v>
      </c>
      <c r="R477" s="183">
        <f>Q477*H477</f>
        <v>0</v>
      </c>
      <c r="S477" s="183">
        <v>0.05</v>
      </c>
      <c r="T477" s="184">
        <f>S477*H477</f>
        <v>6.3575000000000008</v>
      </c>
      <c r="AR477" s="23" t="s">
        <v>250</v>
      </c>
      <c r="AT477" s="23" t="s">
        <v>245</v>
      </c>
      <c r="AU477" s="23" t="s">
        <v>80</v>
      </c>
      <c r="AY477" s="23" t="s">
        <v>243</v>
      </c>
      <c r="BE477" s="185">
        <f>IF(N477="základní",J477,0)</f>
        <v>0</v>
      </c>
      <c r="BF477" s="185">
        <f>IF(N477="snížená",J477,0)</f>
        <v>0</v>
      </c>
      <c r="BG477" s="185">
        <f>IF(N477="zákl. přenesená",J477,0)</f>
        <v>0</v>
      </c>
      <c r="BH477" s="185">
        <f>IF(N477="sníž. přenesená",J477,0)</f>
        <v>0</v>
      </c>
      <c r="BI477" s="185">
        <f>IF(N477="nulová",J477,0)</f>
        <v>0</v>
      </c>
      <c r="BJ477" s="23" t="s">
        <v>11</v>
      </c>
      <c r="BK477" s="185">
        <f>ROUND(I477*H477,0)</f>
        <v>0</v>
      </c>
      <c r="BL477" s="23" t="s">
        <v>250</v>
      </c>
      <c r="BM477" s="23" t="s">
        <v>713</v>
      </c>
    </row>
    <row r="478" spans="2:65" s="11" customFormat="1" ht="13.5">
      <c r="B478" s="186"/>
      <c r="D478" s="187" t="s">
        <v>252</v>
      </c>
      <c r="E478" s="188" t="s">
        <v>5</v>
      </c>
      <c r="F478" s="189" t="s">
        <v>130</v>
      </c>
      <c r="H478" s="190">
        <v>127.15</v>
      </c>
      <c r="I478" s="191"/>
      <c r="L478" s="186"/>
      <c r="M478" s="192"/>
      <c r="N478" s="193"/>
      <c r="O478" s="193"/>
      <c r="P478" s="193"/>
      <c r="Q478" s="193"/>
      <c r="R478" s="193"/>
      <c r="S478" s="193"/>
      <c r="T478" s="194"/>
      <c r="AT478" s="188" t="s">
        <v>252</v>
      </c>
      <c r="AU478" s="188" t="s">
        <v>80</v>
      </c>
      <c r="AV478" s="11" t="s">
        <v>80</v>
      </c>
      <c r="AW478" s="11" t="s">
        <v>36</v>
      </c>
      <c r="AX478" s="11" t="s">
        <v>11</v>
      </c>
      <c r="AY478" s="188" t="s">
        <v>243</v>
      </c>
    </row>
    <row r="479" spans="2:65" s="1" customFormat="1" ht="16.5" customHeight="1">
      <c r="B479" s="173"/>
      <c r="C479" s="174" t="s">
        <v>714</v>
      </c>
      <c r="D479" s="174" t="s">
        <v>245</v>
      </c>
      <c r="E479" s="175" t="s">
        <v>715</v>
      </c>
      <c r="F479" s="176" t="s">
        <v>716</v>
      </c>
      <c r="G479" s="177" t="s">
        <v>248</v>
      </c>
      <c r="H479" s="178">
        <v>98.168000000000006</v>
      </c>
      <c r="I479" s="179"/>
      <c r="J479" s="180">
        <f>ROUND(I479*H479,0)</f>
        <v>0</v>
      </c>
      <c r="K479" s="176" t="s">
        <v>249</v>
      </c>
      <c r="L479" s="39"/>
      <c r="M479" s="181" t="s">
        <v>5</v>
      </c>
      <c r="N479" s="182" t="s">
        <v>43</v>
      </c>
      <c r="O479" s="40"/>
      <c r="P479" s="183">
        <f>O479*H479</f>
        <v>0</v>
      </c>
      <c r="Q479" s="183">
        <v>0</v>
      </c>
      <c r="R479" s="183">
        <f>Q479*H479</f>
        <v>0</v>
      </c>
      <c r="S479" s="183">
        <v>8.8999999999999996E-2</v>
      </c>
      <c r="T479" s="184">
        <f>S479*H479</f>
        <v>8.7369520000000005</v>
      </c>
      <c r="AR479" s="23" t="s">
        <v>250</v>
      </c>
      <c r="AT479" s="23" t="s">
        <v>245</v>
      </c>
      <c r="AU479" s="23" t="s">
        <v>80</v>
      </c>
      <c r="AY479" s="23" t="s">
        <v>243</v>
      </c>
      <c r="BE479" s="185">
        <f>IF(N479="základní",J479,0)</f>
        <v>0</v>
      </c>
      <c r="BF479" s="185">
        <f>IF(N479="snížená",J479,0)</f>
        <v>0</v>
      </c>
      <c r="BG479" s="185">
        <f>IF(N479="zákl. přenesená",J479,0)</f>
        <v>0</v>
      </c>
      <c r="BH479" s="185">
        <f>IF(N479="sníž. přenesená",J479,0)</f>
        <v>0</v>
      </c>
      <c r="BI479" s="185">
        <f>IF(N479="nulová",J479,0)</f>
        <v>0</v>
      </c>
      <c r="BJ479" s="23" t="s">
        <v>11</v>
      </c>
      <c r="BK479" s="185">
        <f>ROUND(I479*H479,0)</f>
        <v>0</v>
      </c>
      <c r="BL479" s="23" t="s">
        <v>250</v>
      </c>
      <c r="BM479" s="23" t="s">
        <v>717</v>
      </c>
    </row>
    <row r="480" spans="2:65" s="11" customFormat="1" ht="13.5">
      <c r="B480" s="186"/>
      <c r="D480" s="187" t="s">
        <v>252</v>
      </c>
      <c r="E480" s="188" t="s">
        <v>5</v>
      </c>
      <c r="F480" s="189" t="s">
        <v>602</v>
      </c>
      <c r="H480" s="190">
        <v>43.11</v>
      </c>
      <c r="I480" s="191"/>
      <c r="L480" s="186"/>
      <c r="M480" s="192"/>
      <c r="N480" s="193"/>
      <c r="O480" s="193"/>
      <c r="P480" s="193"/>
      <c r="Q480" s="193"/>
      <c r="R480" s="193"/>
      <c r="S480" s="193"/>
      <c r="T480" s="194"/>
      <c r="AT480" s="188" t="s">
        <v>252</v>
      </c>
      <c r="AU480" s="188" t="s">
        <v>80</v>
      </c>
      <c r="AV480" s="11" t="s">
        <v>80</v>
      </c>
      <c r="AW480" s="11" t="s">
        <v>36</v>
      </c>
      <c r="AX480" s="11" t="s">
        <v>72</v>
      </c>
      <c r="AY480" s="188" t="s">
        <v>243</v>
      </c>
    </row>
    <row r="481" spans="2:65" s="11" customFormat="1" ht="13.5">
      <c r="B481" s="186"/>
      <c r="D481" s="187" t="s">
        <v>252</v>
      </c>
      <c r="E481" s="188" t="s">
        <v>5</v>
      </c>
      <c r="F481" s="189" t="s">
        <v>421</v>
      </c>
      <c r="H481" s="190">
        <v>-0.36</v>
      </c>
      <c r="I481" s="191"/>
      <c r="L481" s="186"/>
      <c r="M481" s="192"/>
      <c r="N481" s="193"/>
      <c r="O481" s="193"/>
      <c r="P481" s="193"/>
      <c r="Q481" s="193"/>
      <c r="R481" s="193"/>
      <c r="S481" s="193"/>
      <c r="T481" s="194"/>
      <c r="AT481" s="188" t="s">
        <v>252</v>
      </c>
      <c r="AU481" s="188" t="s">
        <v>80</v>
      </c>
      <c r="AV481" s="11" t="s">
        <v>80</v>
      </c>
      <c r="AW481" s="11" t="s">
        <v>36</v>
      </c>
      <c r="AX481" s="11" t="s">
        <v>72</v>
      </c>
      <c r="AY481" s="188" t="s">
        <v>243</v>
      </c>
    </row>
    <row r="482" spans="2:65" s="11" customFormat="1" ht="13.5">
      <c r="B482" s="186"/>
      <c r="D482" s="187" t="s">
        <v>252</v>
      </c>
      <c r="E482" s="188" t="s">
        <v>5</v>
      </c>
      <c r="F482" s="189" t="s">
        <v>422</v>
      </c>
      <c r="H482" s="190">
        <v>-10.8</v>
      </c>
      <c r="I482" s="191"/>
      <c r="L482" s="186"/>
      <c r="M482" s="192"/>
      <c r="N482" s="193"/>
      <c r="O482" s="193"/>
      <c r="P482" s="193"/>
      <c r="Q482" s="193"/>
      <c r="R482" s="193"/>
      <c r="S482" s="193"/>
      <c r="T482" s="194"/>
      <c r="AT482" s="188" t="s">
        <v>252</v>
      </c>
      <c r="AU482" s="188" t="s">
        <v>80</v>
      </c>
      <c r="AV482" s="11" t="s">
        <v>80</v>
      </c>
      <c r="AW482" s="11" t="s">
        <v>36</v>
      </c>
      <c r="AX482" s="11" t="s">
        <v>72</v>
      </c>
      <c r="AY482" s="188" t="s">
        <v>243</v>
      </c>
    </row>
    <row r="483" spans="2:65" s="11" customFormat="1" ht="13.5">
      <c r="B483" s="186"/>
      <c r="D483" s="187" t="s">
        <v>252</v>
      </c>
      <c r="E483" s="188" t="s">
        <v>5</v>
      </c>
      <c r="F483" s="189" t="s">
        <v>603</v>
      </c>
      <c r="H483" s="190">
        <v>-2.16</v>
      </c>
      <c r="I483" s="191"/>
      <c r="L483" s="186"/>
      <c r="M483" s="192"/>
      <c r="N483" s="193"/>
      <c r="O483" s="193"/>
      <c r="P483" s="193"/>
      <c r="Q483" s="193"/>
      <c r="R483" s="193"/>
      <c r="S483" s="193"/>
      <c r="T483" s="194"/>
      <c r="AT483" s="188" t="s">
        <v>252</v>
      </c>
      <c r="AU483" s="188" t="s">
        <v>80</v>
      </c>
      <c r="AV483" s="11" t="s">
        <v>80</v>
      </c>
      <c r="AW483" s="11" t="s">
        <v>36</v>
      </c>
      <c r="AX483" s="11" t="s">
        <v>72</v>
      </c>
      <c r="AY483" s="188" t="s">
        <v>243</v>
      </c>
    </row>
    <row r="484" spans="2:65" s="12" customFormat="1" ht="13.5">
      <c r="B484" s="195"/>
      <c r="D484" s="187" t="s">
        <v>252</v>
      </c>
      <c r="E484" s="196" t="s">
        <v>5</v>
      </c>
      <c r="F484" s="197" t="s">
        <v>415</v>
      </c>
      <c r="H484" s="198">
        <v>29.79</v>
      </c>
      <c r="I484" s="199"/>
      <c r="L484" s="195"/>
      <c r="M484" s="200"/>
      <c r="N484" s="201"/>
      <c r="O484" s="201"/>
      <c r="P484" s="201"/>
      <c r="Q484" s="201"/>
      <c r="R484" s="201"/>
      <c r="S484" s="201"/>
      <c r="T484" s="202"/>
      <c r="AT484" s="196" t="s">
        <v>252</v>
      </c>
      <c r="AU484" s="196" t="s">
        <v>80</v>
      </c>
      <c r="AV484" s="12" t="s">
        <v>83</v>
      </c>
      <c r="AW484" s="12" t="s">
        <v>36</v>
      </c>
      <c r="AX484" s="12" t="s">
        <v>72</v>
      </c>
      <c r="AY484" s="196" t="s">
        <v>243</v>
      </c>
    </row>
    <row r="485" spans="2:65" s="11" customFormat="1" ht="13.5">
      <c r="B485" s="186"/>
      <c r="D485" s="187" t="s">
        <v>252</v>
      </c>
      <c r="E485" s="188" t="s">
        <v>5</v>
      </c>
      <c r="F485" s="189" t="s">
        <v>607</v>
      </c>
      <c r="H485" s="190">
        <v>67.988</v>
      </c>
      <c r="I485" s="191"/>
      <c r="L485" s="186"/>
      <c r="M485" s="192"/>
      <c r="N485" s="193"/>
      <c r="O485" s="193"/>
      <c r="P485" s="193"/>
      <c r="Q485" s="193"/>
      <c r="R485" s="193"/>
      <c r="S485" s="193"/>
      <c r="T485" s="194"/>
      <c r="AT485" s="188" t="s">
        <v>252</v>
      </c>
      <c r="AU485" s="188" t="s">
        <v>80</v>
      </c>
      <c r="AV485" s="11" t="s">
        <v>80</v>
      </c>
      <c r="AW485" s="11" t="s">
        <v>36</v>
      </c>
      <c r="AX485" s="11" t="s">
        <v>72</v>
      </c>
      <c r="AY485" s="188" t="s">
        <v>243</v>
      </c>
    </row>
    <row r="486" spans="2:65" s="11" customFormat="1" ht="13.5">
      <c r="B486" s="186"/>
      <c r="D486" s="187" t="s">
        <v>252</v>
      </c>
      <c r="E486" s="188" t="s">
        <v>5</v>
      </c>
      <c r="F486" s="189" t="s">
        <v>425</v>
      </c>
      <c r="H486" s="190">
        <v>-3.36</v>
      </c>
      <c r="I486" s="191"/>
      <c r="L486" s="186"/>
      <c r="M486" s="192"/>
      <c r="N486" s="193"/>
      <c r="O486" s="193"/>
      <c r="P486" s="193"/>
      <c r="Q486" s="193"/>
      <c r="R486" s="193"/>
      <c r="S486" s="193"/>
      <c r="T486" s="194"/>
      <c r="AT486" s="188" t="s">
        <v>252</v>
      </c>
      <c r="AU486" s="188" t="s">
        <v>80</v>
      </c>
      <c r="AV486" s="11" t="s">
        <v>80</v>
      </c>
      <c r="AW486" s="11" t="s">
        <v>36</v>
      </c>
      <c r="AX486" s="11" t="s">
        <v>72</v>
      </c>
      <c r="AY486" s="188" t="s">
        <v>243</v>
      </c>
    </row>
    <row r="487" spans="2:65" s="11" customFormat="1" ht="13.5">
      <c r="B487" s="186"/>
      <c r="D487" s="187" t="s">
        <v>252</v>
      </c>
      <c r="E487" s="188" t="s">
        <v>5</v>
      </c>
      <c r="F487" s="189" t="s">
        <v>446</v>
      </c>
      <c r="H487" s="190">
        <v>-5.76</v>
      </c>
      <c r="I487" s="191"/>
      <c r="L487" s="186"/>
      <c r="M487" s="192"/>
      <c r="N487" s="193"/>
      <c r="O487" s="193"/>
      <c r="P487" s="193"/>
      <c r="Q487" s="193"/>
      <c r="R487" s="193"/>
      <c r="S487" s="193"/>
      <c r="T487" s="194"/>
      <c r="AT487" s="188" t="s">
        <v>252</v>
      </c>
      <c r="AU487" s="188" t="s">
        <v>80</v>
      </c>
      <c r="AV487" s="11" t="s">
        <v>80</v>
      </c>
      <c r="AW487" s="11" t="s">
        <v>36</v>
      </c>
      <c r="AX487" s="11" t="s">
        <v>72</v>
      </c>
      <c r="AY487" s="188" t="s">
        <v>243</v>
      </c>
    </row>
    <row r="488" spans="2:65" s="12" customFormat="1" ht="13.5">
      <c r="B488" s="195"/>
      <c r="D488" s="187" t="s">
        <v>252</v>
      </c>
      <c r="E488" s="196" t="s">
        <v>5</v>
      </c>
      <c r="F488" s="197" t="s">
        <v>417</v>
      </c>
      <c r="H488" s="198">
        <v>58.868000000000002</v>
      </c>
      <c r="I488" s="199"/>
      <c r="L488" s="195"/>
      <c r="M488" s="200"/>
      <c r="N488" s="201"/>
      <c r="O488" s="201"/>
      <c r="P488" s="201"/>
      <c r="Q488" s="201"/>
      <c r="R488" s="201"/>
      <c r="S488" s="201"/>
      <c r="T488" s="202"/>
      <c r="AT488" s="196" t="s">
        <v>252</v>
      </c>
      <c r="AU488" s="196" t="s">
        <v>80</v>
      </c>
      <c r="AV488" s="12" t="s">
        <v>83</v>
      </c>
      <c r="AW488" s="12" t="s">
        <v>36</v>
      </c>
      <c r="AX488" s="12" t="s">
        <v>72</v>
      </c>
      <c r="AY488" s="196" t="s">
        <v>243</v>
      </c>
    </row>
    <row r="489" spans="2:65" s="11" customFormat="1" ht="13.5">
      <c r="B489" s="186"/>
      <c r="D489" s="187" t="s">
        <v>252</v>
      </c>
      <c r="E489" s="188" t="s">
        <v>5</v>
      </c>
      <c r="F489" s="189" t="s">
        <v>612</v>
      </c>
      <c r="H489" s="190">
        <v>11.4</v>
      </c>
      <c r="I489" s="191"/>
      <c r="L489" s="186"/>
      <c r="M489" s="192"/>
      <c r="N489" s="193"/>
      <c r="O489" s="193"/>
      <c r="P489" s="193"/>
      <c r="Q489" s="193"/>
      <c r="R489" s="193"/>
      <c r="S489" s="193"/>
      <c r="T489" s="194"/>
      <c r="AT489" s="188" t="s">
        <v>252</v>
      </c>
      <c r="AU489" s="188" t="s">
        <v>80</v>
      </c>
      <c r="AV489" s="11" t="s">
        <v>80</v>
      </c>
      <c r="AW489" s="11" t="s">
        <v>36</v>
      </c>
      <c r="AX489" s="11" t="s">
        <v>72</v>
      </c>
      <c r="AY489" s="188" t="s">
        <v>243</v>
      </c>
    </row>
    <row r="490" spans="2:65" s="11" customFormat="1" ht="13.5">
      <c r="B490" s="186"/>
      <c r="D490" s="187" t="s">
        <v>252</v>
      </c>
      <c r="E490" s="188" t="s">
        <v>5</v>
      </c>
      <c r="F490" s="189" t="s">
        <v>613</v>
      </c>
      <c r="H490" s="190">
        <v>-4.32</v>
      </c>
      <c r="I490" s="191"/>
      <c r="L490" s="186"/>
      <c r="M490" s="192"/>
      <c r="N490" s="193"/>
      <c r="O490" s="193"/>
      <c r="P490" s="193"/>
      <c r="Q490" s="193"/>
      <c r="R490" s="193"/>
      <c r="S490" s="193"/>
      <c r="T490" s="194"/>
      <c r="AT490" s="188" t="s">
        <v>252</v>
      </c>
      <c r="AU490" s="188" t="s">
        <v>80</v>
      </c>
      <c r="AV490" s="11" t="s">
        <v>80</v>
      </c>
      <c r="AW490" s="11" t="s">
        <v>36</v>
      </c>
      <c r="AX490" s="11" t="s">
        <v>72</v>
      </c>
      <c r="AY490" s="188" t="s">
        <v>243</v>
      </c>
    </row>
    <row r="491" spans="2:65" s="12" customFormat="1" ht="13.5">
      <c r="B491" s="195"/>
      <c r="D491" s="187" t="s">
        <v>252</v>
      </c>
      <c r="E491" s="196" t="s">
        <v>5</v>
      </c>
      <c r="F491" s="197" t="s">
        <v>304</v>
      </c>
      <c r="H491" s="198">
        <v>7.08</v>
      </c>
      <c r="I491" s="199"/>
      <c r="L491" s="195"/>
      <c r="M491" s="200"/>
      <c r="N491" s="201"/>
      <c r="O491" s="201"/>
      <c r="P491" s="201"/>
      <c r="Q491" s="201"/>
      <c r="R491" s="201"/>
      <c r="S491" s="201"/>
      <c r="T491" s="202"/>
      <c r="AT491" s="196" t="s">
        <v>252</v>
      </c>
      <c r="AU491" s="196" t="s">
        <v>80</v>
      </c>
      <c r="AV491" s="12" t="s">
        <v>83</v>
      </c>
      <c r="AW491" s="12" t="s">
        <v>36</v>
      </c>
      <c r="AX491" s="12" t="s">
        <v>72</v>
      </c>
      <c r="AY491" s="196" t="s">
        <v>243</v>
      </c>
    </row>
    <row r="492" spans="2:65" s="11" customFormat="1" ht="13.5">
      <c r="B492" s="186"/>
      <c r="D492" s="187" t="s">
        <v>252</v>
      </c>
      <c r="E492" s="188" t="s">
        <v>5</v>
      </c>
      <c r="F492" s="189" t="s">
        <v>614</v>
      </c>
      <c r="H492" s="190">
        <v>3.07</v>
      </c>
      <c r="I492" s="191"/>
      <c r="L492" s="186"/>
      <c r="M492" s="192"/>
      <c r="N492" s="193"/>
      <c r="O492" s="193"/>
      <c r="P492" s="193"/>
      <c r="Q492" s="193"/>
      <c r="R492" s="193"/>
      <c r="S492" s="193"/>
      <c r="T492" s="194"/>
      <c r="AT492" s="188" t="s">
        <v>252</v>
      </c>
      <c r="AU492" s="188" t="s">
        <v>80</v>
      </c>
      <c r="AV492" s="11" t="s">
        <v>80</v>
      </c>
      <c r="AW492" s="11" t="s">
        <v>36</v>
      </c>
      <c r="AX492" s="11" t="s">
        <v>72</v>
      </c>
      <c r="AY492" s="188" t="s">
        <v>243</v>
      </c>
    </row>
    <row r="493" spans="2:65" s="11" customFormat="1" ht="13.5">
      <c r="B493" s="186"/>
      <c r="D493" s="187" t="s">
        <v>252</v>
      </c>
      <c r="E493" s="188" t="s">
        <v>5</v>
      </c>
      <c r="F493" s="189" t="s">
        <v>615</v>
      </c>
      <c r="H493" s="190">
        <v>-0.64</v>
      </c>
      <c r="I493" s="191"/>
      <c r="L493" s="186"/>
      <c r="M493" s="192"/>
      <c r="N493" s="193"/>
      <c r="O493" s="193"/>
      <c r="P493" s="193"/>
      <c r="Q493" s="193"/>
      <c r="R493" s="193"/>
      <c r="S493" s="193"/>
      <c r="T493" s="194"/>
      <c r="AT493" s="188" t="s">
        <v>252</v>
      </c>
      <c r="AU493" s="188" t="s">
        <v>80</v>
      </c>
      <c r="AV493" s="11" t="s">
        <v>80</v>
      </c>
      <c r="AW493" s="11" t="s">
        <v>36</v>
      </c>
      <c r="AX493" s="11" t="s">
        <v>72</v>
      </c>
      <c r="AY493" s="188" t="s">
        <v>243</v>
      </c>
    </row>
    <row r="494" spans="2:65" s="12" customFormat="1" ht="13.5">
      <c r="B494" s="195"/>
      <c r="D494" s="187" t="s">
        <v>252</v>
      </c>
      <c r="E494" s="196" t="s">
        <v>5</v>
      </c>
      <c r="F494" s="197" t="s">
        <v>432</v>
      </c>
      <c r="H494" s="198">
        <v>2.4300000000000002</v>
      </c>
      <c r="I494" s="199"/>
      <c r="L494" s="195"/>
      <c r="M494" s="200"/>
      <c r="N494" s="201"/>
      <c r="O494" s="201"/>
      <c r="P494" s="201"/>
      <c r="Q494" s="201"/>
      <c r="R494" s="201"/>
      <c r="S494" s="201"/>
      <c r="T494" s="202"/>
      <c r="AT494" s="196" t="s">
        <v>252</v>
      </c>
      <c r="AU494" s="196" t="s">
        <v>80</v>
      </c>
      <c r="AV494" s="12" t="s">
        <v>83</v>
      </c>
      <c r="AW494" s="12" t="s">
        <v>36</v>
      </c>
      <c r="AX494" s="12" t="s">
        <v>72</v>
      </c>
      <c r="AY494" s="196" t="s">
        <v>243</v>
      </c>
    </row>
    <row r="495" spans="2:65" s="13" customFormat="1" ht="13.5">
      <c r="B495" s="213"/>
      <c r="D495" s="187" t="s">
        <v>252</v>
      </c>
      <c r="E495" s="214" t="s">
        <v>133</v>
      </c>
      <c r="F495" s="215" t="s">
        <v>718</v>
      </c>
      <c r="H495" s="216">
        <v>98.168000000000006</v>
      </c>
      <c r="I495" s="217"/>
      <c r="L495" s="213"/>
      <c r="M495" s="218"/>
      <c r="N495" s="219"/>
      <c r="O495" s="219"/>
      <c r="P495" s="219"/>
      <c r="Q495" s="219"/>
      <c r="R495" s="219"/>
      <c r="S495" s="219"/>
      <c r="T495" s="220"/>
      <c r="AT495" s="214" t="s">
        <v>252</v>
      </c>
      <c r="AU495" s="214" t="s">
        <v>80</v>
      </c>
      <c r="AV495" s="13" t="s">
        <v>250</v>
      </c>
      <c r="AW495" s="13" t="s">
        <v>36</v>
      </c>
      <c r="AX495" s="13" t="s">
        <v>11</v>
      </c>
      <c r="AY495" s="214" t="s">
        <v>243</v>
      </c>
    </row>
    <row r="496" spans="2:65" s="1" customFormat="1" ht="25.5" customHeight="1">
      <c r="B496" s="173"/>
      <c r="C496" s="174" t="s">
        <v>719</v>
      </c>
      <c r="D496" s="174" t="s">
        <v>245</v>
      </c>
      <c r="E496" s="175" t="s">
        <v>720</v>
      </c>
      <c r="F496" s="176" t="s">
        <v>721</v>
      </c>
      <c r="G496" s="177" t="s">
        <v>658</v>
      </c>
      <c r="H496" s="178">
        <v>132</v>
      </c>
      <c r="I496" s="179"/>
      <c r="J496" s="180">
        <f>ROUND(I496*H496,0)</f>
        <v>0</v>
      </c>
      <c r="K496" s="176" t="s">
        <v>249</v>
      </c>
      <c r="L496" s="39"/>
      <c r="M496" s="181" t="s">
        <v>5</v>
      </c>
      <c r="N496" s="182" t="s">
        <v>43</v>
      </c>
      <c r="O496" s="40"/>
      <c r="P496" s="183">
        <f>O496*H496</f>
        <v>0</v>
      </c>
      <c r="Q496" s="183">
        <v>7.6212000000000003E-4</v>
      </c>
      <c r="R496" s="183">
        <f>Q496*H496</f>
        <v>0.10059984000000001</v>
      </c>
      <c r="S496" s="183">
        <v>0</v>
      </c>
      <c r="T496" s="184">
        <f>S496*H496</f>
        <v>0</v>
      </c>
      <c r="AR496" s="23" t="s">
        <v>250</v>
      </c>
      <c r="AT496" s="23" t="s">
        <v>245</v>
      </c>
      <c r="AU496" s="23" t="s">
        <v>80</v>
      </c>
      <c r="AY496" s="23" t="s">
        <v>243</v>
      </c>
      <c r="BE496" s="185">
        <f>IF(N496="základní",J496,0)</f>
        <v>0</v>
      </c>
      <c r="BF496" s="185">
        <f>IF(N496="snížená",J496,0)</f>
        <v>0</v>
      </c>
      <c r="BG496" s="185">
        <f>IF(N496="zákl. přenesená",J496,0)</f>
        <v>0</v>
      </c>
      <c r="BH496" s="185">
        <f>IF(N496="sníž. přenesená",J496,0)</f>
        <v>0</v>
      </c>
      <c r="BI496" s="185">
        <f>IF(N496="nulová",J496,0)</f>
        <v>0</v>
      </c>
      <c r="BJ496" s="23" t="s">
        <v>11</v>
      </c>
      <c r="BK496" s="185">
        <f>ROUND(I496*H496,0)</f>
        <v>0</v>
      </c>
      <c r="BL496" s="23" t="s">
        <v>250</v>
      </c>
      <c r="BM496" s="23" t="s">
        <v>722</v>
      </c>
    </row>
    <row r="497" spans="2:65" s="11" customFormat="1" ht="13.5">
      <c r="B497" s="186"/>
      <c r="D497" s="187" t="s">
        <v>252</v>
      </c>
      <c r="E497" s="188" t="s">
        <v>5</v>
      </c>
      <c r="F497" s="189" t="s">
        <v>723</v>
      </c>
      <c r="H497" s="190">
        <v>72</v>
      </c>
      <c r="I497" s="191"/>
      <c r="L497" s="186"/>
      <c r="M497" s="192"/>
      <c r="N497" s="193"/>
      <c r="O497" s="193"/>
      <c r="P497" s="193"/>
      <c r="Q497" s="193"/>
      <c r="R497" s="193"/>
      <c r="S497" s="193"/>
      <c r="T497" s="194"/>
      <c r="AT497" s="188" t="s">
        <v>252</v>
      </c>
      <c r="AU497" s="188" t="s">
        <v>80</v>
      </c>
      <c r="AV497" s="11" t="s">
        <v>80</v>
      </c>
      <c r="AW497" s="11" t="s">
        <v>36</v>
      </c>
      <c r="AX497" s="11" t="s">
        <v>72</v>
      </c>
      <c r="AY497" s="188" t="s">
        <v>243</v>
      </c>
    </row>
    <row r="498" spans="2:65" s="11" customFormat="1" ht="13.5">
      <c r="B498" s="186"/>
      <c r="D498" s="187" t="s">
        <v>252</v>
      </c>
      <c r="E498" s="188" t="s">
        <v>5</v>
      </c>
      <c r="F498" s="189" t="s">
        <v>724</v>
      </c>
      <c r="H498" s="190">
        <v>38</v>
      </c>
      <c r="I498" s="191"/>
      <c r="L498" s="186"/>
      <c r="M498" s="192"/>
      <c r="N498" s="193"/>
      <c r="O498" s="193"/>
      <c r="P498" s="193"/>
      <c r="Q498" s="193"/>
      <c r="R498" s="193"/>
      <c r="S498" s="193"/>
      <c r="T498" s="194"/>
      <c r="AT498" s="188" t="s">
        <v>252</v>
      </c>
      <c r="AU498" s="188" t="s">
        <v>80</v>
      </c>
      <c r="AV498" s="11" t="s">
        <v>80</v>
      </c>
      <c r="AW498" s="11" t="s">
        <v>36</v>
      </c>
      <c r="AX498" s="11" t="s">
        <v>72</v>
      </c>
      <c r="AY498" s="188" t="s">
        <v>243</v>
      </c>
    </row>
    <row r="499" spans="2:65" s="11" customFormat="1" ht="13.5">
      <c r="B499" s="186"/>
      <c r="D499" s="187" t="s">
        <v>252</v>
      </c>
      <c r="E499" s="188" t="s">
        <v>5</v>
      </c>
      <c r="F499" s="189" t="s">
        <v>725</v>
      </c>
      <c r="H499" s="190">
        <v>22</v>
      </c>
      <c r="I499" s="191"/>
      <c r="L499" s="186"/>
      <c r="M499" s="192"/>
      <c r="N499" s="193"/>
      <c r="O499" s="193"/>
      <c r="P499" s="193"/>
      <c r="Q499" s="193"/>
      <c r="R499" s="193"/>
      <c r="S499" s="193"/>
      <c r="T499" s="194"/>
      <c r="AT499" s="188" t="s">
        <v>252</v>
      </c>
      <c r="AU499" s="188" t="s">
        <v>80</v>
      </c>
      <c r="AV499" s="11" t="s">
        <v>80</v>
      </c>
      <c r="AW499" s="11" t="s">
        <v>36</v>
      </c>
      <c r="AX499" s="11" t="s">
        <v>72</v>
      </c>
      <c r="AY499" s="188" t="s">
        <v>243</v>
      </c>
    </row>
    <row r="500" spans="2:65" s="12" customFormat="1" ht="13.5">
      <c r="B500" s="195"/>
      <c r="D500" s="187" t="s">
        <v>252</v>
      </c>
      <c r="E500" s="196" t="s">
        <v>5</v>
      </c>
      <c r="F500" s="197" t="s">
        <v>255</v>
      </c>
      <c r="H500" s="198">
        <v>132</v>
      </c>
      <c r="I500" s="199"/>
      <c r="L500" s="195"/>
      <c r="M500" s="200"/>
      <c r="N500" s="201"/>
      <c r="O500" s="201"/>
      <c r="P500" s="201"/>
      <c r="Q500" s="201"/>
      <c r="R500" s="201"/>
      <c r="S500" s="201"/>
      <c r="T500" s="202"/>
      <c r="AT500" s="196" t="s">
        <v>252</v>
      </c>
      <c r="AU500" s="196" t="s">
        <v>80</v>
      </c>
      <c r="AV500" s="12" t="s">
        <v>83</v>
      </c>
      <c r="AW500" s="12" t="s">
        <v>36</v>
      </c>
      <c r="AX500" s="12" t="s">
        <v>11</v>
      </c>
      <c r="AY500" s="196" t="s">
        <v>243</v>
      </c>
    </row>
    <row r="501" spans="2:65" s="10" customFormat="1" ht="29.85" customHeight="1">
      <c r="B501" s="160"/>
      <c r="D501" s="161" t="s">
        <v>71</v>
      </c>
      <c r="E501" s="171" t="s">
        <v>726</v>
      </c>
      <c r="F501" s="171" t="s">
        <v>727</v>
      </c>
      <c r="I501" s="163"/>
      <c r="J501" s="172">
        <f>BK501</f>
        <v>0</v>
      </c>
      <c r="L501" s="160"/>
      <c r="M501" s="165"/>
      <c r="N501" s="166"/>
      <c r="O501" s="166"/>
      <c r="P501" s="167">
        <f>SUM(P502:P523)</f>
        <v>0</v>
      </c>
      <c r="Q501" s="166"/>
      <c r="R501" s="167">
        <f>SUM(R502:R523)</f>
        <v>0</v>
      </c>
      <c r="S501" s="166"/>
      <c r="T501" s="168">
        <f>SUM(T502:T523)</f>
        <v>0</v>
      </c>
      <c r="AR501" s="161" t="s">
        <v>11</v>
      </c>
      <c r="AT501" s="169" t="s">
        <v>71</v>
      </c>
      <c r="AU501" s="169" t="s">
        <v>11</v>
      </c>
      <c r="AY501" s="161" t="s">
        <v>243</v>
      </c>
      <c r="BK501" s="170">
        <f>SUM(BK502:BK523)</f>
        <v>0</v>
      </c>
    </row>
    <row r="502" spans="2:65" s="1" customFormat="1" ht="25.5" customHeight="1">
      <c r="B502" s="173"/>
      <c r="C502" s="174" t="s">
        <v>113</v>
      </c>
      <c r="D502" s="174" t="s">
        <v>245</v>
      </c>
      <c r="E502" s="175" t="s">
        <v>728</v>
      </c>
      <c r="F502" s="176" t="s">
        <v>729</v>
      </c>
      <c r="G502" s="177" t="s">
        <v>248</v>
      </c>
      <c r="H502" s="178">
        <v>480</v>
      </c>
      <c r="I502" s="179"/>
      <c r="J502" s="180">
        <f>ROUND(I502*H502,0)</f>
        <v>0</v>
      </c>
      <c r="K502" s="176" t="s">
        <v>249</v>
      </c>
      <c r="L502" s="39"/>
      <c r="M502" s="181" t="s">
        <v>5</v>
      </c>
      <c r="N502" s="182" t="s">
        <v>43</v>
      </c>
      <c r="O502" s="40"/>
      <c r="P502" s="183">
        <f>O502*H502</f>
        <v>0</v>
      </c>
      <c r="Q502" s="183">
        <v>0</v>
      </c>
      <c r="R502" s="183">
        <f>Q502*H502</f>
        <v>0</v>
      </c>
      <c r="S502" s="183">
        <v>0</v>
      </c>
      <c r="T502" s="184">
        <f>S502*H502</f>
        <v>0</v>
      </c>
      <c r="AR502" s="23" t="s">
        <v>250</v>
      </c>
      <c r="AT502" s="23" t="s">
        <v>245</v>
      </c>
      <c r="AU502" s="23" t="s">
        <v>80</v>
      </c>
      <c r="AY502" s="23" t="s">
        <v>243</v>
      </c>
      <c r="BE502" s="185">
        <f>IF(N502="základní",J502,0)</f>
        <v>0</v>
      </c>
      <c r="BF502" s="185">
        <f>IF(N502="snížená",J502,0)</f>
        <v>0</v>
      </c>
      <c r="BG502" s="185">
        <f>IF(N502="zákl. přenesená",J502,0)</f>
        <v>0</v>
      </c>
      <c r="BH502" s="185">
        <f>IF(N502="sníž. přenesená",J502,0)</f>
        <v>0</v>
      </c>
      <c r="BI502" s="185">
        <f>IF(N502="nulová",J502,0)</f>
        <v>0</v>
      </c>
      <c r="BJ502" s="23" t="s">
        <v>11</v>
      </c>
      <c r="BK502" s="185">
        <f>ROUND(I502*H502,0)</f>
        <v>0</v>
      </c>
      <c r="BL502" s="23" t="s">
        <v>250</v>
      </c>
      <c r="BM502" s="23" t="s">
        <v>730</v>
      </c>
    </row>
    <row r="503" spans="2:65" s="11" customFormat="1" ht="13.5">
      <c r="B503" s="186"/>
      <c r="D503" s="187" t="s">
        <v>252</v>
      </c>
      <c r="E503" s="188" t="s">
        <v>5</v>
      </c>
      <c r="F503" s="189" t="s">
        <v>731</v>
      </c>
      <c r="H503" s="190">
        <v>480</v>
      </c>
      <c r="I503" s="191"/>
      <c r="L503" s="186"/>
      <c r="M503" s="192"/>
      <c r="N503" s="193"/>
      <c r="O503" s="193"/>
      <c r="P503" s="193"/>
      <c r="Q503" s="193"/>
      <c r="R503" s="193"/>
      <c r="S503" s="193"/>
      <c r="T503" s="194"/>
      <c r="AT503" s="188" t="s">
        <v>252</v>
      </c>
      <c r="AU503" s="188" t="s">
        <v>80</v>
      </c>
      <c r="AV503" s="11" t="s">
        <v>80</v>
      </c>
      <c r="AW503" s="11" t="s">
        <v>36</v>
      </c>
      <c r="AX503" s="11" t="s">
        <v>72</v>
      </c>
      <c r="AY503" s="188" t="s">
        <v>243</v>
      </c>
    </row>
    <row r="504" spans="2:65" s="12" customFormat="1" ht="13.5">
      <c r="B504" s="195"/>
      <c r="D504" s="187" t="s">
        <v>252</v>
      </c>
      <c r="E504" s="196" t="s">
        <v>192</v>
      </c>
      <c r="F504" s="197" t="s">
        <v>650</v>
      </c>
      <c r="H504" s="198">
        <v>480</v>
      </c>
      <c r="I504" s="199"/>
      <c r="L504" s="195"/>
      <c r="M504" s="200"/>
      <c r="N504" s="201"/>
      <c r="O504" s="201"/>
      <c r="P504" s="201"/>
      <c r="Q504" s="201"/>
      <c r="R504" s="201"/>
      <c r="S504" s="201"/>
      <c r="T504" s="202"/>
      <c r="AT504" s="196" t="s">
        <v>252</v>
      </c>
      <c r="AU504" s="196" t="s">
        <v>80</v>
      </c>
      <c r="AV504" s="12" t="s">
        <v>83</v>
      </c>
      <c r="AW504" s="12" t="s">
        <v>36</v>
      </c>
      <c r="AX504" s="12" t="s">
        <v>11</v>
      </c>
      <c r="AY504" s="196" t="s">
        <v>243</v>
      </c>
    </row>
    <row r="505" spans="2:65" s="1" customFormat="1" ht="25.5" customHeight="1">
      <c r="B505" s="173"/>
      <c r="C505" s="174" t="s">
        <v>732</v>
      </c>
      <c r="D505" s="174" t="s">
        <v>245</v>
      </c>
      <c r="E505" s="175" t="s">
        <v>733</v>
      </c>
      <c r="F505" s="176" t="s">
        <v>734</v>
      </c>
      <c r="G505" s="177" t="s">
        <v>248</v>
      </c>
      <c r="H505" s="178">
        <v>28800</v>
      </c>
      <c r="I505" s="179"/>
      <c r="J505" s="180">
        <f>ROUND(I505*H505,0)</f>
        <v>0</v>
      </c>
      <c r="K505" s="176" t="s">
        <v>249</v>
      </c>
      <c r="L505" s="39"/>
      <c r="M505" s="181" t="s">
        <v>5</v>
      </c>
      <c r="N505" s="182" t="s">
        <v>43</v>
      </c>
      <c r="O505" s="40"/>
      <c r="P505" s="183">
        <f>O505*H505</f>
        <v>0</v>
      </c>
      <c r="Q505" s="183">
        <v>0</v>
      </c>
      <c r="R505" s="183">
        <f>Q505*H505</f>
        <v>0</v>
      </c>
      <c r="S505" s="183">
        <v>0</v>
      </c>
      <c r="T505" s="184">
        <f>S505*H505</f>
        <v>0</v>
      </c>
      <c r="AR505" s="23" t="s">
        <v>250</v>
      </c>
      <c r="AT505" s="23" t="s">
        <v>245</v>
      </c>
      <c r="AU505" s="23" t="s">
        <v>80</v>
      </c>
      <c r="AY505" s="23" t="s">
        <v>243</v>
      </c>
      <c r="BE505" s="185">
        <f>IF(N505="základní",J505,0)</f>
        <v>0</v>
      </c>
      <c r="BF505" s="185">
        <f>IF(N505="snížená",J505,0)</f>
        <v>0</v>
      </c>
      <c r="BG505" s="185">
        <f>IF(N505="zákl. přenesená",J505,0)</f>
        <v>0</v>
      </c>
      <c r="BH505" s="185">
        <f>IF(N505="sníž. přenesená",J505,0)</f>
        <v>0</v>
      </c>
      <c r="BI505" s="185">
        <f>IF(N505="nulová",J505,0)</f>
        <v>0</v>
      </c>
      <c r="BJ505" s="23" t="s">
        <v>11</v>
      </c>
      <c r="BK505" s="185">
        <f>ROUND(I505*H505,0)</f>
        <v>0</v>
      </c>
      <c r="BL505" s="23" t="s">
        <v>250</v>
      </c>
      <c r="BM505" s="23" t="s">
        <v>735</v>
      </c>
    </row>
    <row r="506" spans="2:65" s="11" customFormat="1" ht="13.5">
      <c r="B506" s="186"/>
      <c r="D506" s="187" t="s">
        <v>252</v>
      </c>
      <c r="E506" s="188" t="s">
        <v>5</v>
      </c>
      <c r="F506" s="189" t="s">
        <v>736</v>
      </c>
      <c r="H506" s="190">
        <v>28800</v>
      </c>
      <c r="I506" s="191"/>
      <c r="L506" s="186"/>
      <c r="M506" s="192"/>
      <c r="N506" s="193"/>
      <c r="O506" s="193"/>
      <c r="P506" s="193"/>
      <c r="Q506" s="193"/>
      <c r="R506" s="193"/>
      <c r="S506" s="193"/>
      <c r="T506" s="194"/>
      <c r="AT506" s="188" t="s">
        <v>252</v>
      </c>
      <c r="AU506" s="188" t="s">
        <v>80</v>
      </c>
      <c r="AV506" s="11" t="s">
        <v>80</v>
      </c>
      <c r="AW506" s="11" t="s">
        <v>36</v>
      </c>
      <c r="AX506" s="11" t="s">
        <v>11</v>
      </c>
      <c r="AY506" s="188" t="s">
        <v>243</v>
      </c>
    </row>
    <row r="507" spans="2:65" s="1" customFormat="1" ht="25.5" customHeight="1">
      <c r="B507" s="173"/>
      <c r="C507" s="174" t="s">
        <v>737</v>
      </c>
      <c r="D507" s="174" t="s">
        <v>245</v>
      </c>
      <c r="E507" s="175" t="s">
        <v>738</v>
      </c>
      <c r="F507" s="176" t="s">
        <v>739</v>
      </c>
      <c r="G507" s="177" t="s">
        <v>248</v>
      </c>
      <c r="H507" s="178">
        <v>480</v>
      </c>
      <c r="I507" s="179"/>
      <c r="J507" s="180">
        <f>ROUND(I507*H507,0)</f>
        <v>0</v>
      </c>
      <c r="K507" s="176" t="s">
        <v>249</v>
      </c>
      <c r="L507" s="39"/>
      <c r="M507" s="181" t="s">
        <v>5</v>
      </c>
      <c r="N507" s="182" t="s">
        <v>43</v>
      </c>
      <c r="O507" s="40"/>
      <c r="P507" s="183">
        <f>O507*H507</f>
        <v>0</v>
      </c>
      <c r="Q507" s="183">
        <v>0</v>
      </c>
      <c r="R507" s="183">
        <f>Q507*H507</f>
        <v>0</v>
      </c>
      <c r="S507" s="183">
        <v>0</v>
      </c>
      <c r="T507" s="184">
        <f>S507*H507</f>
        <v>0</v>
      </c>
      <c r="AR507" s="23" t="s">
        <v>250</v>
      </c>
      <c r="AT507" s="23" t="s">
        <v>245</v>
      </c>
      <c r="AU507" s="23" t="s">
        <v>80</v>
      </c>
      <c r="AY507" s="23" t="s">
        <v>243</v>
      </c>
      <c r="BE507" s="185">
        <f>IF(N507="základní",J507,0)</f>
        <v>0</v>
      </c>
      <c r="BF507" s="185">
        <f>IF(N507="snížená",J507,0)</f>
        <v>0</v>
      </c>
      <c r="BG507" s="185">
        <f>IF(N507="zákl. přenesená",J507,0)</f>
        <v>0</v>
      </c>
      <c r="BH507" s="185">
        <f>IF(N507="sníž. přenesená",J507,0)</f>
        <v>0</v>
      </c>
      <c r="BI507" s="185">
        <f>IF(N507="nulová",J507,0)</f>
        <v>0</v>
      </c>
      <c r="BJ507" s="23" t="s">
        <v>11</v>
      </c>
      <c r="BK507" s="185">
        <f>ROUND(I507*H507,0)</f>
        <v>0</v>
      </c>
      <c r="BL507" s="23" t="s">
        <v>250</v>
      </c>
      <c r="BM507" s="23" t="s">
        <v>740</v>
      </c>
    </row>
    <row r="508" spans="2:65" s="11" customFormat="1" ht="13.5">
      <c r="B508" s="186"/>
      <c r="D508" s="187" t="s">
        <v>252</v>
      </c>
      <c r="E508" s="188" t="s">
        <v>5</v>
      </c>
      <c r="F508" s="189" t="s">
        <v>192</v>
      </c>
      <c r="H508" s="190">
        <v>480</v>
      </c>
      <c r="I508" s="191"/>
      <c r="L508" s="186"/>
      <c r="M508" s="192"/>
      <c r="N508" s="193"/>
      <c r="O508" s="193"/>
      <c r="P508" s="193"/>
      <c r="Q508" s="193"/>
      <c r="R508" s="193"/>
      <c r="S508" s="193"/>
      <c r="T508" s="194"/>
      <c r="AT508" s="188" t="s">
        <v>252</v>
      </c>
      <c r="AU508" s="188" t="s">
        <v>80</v>
      </c>
      <c r="AV508" s="11" t="s">
        <v>80</v>
      </c>
      <c r="AW508" s="11" t="s">
        <v>36</v>
      </c>
      <c r="AX508" s="11" t="s">
        <v>11</v>
      </c>
      <c r="AY508" s="188" t="s">
        <v>243</v>
      </c>
    </row>
    <row r="509" spans="2:65" s="1" customFormat="1" ht="25.5" customHeight="1">
      <c r="B509" s="173"/>
      <c r="C509" s="174" t="s">
        <v>741</v>
      </c>
      <c r="D509" s="174" t="s">
        <v>245</v>
      </c>
      <c r="E509" s="175" t="s">
        <v>728</v>
      </c>
      <c r="F509" s="176" t="s">
        <v>729</v>
      </c>
      <c r="G509" s="177" t="s">
        <v>248</v>
      </c>
      <c r="H509" s="178">
        <v>952.7</v>
      </c>
      <c r="I509" s="179"/>
      <c r="J509" s="180">
        <f>ROUND(I509*H509,0)</f>
        <v>0</v>
      </c>
      <c r="K509" s="176" t="s">
        <v>249</v>
      </c>
      <c r="L509" s="39"/>
      <c r="M509" s="181" t="s">
        <v>5</v>
      </c>
      <c r="N509" s="182" t="s">
        <v>43</v>
      </c>
      <c r="O509" s="40"/>
      <c r="P509" s="183">
        <f>O509*H509</f>
        <v>0</v>
      </c>
      <c r="Q509" s="183">
        <v>0</v>
      </c>
      <c r="R509" s="183">
        <f>Q509*H509</f>
        <v>0</v>
      </c>
      <c r="S509" s="183">
        <v>0</v>
      </c>
      <c r="T509" s="184">
        <f>S509*H509</f>
        <v>0</v>
      </c>
      <c r="AR509" s="23" t="s">
        <v>250</v>
      </c>
      <c r="AT509" s="23" t="s">
        <v>245</v>
      </c>
      <c r="AU509" s="23" t="s">
        <v>80</v>
      </c>
      <c r="AY509" s="23" t="s">
        <v>243</v>
      </c>
      <c r="BE509" s="185">
        <f>IF(N509="základní",J509,0)</f>
        <v>0</v>
      </c>
      <c r="BF509" s="185">
        <f>IF(N509="snížená",J509,0)</f>
        <v>0</v>
      </c>
      <c r="BG509" s="185">
        <f>IF(N509="zákl. přenesená",J509,0)</f>
        <v>0</v>
      </c>
      <c r="BH509" s="185">
        <f>IF(N509="sníž. přenesená",J509,0)</f>
        <v>0</v>
      </c>
      <c r="BI509" s="185">
        <f>IF(N509="nulová",J509,0)</f>
        <v>0</v>
      </c>
      <c r="BJ509" s="23" t="s">
        <v>11</v>
      </c>
      <c r="BK509" s="185">
        <f>ROUND(I509*H509,0)</f>
        <v>0</v>
      </c>
      <c r="BL509" s="23" t="s">
        <v>250</v>
      </c>
      <c r="BM509" s="23" t="s">
        <v>742</v>
      </c>
    </row>
    <row r="510" spans="2:65" s="11" customFormat="1" ht="13.5">
      <c r="B510" s="186"/>
      <c r="D510" s="187" t="s">
        <v>252</v>
      </c>
      <c r="E510" s="188" t="s">
        <v>5</v>
      </c>
      <c r="F510" s="189" t="s">
        <v>743</v>
      </c>
      <c r="H510" s="190">
        <v>541.5</v>
      </c>
      <c r="I510" s="191"/>
      <c r="L510" s="186"/>
      <c r="M510" s="192"/>
      <c r="N510" s="193"/>
      <c r="O510" s="193"/>
      <c r="P510" s="193"/>
      <c r="Q510" s="193"/>
      <c r="R510" s="193"/>
      <c r="S510" s="193"/>
      <c r="T510" s="194"/>
      <c r="AT510" s="188" t="s">
        <v>252</v>
      </c>
      <c r="AU510" s="188" t="s">
        <v>80</v>
      </c>
      <c r="AV510" s="11" t="s">
        <v>80</v>
      </c>
      <c r="AW510" s="11" t="s">
        <v>36</v>
      </c>
      <c r="AX510" s="11" t="s">
        <v>72</v>
      </c>
      <c r="AY510" s="188" t="s">
        <v>243</v>
      </c>
    </row>
    <row r="511" spans="2:65" s="11" customFormat="1" ht="13.5">
      <c r="B511" s="186"/>
      <c r="D511" s="187" t="s">
        <v>252</v>
      </c>
      <c r="E511" s="188" t="s">
        <v>5</v>
      </c>
      <c r="F511" s="189" t="s">
        <v>744</v>
      </c>
      <c r="H511" s="190">
        <v>244.2</v>
      </c>
      <c r="I511" s="191"/>
      <c r="L511" s="186"/>
      <c r="M511" s="192"/>
      <c r="N511" s="193"/>
      <c r="O511" s="193"/>
      <c r="P511" s="193"/>
      <c r="Q511" s="193"/>
      <c r="R511" s="193"/>
      <c r="S511" s="193"/>
      <c r="T511" s="194"/>
      <c r="AT511" s="188" t="s">
        <v>252</v>
      </c>
      <c r="AU511" s="188" t="s">
        <v>80</v>
      </c>
      <c r="AV511" s="11" t="s">
        <v>80</v>
      </c>
      <c r="AW511" s="11" t="s">
        <v>36</v>
      </c>
      <c r="AX511" s="11" t="s">
        <v>72</v>
      </c>
      <c r="AY511" s="188" t="s">
        <v>243</v>
      </c>
    </row>
    <row r="512" spans="2:65" s="11" customFormat="1" ht="13.5">
      <c r="B512" s="186"/>
      <c r="D512" s="187" t="s">
        <v>252</v>
      </c>
      <c r="E512" s="188" t="s">
        <v>5</v>
      </c>
      <c r="F512" s="189" t="s">
        <v>745</v>
      </c>
      <c r="H512" s="190">
        <v>167</v>
      </c>
      <c r="I512" s="191"/>
      <c r="L512" s="186"/>
      <c r="M512" s="192"/>
      <c r="N512" s="193"/>
      <c r="O512" s="193"/>
      <c r="P512" s="193"/>
      <c r="Q512" s="193"/>
      <c r="R512" s="193"/>
      <c r="S512" s="193"/>
      <c r="T512" s="194"/>
      <c r="AT512" s="188" t="s">
        <v>252</v>
      </c>
      <c r="AU512" s="188" t="s">
        <v>80</v>
      </c>
      <c r="AV512" s="11" t="s">
        <v>80</v>
      </c>
      <c r="AW512" s="11" t="s">
        <v>36</v>
      </c>
      <c r="AX512" s="11" t="s">
        <v>72</v>
      </c>
      <c r="AY512" s="188" t="s">
        <v>243</v>
      </c>
    </row>
    <row r="513" spans="2:65" s="12" customFormat="1" ht="13.5">
      <c r="B513" s="195"/>
      <c r="D513" s="187" t="s">
        <v>252</v>
      </c>
      <c r="E513" s="196" t="s">
        <v>195</v>
      </c>
      <c r="F513" s="197" t="s">
        <v>255</v>
      </c>
      <c r="H513" s="198">
        <v>952.7</v>
      </c>
      <c r="I513" s="199"/>
      <c r="L513" s="195"/>
      <c r="M513" s="200"/>
      <c r="N513" s="201"/>
      <c r="O513" s="201"/>
      <c r="P513" s="201"/>
      <c r="Q513" s="201"/>
      <c r="R513" s="201"/>
      <c r="S513" s="201"/>
      <c r="T513" s="202"/>
      <c r="AT513" s="196" t="s">
        <v>252</v>
      </c>
      <c r="AU513" s="196" t="s">
        <v>80</v>
      </c>
      <c r="AV513" s="12" t="s">
        <v>83</v>
      </c>
      <c r="AW513" s="12" t="s">
        <v>36</v>
      </c>
      <c r="AX513" s="12" t="s">
        <v>11</v>
      </c>
      <c r="AY513" s="196" t="s">
        <v>243</v>
      </c>
    </row>
    <row r="514" spans="2:65" s="1" customFormat="1" ht="25.5" customHeight="1">
      <c r="B514" s="173"/>
      <c r="C514" s="174" t="s">
        <v>746</v>
      </c>
      <c r="D514" s="174" t="s">
        <v>245</v>
      </c>
      <c r="E514" s="175" t="s">
        <v>733</v>
      </c>
      <c r="F514" s="176" t="s">
        <v>734</v>
      </c>
      <c r="G514" s="177" t="s">
        <v>248</v>
      </c>
      <c r="H514" s="178">
        <v>57162</v>
      </c>
      <c r="I514" s="179"/>
      <c r="J514" s="180">
        <f>ROUND(I514*H514,0)</f>
        <v>0</v>
      </c>
      <c r="K514" s="176" t="s">
        <v>249</v>
      </c>
      <c r="L514" s="39"/>
      <c r="M514" s="181" t="s">
        <v>5</v>
      </c>
      <c r="N514" s="182" t="s">
        <v>43</v>
      </c>
      <c r="O514" s="40"/>
      <c r="P514" s="183">
        <f>O514*H514</f>
        <v>0</v>
      </c>
      <c r="Q514" s="183">
        <v>0</v>
      </c>
      <c r="R514" s="183">
        <f>Q514*H514</f>
        <v>0</v>
      </c>
      <c r="S514" s="183">
        <v>0</v>
      </c>
      <c r="T514" s="184">
        <f>S514*H514</f>
        <v>0</v>
      </c>
      <c r="AR514" s="23" t="s">
        <v>250</v>
      </c>
      <c r="AT514" s="23" t="s">
        <v>245</v>
      </c>
      <c r="AU514" s="23" t="s">
        <v>80</v>
      </c>
      <c r="AY514" s="23" t="s">
        <v>243</v>
      </c>
      <c r="BE514" s="185">
        <f>IF(N514="základní",J514,0)</f>
        <v>0</v>
      </c>
      <c r="BF514" s="185">
        <f>IF(N514="snížená",J514,0)</f>
        <v>0</v>
      </c>
      <c r="BG514" s="185">
        <f>IF(N514="zákl. přenesená",J514,0)</f>
        <v>0</v>
      </c>
      <c r="BH514" s="185">
        <f>IF(N514="sníž. přenesená",J514,0)</f>
        <v>0</v>
      </c>
      <c r="BI514" s="185">
        <f>IF(N514="nulová",J514,0)</f>
        <v>0</v>
      </c>
      <c r="BJ514" s="23" t="s">
        <v>11</v>
      </c>
      <c r="BK514" s="185">
        <f>ROUND(I514*H514,0)</f>
        <v>0</v>
      </c>
      <c r="BL514" s="23" t="s">
        <v>250</v>
      </c>
      <c r="BM514" s="23" t="s">
        <v>747</v>
      </c>
    </row>
    <row r="515" spans="2:65" s="11" customFormat="1" ht="13.5">
      <c r="B515" s="186"/>
      <c r="D515" s="187" t="s">
        <v>252</v>
      </c>
      <c r="E515" s="188" t="s">
        <v>5</v>
      </c>
      <c r="F515" s="189" t="s">
        <v>748</v>
      </c>
      <c r="H515" s="190">
        <v>57162</v>
      </c>
      <c r="I515" s="191"/>
      <c r="L515" s="186"/>
      <c r="M515" s="192"/>
      <c r="N515" s="193"/>
      <c r="O515" s="193"/>
      <c r="P515" s="193"/>
      <c r="Q515" s="193"/>
      <c r="R515" s="193"/>
      <c r="S515" s="193"/>
      <c r="T515" s="194"/>
      <c r="AT515" s="188" t="s">
        <v>252</v>
      </c>
      <c r="AU515" s="188" t="s">
        <v>80</v>
      </c>
      <c r="AV515" s="11" t="s">
        <v>80</v>
      </c>
      <c r="AW515" s="11" t="s">
        <v>36</v>
      </c>
      <c r="AX515" s="11" t="s">
        <v>11</v>
      </c>
      <c r="AY515" s="188" t="s">
        <v>243</v>
      </c>
    </row>
    <row r="516" spans="2:65" s="1" customFormat="1" ht="25.5" customHeight="1">
      <c r="B516" s="173"/>
      <c r="C516" s="174" t="s">
        <v>749</v>
      </c>
      <c r="D516" s="174" t="s">
        <v>245</v>
      </c>
      <c r="E516" s="175" t="s">
        <v>738</v>
      </c>
      <c r="F516" s="176" t="s">
        <v>739</v>
      </c>
      <c r="G516" s="177" t="s">
        <v>248</v>
      </c>
      <c r="H516" s="178">
        <v>952.7</v>
      </c>
      <c r="I516" s="179"/>
      <c r="J516" s="180">
        <f>ROUND(I516*H516,0)</f>
        <v>0</v>
      </c>
      <c r="K516" s="176" t="s">
        <v>249</v>
      </c>
      <c r="L516" s="39"/>
      <c r="M516" s="181" t="s">
        <v>5</v>
      </c>
      <c r="N516" s="182" t="s">
        <v>43</v>
      </c>
      <c r="O516" s="40"/>
      <c r="P516" s="183">
        <f>O516*H516</f>
        <v>0</v>
      </c>
      <c r="Q516" s="183">
        <v>0</v>
      </c>
      <c r="R516" s="183">
        <f>Q516*H516</f>
        <v>0</v>
      </c>
      <c r="S516" s="183">
        <v>0</v>
      </c>
      <c r="T516" s="184">
        <f>S516*H516</f>
        <v>0</v>
      </c>
      <c r="AR516" s="23" t="s">
        <v>250</v>
      </c>
      <c r="AT516" s="23" t="s">
        <v>245</v>
      </c>
      <c r="AU516" s="23" t="s">
        <v>80</v>
      </c>
      <c r="AY516" s="23" t="s">
        <v>243</v>
      </c>
      <c r="BE516" s="185">
        <f>IF(N516="základní",J516,0)</f>
        <v>0</v>
      </c>
      <c r="BF516" s="185">
        <f>IF(N516="snížená",J516,0)</f>
        <v>0</v>
      </c>
      <c r="BG516" s="185">
        <f>IF(N516="zákl. přenesená",J516,0)</f>
        <v>0</v>
      </c>
      <c r="BH516" s="185">
        <f>IF(N516="sníž. přenesená",J516,0)</f>
        <v>0</v>
      </c>
      <c r="BI516" s="185">
        <f>IF(N516="nulová",J516,0)</f>
        <v>0</v>
      </c>
      <c r="BJ516" s="23" t="s">
        <v>11</v>
      </c>
      <c r="BK516" s="185">
        <f>ROUND(I516*H516,0)</f>
        <v>0</v>
      </c>
      <c r="BL516" s="23" t="s">
        <v>250</v>
      </c>
      <c r="BM516" s="23" t="s">
        <v>750</v>
      </c>
    </row>
    <row r="517" spans="2:65" s="11" customFormat="1" ht="13.5">
      <c r="B517" s="186"/>
      <c r="D517" s="187" t="s">
        <v>252</v>
      </c>
      <c r="E517" s="188" t="s">
        <v>5</v>
      </c>
      <c r="F517" s="189" t="s">
        <v>195</v>
      </c>
      <c r="H517" s="190">
        <v>952.7</v>
      </c>
      <c r="I517" s="191"/>
      <c r="L517" s="186"/>
      <c r="M517" s="192"/>
      <c r="N517" s="193"/>
      <c r="O517" s="193"/>
      <c r="P517" s="193"/>
      <c r="Q517" s="193"/>
      <c r="R517" s="193"/>
      <c r="S517" s="193"/>
      <c r="T517" s="194"/>
      <c r="AT517" s="188" t="s">
        <v>252</v>
      </c>
      <c r="AU517" s="188" t="s">
        <v>80</v>
      </c>
      <c r="AV517" s="11" t="s">
        <v>80</v>
      </c>
      <c r="AW517" s="11" t="s">
        <v>36</v>
      </c>
      <c r="AX517" s="11" t="s">
        <v>11</v>
      </c>
      <c r="AY517" s="188" t="s">
        <v>243</v>
      </c>
    </row>
    <row r="518" spans="2:65" s="1" customFormat="1" ht="16.5" customHeight="1">
      <c r="B518" s="173"/>
      <c r="C518" s="174" t="s">
        <v>751</v>
      </c>
      <c r="D518" s="174" t="s">
        <v>245</v>
      </c>
      <c r="E518" s="175" t="s">
        <v>752</v>
      </c>
      <c r="F518" s="176" t="s">
        <v>753</v>
      </c>
      <c r="G518" s="177" t="s">
        <v>248</v>
      </c>
      <c r="H518" s="178">
        <v>952.7</v>
      </c>
      <c r="I518" s="179"/>
      <c r="J518" s="180">
        <f>ROUND(I518*H518,0)</f>
        <v>0</v>
      </c>
      <c r="K518" s="176" t="s">
        <v>249</v>
      </c>
      <c r="L518" s="39"/>
      <c r="M518" s="181" t="s">
        <v>5</v>
      </c>
      <c r="N518" s="182" t="s">
        <v>43</v>
      </c>
      <c r="O518" s="40"/>
      <c r="P518" s="183">
        <f>O518*H518</f>
        <v>0</v>
      </c>
      <c r="Q518" s="183">
        <v>0</v>
      </c>
      <c r="R518" s="183">
        <f>Q518*H518</f>
        <v>0</v>
      </c>
      <c r="S518" s="183">
        <v>0</v>
      </c>
      <c r="T518" s="184">
        <f>S518*H518</f>
        <v>0</v>
      </c>
      <c r="AR518" s="23" t="s">
        <v>250</v>
      </c>
      <c r="AT518" s="23" t="s">
        <v>245</v>
      </c>
      <c r="AU518" s="23" t="s">
        <v>80</v>
      </c>
      <c r="AY518" s="23" t="s">
        <v>243</v>
      </c>
      <c r="BE518" s="185">
        <f>IF(N518="základní",J518,0)</f>
        <v>0</v>
      </c>
      <c r="BF518" s="185">
        <f>IF(N518="snížená",J518,0)</f>
        <v>0</v>
      </c>
      <c r="BG518" s="185">
        <f>IF(N518="zákl. přenesená",J518,0)</f>
        <v>0</v>
      </c>
      <c r="BH518" s="185">
        <f>IF(N518="sníž. přenesená",J518,0)</f>
        <v>0</v>
      </c>
      <c r="BI518" s="185">
        <f>IF(N518="nulová",J518,0)</f>
        <v>0</v>
      </c>
      <c r="BJ518" s="23" t="s">
        <v>11</v>
      </c>
      <c r="BK518" s="185">
        <f>ROUND(I518*H518,0)</f>
        <v>0</v>
      </c>
      <c r="BL518" s="23" t="s">
        <v>250</v>
      </c>
      <c r="BM518" s="23" t="s">
        <v>754</v>
      </c>
    </row>
    <row r="519" spans="2:65" s="11" customFormat="1" ht="13.5">
      <c r="B519" s="186"/>
      <c r="D519" s="187" t="s">
        <v>252</v>
      </c>
      <c r="E519" s="188" t="s">
        <v>5</v>
      </c>
      <c r="F519" s="189" t="s">
        <v>195</v>
      </c>
      <c r="H519" s="190">
        <v>952.7</v>
      </c>
      <c r="I519" s="191"/>
      <c r="L519" s="186"/>
      <c r="M519" s="192"/>
      <c r="N519" s="193"/>
      <c r="O519" s="193"/>
      <c r="P519" s="193"/>
      <c r="Q519" s="193"/>
      <c r="R519" s="193"/>
      <c r="S519" s="193"/>
      <c r="T519" s="194"/>
      <c r="AT519" s="188" t="s">
        <v>252</v>
      </c>
      <c r="AU519" s="188" t="s">
        <v>80</v>
      </c>
      <c r="AV519" s="11" t="s">
        <v>80</v>
      </c>
      <c r="AW519" s="11" t="s">
        <v>36</v>
      </c>
      <c r="AX519" s="11" t="s">
        <v>11</v>
      </c>
      <c r="AY519" s="188" t="s">
        <v>243</v>
      </c>
    </row>
    <row r="520" spans="2:65" s="1" customFormat="1" ht="16.5" customHeight="1">
      <c r="B520" s="173"/>
      <c r="C520" s="174" t="s">
        <v>755</v>
      </c>
      <c r="D520" s="174" t="s">
        <v>245</v>
      </c>
      <c r="E520" s="175" t="s">
        <v>756</v>
      </c>
      <c r="F520" s="176" t="s">
        <v>757</v>
      </c>
      <c r="G520" s="177" t="s">
        <v>248</v>
      </c>
      <c r="H520" s="178">
        <v>57162</v>
      </c>
      <c r="I520" s="179"/>
      <c r="J520" s="180">
        <f>ROUND(I520*H520,0)</f>
        <v>0</v>
      </c>
      <c r="K520" s="176" t="s">
        <v>249</v>
      </c>
      <c r="L520" s="39"/>
      <c r="M520" s="181" t="s">
        <v>5</v>
      </c>
      <c r="N520" s="182" t="s">
        <v>43</v>
      </c>
      <c r="O520" s="40"/>
      <c r="P520" s="183">
        <f>O520*H520</f>
        <v>0</v>
      </c>
      <c r="Q520" s="183">
        <v>0</v>
      </c>
      <c r="R520" s="183">
        <f>Q520*H520</f>
        <v>0</v>
      </c>
      <c r="S520" s="183">
        <v>0</v>
      </c>
      <c r="T520" s="184">
        <f>S520*H520</f>
        <v>0</v>
      </c>
      <c r="AR520" s="23" t="s">
        <v>250</v>
      </c>
      <c r="AT520" s="23" t="s">
        <v>245</v>
      </c>
      <c r="AU520" s="23" t="s">
        <v>80</v>
      </c>
      <c r="AY520" s="23" t="s">
        <v>243</v>
      </c>
      <c r="BE520" s="185">
        <f>IF(N520="základní",J520,0)</f>
        <v>0</v>
      </c>
      <c r="BF520" s="185">
        <f>IF(N520="snížená",J520,0)</f>
        <v>0</v>
      </c>
      <c r="BG520" s="185">
        <f>IF(N520="zákl. přenesená",J520,0)</f>
        <v>0</v>
      </c>
      <c r="BH520" s="185">
        <f>IF(N520="sníž. přenesená",J520,0)</f>
        <v>0</v>
      </c>
      <c r="BI520" s="185">
        <f>IF(N520="nulová",J520,0)</f>
        <v>0</v>
      </c>
      <c r="BJ520" s="23" t="s">
        <v>11</v>
      </c>
      <c r="BK520" s="185">
        <f>ROUND(I520*H520,0)</f>
        <v>0</v>
      </c>
      <c r="BL520" s="23" t="s">
        <v>250</v>
      </c>
      <c r="BM520" s="23" t="s">
        <v>758</v>
      </c>
    </row>
    <row r="521" spans="2:65" s="11" customFormat="1" ht="13.5">
      <c r="B521" s="186"/>
      <c r="D521" s="187" t="s">
        <v>252</v>
      </c>
      <c r="E521" s="188" t="s">
        <v>5</v>
      </c>
      <c r="F521" s="189" t="s">
        <v>748</v>
      </c>
      <c r="H521" s="190">
        <v>57162</v>
      </c>
      <c r="I521" s="191"/>
      <c r="L521" s="186"/>
      <c r="M521" s="192"/>
      <c r="N521" s="193"/>
      <c r="O521" s="193"/>
      <c r="P521" s="193"/>
      <c r="Q521" s="193"/>
      <c r="R521" s="193"/>
      <c r="S521" s="193"/>
      <c r="T521" s="194"/>
      <c r="AT521" s="188" t="s">
        <v>252</v>
      </c>
      <c r="AU521" s="188" t="s">
        <v>80</v>
      </c>
      <c r="AV521" s="11" t="s">
        <v>80</v>
      </c>
      <c r="AW521" s="11" t="s">
        <v>36</v>
      </c>
      <c r="AX521" s="11" t="s">
        <v>11</v>
      </c>
      <c r="AY521" s="188" t="s">
        <v>243</v>
      </c>
    </row>
    <row r="522" spans="2:65" s="1" customFormat="1" ht="16.5" customHeight="1">
      <c r="B522" s="173"/>
      <c r="C522" s="174" t="s">
        <v>759</v>
      </c>
      <c r="D522" s="174" t="s">
        <v>245</v>
      </c>
      <c r="E522" s="175" t="s">
        <v>760</v>
      </c>
      <c r="F522" s="176" t="s">
        <v>761</v>
      </c>
      <c r="G522" s="177" t="s">
        <v>248</v>
      </c>
      <c r="H522" s="178">
        <v>952.7</v>
      </c>
      <c r="I522" s="179"/>
      <c r="J522" s="180">
        <f>ROUND(I522*H522,0)</f>
        <v>0</v>
      </c>
      <c r="K522" s="176" t="s">
        <v>249</v>
      </c>
      <c r="L522" s="39"/>
      <c r="M522" s="181" t="s">
        <v>5</v>
      </c>
      <c r="N522" s="182" t="s">
        <v>43</v>
      </c>
      <c r="O522" s="40"/>
      <c r="P522" s="183">
        <f>O522*H522</f>
        <v>0</v>
      </c>
      <c r="Q522" s="183">
        <v>0</v>
      </c>
      <c r="R522" s="183">
        <f>Q522*H522</f>
        <v>0</v>
      </c>
      <c r="S522" s="183">
        <v>0</v>
      </c>
      <c r="T522" s="184">
        <f>S522*H522</f>
        <v>0</v>
      </c>
      <c r="AR522" s="23" t="s">
        <v>250</v>
      </c>
      <c r="AT522" s="23" t="s">
        <v>245</v>
      </c>
      <c r="AU522" s="23" t="s">
        <v>80</v>
      </c>
      <c r="AY522" s="23" t="s">
        <v>243</v>
      </c>
      <c r="BE522" s="185">
        <f>IF(N522="základní",J522,0)</f>
        <v>0</v>
      </c>
      <c r="BF522" s="185">
        <f>IF(N522="snížená",J522,0)</f>
        <v>0</v>
      </c>
      <c r="BG522" s="185">
        <f>IF(N522="zákl. přenesená",J522,0)</f>
        <v>0</v>
      </c>
      <c r="BH522" s="185">
        <f>IF(N522="sníž. přenesená",J522,0)</f>
        <v>0</v>
      </c>
      <c r="BI522" s="185">
        <f>IF(N522="nulová",J522,0)</f>
        <v>0</v>
      </c>
      <c r="BJ522" s="23" t="s">
        <v>11</v>
      </c>
      <c r="BK522" s="185">
        <f>ROUND(I522*H522,0)</f>
        <v>0</v>
      </c>
      <c r="BL522" s="23" t="s">
        <v>250</v>
      </c>
      <c r="BM522" s="23" t="s">
        <v>762</v>
      </c>
    </row>
    <row r="523" spans="2:65" s="11" customFormat="1" ht="13.5">
      <c r="B523" s="186"/>
      <c r="D523" s="187" t="s">
        <v>252</v>
      </c>
      <c r="E523" s="188" t="s">
        <v>5</v>
      </c>
      <c r="F523" s="189" t="s">
        <v>195</v>
      </c>
      <c r="H523" s="190">
        <v>952.7</v>
      </c>
      <c r="I523" s="191"/>
      <c r="L523" s="186"/>
      <c r="M523" s="192"/>
      <c r="N523" s="193"/>
      <c r="O523" s="193"/>
      <c r="P523" s="193"/>
      <c r="Q523" s="193"/>
      <c r="R523" s="193"/>
      <c r="S523" s="193"/>
      <c r="T523" s="194"/>
      <c r="AT523" s="188" t="s">
        <v>252</v>
      </c>
      <c r="AU523" s="188" t="s">
        <v>80</v>
      </c>
      <c r="AV523" s="11" t="s">
        <v>80</v>
      </c>
      <c r="AW523" s="11" t="s">
        <v>36</v>
      </c>
      <c r="AX523" s="11" t="s">
        <v>11</v>
      </c>
      <c r="AY523" s="188" t="s">
        <v>243</v>
      </c>
    </row>
    <row r="524" spans="2:65" s="10" customFormat="1" ht="29.85" customHeight="1">
      <c r="B524" s="160"/>
      <c r="D524" s="161" t="s">
        <v>71</v>
      </c>
      <c r="E524" s="171" t="s">
        <v>763</v>
      </c>
      <c r="F524" s="171" t="s">
        <v>764</v>
      </c>
      <c r="I524" s="163"/>
      <c r="J524" s="172">
        <f>BK524</f>
        <v>0</v>
      </c>
      <c r="L524" s="160"/>
      <c r="M524" s="165"/>
      <c r="N524" s="166"/>
      <c r="O524" s="166"/>
      <c r="P524" s="167">
        <f>SUM(P525:P533)</f>
        <v>0</v>
      </c>
      <c r="Q524" s="166"/>
      <c r="R524" s="167">
        <f>SUM(R525:R533)</f>
        <v>0</v>
      </c>
      <c r="S524" s="166"/>
      <c r="T524" s="168">
        <f>SUM(T525:T533)</f>
        <v>0</v>
      </c>
      <c r="AR524" s="161" t="s">
        <v>11</v>
      </c>
      <c r="AT524" s="169" t="s">
        <v>71</v>
      </c>
      <c r="AU524" s="169" t="s">
        <v>11</v>
      </c>
      <c r="AY524" s="161" t="s">
        <v>243</v>
      </c>
      <c r="BK524" s="170">
        <f>SUM(BK525:BK533)</f>
        <v>0</v>
      </c>
    </row>
    <row r="525" spans="2:65" s="1" customFormat="1" ht="25.5" customHeight="1">
      <c r="B525" s="173"/>
      <c r="C525" s="174" t="s">
        <v>765</v>
      </c>
      <c r="D525" s="174" t="s">
        <v>245</v>
      </c>
      <c r="E525" s="175" t="s">
        <v>766</v>
      </c>
      <c r="F525" s="176" t="s">
        <v>767</v>
      </c>
      <c r="G525" s="177" t="s">
        <v>768</v>
      </c>
      <c r="H525" s="178">
        <v>63.411000000000001</v>
      </c>
      <c r="I525" s="179"/>
      <c r="J525" s="180">
        <f>ROUND(I525*H525,0)</f>
        <v>0</v>
      </c>
      <c r="K525" s="176" t="s">
        <v>249</v>
      </c>
      <c r="L525" s="39"/>
      <c r="M525" s="181" t="s">
        <v>5</v>
      </c>
      <c r="N525" s="182" t="s">
        <v>43</v>
      </c>
      <c r="O525" s="40"/>
      <c r="P525" s="183">
        <f>O525*H525</f>
        <v>0</v>
      </c>
      <c r="Q525" s="183">
        <v>0</v>
      </c>
      <c r="R525" s="183">
        <f>Q525*H525</f>
        <v>0</v>
      </c>
      <c r="S525" s="183">
        <v>0</v>
      </c>
      <c r="T525" s="184">
        <f>S525*H525</f>
        <v>0</v>
      </c>
      <c r="AR525" s="23" t="s">
        <v>250</v>
      </c>
      <c r="AT525" s="23" t="s">
        <v>245</v>
      </c>
      <c r="AU525" s="23" t="s">
        <v>80</v>
      </c>
      <c r="AY525" s="23" t="s">
        <v>243</v>
      </c>
      <c r="BE525" s="185">
        <f>IF(N525="základní",J525,0)</f>
        <v>0</v>
      </c>
      <c r="BF525" s="185">
        <f>IF(N525="snížená",J525,0)</f>
        <v>0</v>
      </c>
      <c r="BG525" s="185">
        <f>IF(N525="zákl. přenesená",J525,0)</f>
        <v>0</v>
      </c>
      <c r="BH525" s="185">
        <f>IF(N525="sníž. přenesená",J525,0)</f>
        <v>0</v>
      </c>
      <c r="BI525" s="185">
        <f>IF(N525="nulová",J525,0)</f>
        <v>0</v>
      </c>
      <c r="BJ525" s="23" t="s">
        <v>11</v>
      </c>
      <c r="BK525" s="185">
        <f>ROUND(I525*H525,0)</f>
        <v>0</v>
      </c>
      <c r="BL525" s="23" t="s">
        <v>250</v>
      </c>
      <c r="BM525" s="23" t="s">
        <v>769</v>
      </c>
    </row>
    <row r="526" spans="2:65" s="1" customFormat="1" ht="25.5" customHeight="1">
      <c r="B526" s="173"/>
      <c r="C526" s="174" t="s">
        <v>770</v>
      </c>
      <c r="D526" s="174" t="s">
        <v>245</v>
      </c>
      <c r="E526" s="175" t="s">
        <v>771</v>
      </c>
      <c r="F526" s="176" t="s">
        <v>772</v>
      </c>
      <c r="G526" s="177" t="s">
        <v>768</v>
      </c>
      <c r="H526" s="178">
        <v>63.411000000000001</v>
      </c>
      <c r="I526" s="179"/>
      <c r="J526" s="180">
        <f>ROUND(I526*H526,0)</f>
        <v>0</v>
      </c>
      <c r="K526" s="176" t="s">
        <v>249</v>
      </c>
      <c r="L526" s="39"/>
      <c r="M526" s="181" t="s">
        <v>5</v>
      </c>
      <c r="N526" s="182" t="s">
        <v>43</v>
      </c>
      <c r="O526" s="40"/>
      <c r="P526" s="183">
        <f>O526*H526</f>
        <v>0</v>
      </c>
      <c r="Q526" s="183">
        <v>0</v>
      </c>
      <c r="R526" s="183">
        <f>Q526*H526</f>
        <v>0</v>
      </c>
      <c r="S526" s="183">
        <v>0</v>
      </c>
      <c r="T526" s="184">
        <f>S526*H526</f>
        <v>0</v>
      </c>
      <c r="AR526" s="23" t="s">
        <v>250</v>
      </c>
      <c r="AT526" s="23" t="s">
        <v>245</v>
      </c>
      <c r="AU526" s="23" t="s">
        <v>80</v>
      </c>
      <c r="AY526" s="23" t="s">
        <v>243</v>
      </c>
      <c r="BE526" s="185">
        <f>IF(N526="základní",J526,0)</f>
        <v>0</v>
      </c>
      <c r="BF526" s="185">
        <f>IF(N526="snížená",J526,0)</f>
        <v>0</v>
      </c>
      <c r="BG526" s="185">
        <f>IF(N526="zákl. přenesená",J526,0)</f>
        <v>0</v>
      </c>
      <c r="BH526" s="185">
        <f>IF(N526="sníž. přenesená",J526,0)</f>
        <v>0</v>
      </c>
      <c r="BI526" s="185">
        <f>IF(N526="nulová",J526,0)</f>
        <v>0</v>
      </c>
      <c r="BJ526" s="23" t="s">
        <v>11</v>
      </c>
      <c r="BK526" s="185">
        <f>ROUND(I526*H526,0)</f>
        <v>0</v>
      </c>
      <c r="BL526" s="23" t="s">
        <v>250</v>
      </c>
      <c r="BM526" s="23" t="s">
        <v>773</v>
      </c>
    </row>
    <row r="527" spans="2:65" s="1" customFormat="1" ht="25.5" customHeight="1">
      <c r="B527" s="173"/>
      <c r="C527" s="174" t="s">
        <v>774</v>
      </c>
      <c r="D527" s="174" t="s">
        <v>245</v>
      </c>
      <c r="E527" s="175" t="s">
        <v>775</v>
      </c>
      <c r="F527" s="176" t="s">
        <v>776</v>
      </c>
      <c r="G527" s="177" t="s">
        <v>768</v>
      </c>
      <c r="H527" s="178">
        <v>1902.33</v>
      </c>
      <c r="I527" s="179"/>
      <c r="J527" s="180">
        <f>ROUND(I527*H527,0)</f>
        <v>0</v>
      </c>
      <c r="K527" s="176" t="s">
        <v>249</v>
      </c>
      <c r="L527" s="39"/>
      <c r="M527" s="181" t="s">
        <v>5</v>
      </c>
      <c r="N527" s="182" t="s">
        <v>43</v>
      </c>
      <c r="O527" s="40"/>
      <c r="P527" s="183">
        <f>O527*H527</f>
        <v>0</v>
      </c>
      <c r="Q527" s="183">
        <v>0</v>
      </c>
      <c r="R527" s="183">
        <f>Q527*H527</f>
        <v>0</v>
      </c>
      <c r="S527" s="183">
        <v>0</v>
      </c>
      <c r="T527" s="184">
        <f>S527*H527</f>
        <v>0</v>
      </c>
      <c r="AR527" s="23" t="s">
        <v>250</v>
      </c>
      <c r="AT527" s="23" t="s">
        <v>245</v>
      </c>
      <c r="AU527" s="23" t="s">
        <v>80</v>
      </c>
      <c r="AY527" s="23" t="s">
        <v>243</v>
      </c>
      <c r="BE527" s="185">
        <f>IF(N527="základní",J527,0)</f>
        <v>0</v>
      </c>
      <c r="BF527" s="185">
        <f>IF(N527="snížená",J527,0)</f>
        <v>0</v>
      </c>
      <c r="BG527" s="185">
        <f>IF(N527="zákl. přenesená",J527,0)</f>
        <v>0</v>
      </c>
      <c r="BH527" s="185">
        <f>IF(N527="sníž. přenesená",J527,0)</f>
        <v>0</v>
      </c>
      <c r="BI527" s="185">
        <f>IF(N527="nulová",J527,0)</f>
        <v>0</v>
      </c>
      <c r="BJ527" s="23" t="s">
        <v>11</v>
      </c>
      <c r="BK527" s="185">
        <f>ROUND(I527*H527,0)</f>
        <v>0</v>
      </c>
      <c r="BL527" s="23" t="s">
        <v>250</v>
      </c>
      <c r="BM527" s="23" t="s">
        <v>777</v>
      </c>
    </row>
    <row r="528" spans="2:65" s="11" customFormat="1" ht="13.5">
      <c r="B528" s="186"/>
      <c r="D528" s="187" t="s">
        <v>252</v>
      </c>
      <c r="F528" s="189" t="s">
        <v>778</v>
      </c>
      <c r="H528" s="190">
        <v>1902.33</v>
      </c>
      <c r="I528" s="191"/>
      <c r="L528" s="186"/>
      <c r="M528" s="192"/>
      <c r="N528" s="193"/>
      <c r="O528" s="193"/>
      <c r="P528" s="193"/>
      <c r="Q528" s="193"/>
      <c r="R528" s="193"/>
      <c r="S528" s="193"/>
      <c r="T528" s="194"/>
      <c r="AT528" s="188" t="s">
        <v>252</v>
      </c>
      <c r="AU528" s="188" t="s">
        <v>80</v>
      </c>
      <c r="AV528" s="11" t="s">
        <v>80</v>
      </c>
      <c r="AW528" s="11" t="s">
        <v>6</v>
      </c>
      <c r="AX528" s="11" t="s">
        <v>11</v>
      </c>
      <c r="AY528" s="188" t="s">
        <v>243</v>
      </c>
    </row>
    <row r="529" spans="2:65" s="1" customFormat="1" ht="16.5" customHeight="1">
      <c r="B529" s="173"/>
      <c r="C529" s="174" t="s">
        <v>779</v>
      </c>
      <c r="D529" s="174" t="s">
        <v>245</v>
      </c>
      <c r="E529" s="175" t="s">
        <v>780</v>
      </c>
      <c r="F529" s="176" t="s">
        <v>781</v>
      </c>
      <c r="G529" s="177" t="s">
        <v>768</v>
      </c>
      <c r="H529" s="178">
        <v>20.661000000000001</v>
      </c>
      <c r="I529" s="179"/>
      <c r="J529" s="180">
        <f>ROUND(I529*H529,0)</f>
        <v>0</v>
      </c>
      <c r="K529" s="176" t="s">
        <v>249</v>
      </c>
      <c r="L529" s="39"/>
      <c r="M529" s="181" t="s">
        <v>5</v>
      </c>
      <c r="N529" s="182" t="s">
        <v>43</v>
      </c>
      <c r="O529" s="40"/>
      <c r="P529" s="183">
        <f>O529*H529</f>
        <v>0</v>
      </c>
      <c r="Q529" s="183">
        <v>0</v>
      </c>
      <c r="R529" s="183">
        <f>Q529*H529</f>
        <v>0</v>
      </c>
      <c r="S529" s="183">
        <v>0</v>
      </c>
      <c r="T529" s="184">
        <f>S529*H529</f>
        <v>0</v>
      </c>
      <c r="AR529" s="23" t="s">
        <v>250</v>
      </c>
      <c r="AT529" s="23" t="s">
        <v>245</v>
      </c>
      <c r="AU529" s="23" t="s">
        <v>80</v>
      </c>
      <c r="AY529" s="23" t="s">
        <v>243</v>
      </c>
      <c r="BE529" s="185">
        <f>IF(N529="základní",J529,0)</f>
        <v>0</v>
      </c>
      <c r="BF529" s="185">
        <f>IF(N529="snížená",J529,0)</f>
        <v>0</v>
      </c>
      <c r="BG529" s="185">
        <f>IF(N529="zákl. přenesená",J529,0)</f>
        <v>0</v>
      </c>
      <c r="BH529" s="185">
        <f>IF(N529="sníž. přenesená",J529,0)</f>
        <v>0</v>
      </c>
      <c r="BI529" s="185">
        <f>IF(N529="nulová",J529,0)</f>
        <v>0</v>
      </c>
      <c r="BJ529" s="23" t="s">
        <v>11</v>
      </c>
      <c r="BK529" s="185">
        <f>ROUND(I529*H529,0)</f>
        <v>0</v>
      </c>
      <c r="BL529" s="23" t="s">
        <v>250</v>
      </c>
      <c r="BM529" s="23" t="s">
        <v>782</v>
      </c>
    </row>
    <row r="530" spans="2:65" s="1" customFormat="1" ht="25.5" customHeight="1">
      <c r="B530" s="173"/>
      <c r="C530" s="174" t="s">
        <v>783</v>
      </c>
      <c r="D530" s="174" t="s">
        <v>245</v>
      </c>
      <c r="E530" s="175" t="s">
        <v>784</v>
      </c>
      <c r="F530" s="176" t="s">
        <v>785</v>
      </c>
      <c r="G530" s="177" t="s">
        <v>768</v>
      </c>
      <c r="H530" s="178">
        <v>27.472999999999999</v>
      </c>
      <c r="I530" s="179"/>
      <c r="J530" s="180">
        <f>ROUND(I530*H530,0)</f>
        <v>0</v>
      </c>
      <c r="K530" s="176" t="s">
        <v>249</v>
      </c>
      <c r="L530" s="39"/>
      <c r="M530" s="181" t="s">
        <v>5</v>
      </c>
      <c r="N530" s="182" t="s">
        <v>43</v>
      </c>
      <c r="O530" s="40"/>
      <c r="P530" s="183">
        <f>O530*H530</f>
        <v>0</v>
      </c>
      <c r="Q530" s="183">
        <v>0</v>
      </c>
      <c r="R530" s="183">
        <f>Q530*H530</f>
        <v>0</v>
      </c>
      <c r="S530" s="183">
        <v>0</v>
      </c>
      <c r="T530" s="184">
        <f>S530*H530</f>
        <v>0</v>
      </c>
      <c r="AR530" s="23" t="s">
        <v>250</v>
      </c>
      <c r="AT530" s="23" t="s">
        <v>245</v>
      </c>
      <c r="AU530" s="23" t="s">
        <v>80</v>
      </c>
      <c r="AY530" s="23" t="s">
        <v>243</v>
      </c>
      <c r="BE530" s="185">
        <f>IF(N530="základní",J530,0)</f>
        <v>0</v>
      </c>
      <c r="BF530" s="185">
        <f>IF(N530="snížená",J530,0)</f>
        <v>0</v>
      </c>
      <c r="BG530" s="185">
        <f>IF(N530="zákl. přenesená",J530,0)</f>
        <v>0</v>
      </c>
      <c r="BH530" s="185">
        <f>IF(N530="sníž. přenesená",J530,0)</f>
        <v>0</v>
      </c>
      <c r="BI530" s="185">
        <f>IF(N530="nulová",J530,0)</f>
        <v>0</v>
      </c>
      <c r="BJ530" s="23" t="s">
        <v>11</v>
      </c>
      <c r="BK530" s="185">
        <f>ROUND(I530*H530,0)</f>
        <v>0</v>
      </c>
      <c r="BL530" s="23" t="s">
        <v>250</v>
      </c>
      <c r="BM530" s="23" t="s">
        <v>786</v>
      </c>
    </row>
    <row r="531" spans="2:65" s="1" customFormat="1" ht="16.5" customHeight="1">
      <c r="B531" s="173"/>
      <c r="C531" s="174" t="s">
        <v>787</v>
      </c>
      <c r="D531" s="174" t="s">
        <v>245</v>
      </c>
      <c r="E531" s="175" t="s">
        <v>788</v>
      </c>
      <c r="F531" s="176" t="s">
        <v>789</v>
      </c>
      <c r="G531" s="177" t="s">
        <v>768</v>
      </c>
      <c r="H531" s="178">
        <v>11.023</v>
      </c>
      <c r="I531" s="179"/>
      <c r="J531" s="180">
        <f>ROUND(I531*H531,0)</f>
        <v>0</v>
      </c>
      <c r="K531" s="176" t="s">
        <v>249</v>
      </c>
      <c r="L531" s="39"/>
      <c r="M531" s="181" t="s">
        <v>5</v>
      </c>
      <c r="N531" s="182" t="s">
        <v>43</v>
      </c>
      <c r="O531" s="40"/>
      <c r="P531" s="183">
        <f>O531*H531</f>
        <v>0</v>
      </c>
      <c r="Q531" s="183">
        <v>0</v>
      </c>
      <c r="R531" s="183">
        <f>Q531*H531</f>
        <v>0</v>
      </c>
      <c r="S531" s="183">
        <v>0</v>
      </c>
      <c r="T531" s="184">
        <f>S531*H531</f>
        <v>0</v>
      </c>
      <c r="AR531" s="23" t="s">
        <v>250</v>
      </c>
      <c r="AT531" s="23" t="s">
        <v>245</v>
      </c>
      <c r="AU531" s="23" t="s">
        <v>80</v>
      </c>
      <c r="AY531" s="23" t="s">
        <v>243</v>
      </c>
      <c r="BE531" s="185">
        <f>IF(N531="základní",J531,0)</f>
        <v>0</v>
      </c>
      <c r="BF531" s="185">
        <f>IF(N531="snížená",J531,0)</f>
        <v>0</v>
      </c>
      <c r="BG531" s="185">
        <f>IF(N531="zákl. přenesená",J531,0)</f>
        <v>0</v>
      </c>
      <c r="BH531" s="185">
        <f>IF(N531="sníž. přenesená",J531,0)</f>
        <v>0</v>
      </c>
      <c r="BI531" s="185">
        <f>IF(N531="nulová",J531,0)</f>
        <v>0</v>
      </c>
      <c r="BJ531" s="23" t="s">
        <v>11</v>
      </c>
      <c r="BK531" s="185">
        <f>ROUND(I531*H531,0)</f>
        <v>0</v>
      </c>
      <c r="BL531" s="23" t="s">
        <v>250</v>
      </c>
      <c r="BM531" s="23" t="s">
        <v>790</v>
      </c>
    </row>
    <row r="532" spans="2:65" s="1" customFormat="1" ht="16.5" customHeight="1">
      <c r="B532" s="173"/>
      <c r="C532" s="174" t="s">
        <v>791</v>
      </c>
      <c r="D532" s="174" t="s">
        <v>245</v>
      </c>
      <c r="E532" s="175" t="s">
        <v>792</v>
      </c>
      <c r="F532" s="176" t="s">
        <v>793</v>
      </c>
      <c r="G532" s="177" t="s">
        <v>768</v>
      </c>
      <c r="H532" s="178">
        <v>1.829</v>
      </c>
      <c r="I532" s="179"/>
      <c r="J532" s="180">
        <f>ROUND(I532*H532,0)</f>
        <v>0</v>
      </c>
      <c r="K532" s="176" t="s">
        <v>5</v>
      </c>
      <c r="L532" s="39"/>
      <c r="M532" s="181" t="s">
        <v>5</v>
      </c>
      <c r="N532" s="182" t="s">
        <v>43</v>
      </c>
      <c r="O532" s="40"/>
      <c r="P532" s="183">
        <f>O532*H532</f>
        <v>0</v>
      </c>
      <c r="Q532" s="183">
        <v>0</v>
      </c>
      <c r="R532" s="183">
        <f>Q532*H532</f>
        <v>0</v>
      </c>
      <c r="S532" s="183">
        <v>0</v>
      </c>
      <c r="T532" s="184">
        <f>S532*H532</f>
        <v>0</v>
      </c>
      <c r="AR532" s="23" t="s">
        <v>250</v>
      </c>
      <c r="AT532" s="23" t="s">
        <v>245</v>
      </c>
      <c r="AU532" s="23" t="s">
        <v>80</v>
      </c>
      <c r="AY532" s="23" t="s">
        <v>243</v>
      </c>
      <c r="BE532" s="185">
        <f>IF(N532="základní",J532,0)</f>
        <v>0</v>
      </c>
      <c r="BF532" s="185">
        <f>IF(N532="snížená",J532,0)</f>
        <v>0</v>
      </c>
      <c r="BG532" s="185">
        <f>IF(N532="zákl. přenesená",J532,0)</f>
        <v>0</v>
      </c>
      <c r="BH532" s="185">
        <f>IF(N532="sníž. přenesená",J532,0)</f>
        <v>0</v>
      </c>
      <c r="BI532" s="185">
        <f>IF(N532="nulová",J532,0)</f>
        <v>0</v>
      </c>
      <c r="BJ532" s="23" t="s">
        <v>11</v>
      </c>
      <c r="BK532" s="185">
        <f>ROUND(I532*H532,0)</f>
        <v>0</v>
      </c>
      <c r="BL532" s="23" t="s">
        <v>250</v>
      </c>
      <c r="BM532" s="23" t="s">
        <v>794</v>
      </c>
    </row>
    <row r="533" spans="2:65" s="1" customFormat="1" ht="16.5" customHeight="1">
      <c r="B533" s="173"/>
      <c r="C533" s="174" t="s">
        <v>795</v>
      </c>
      <c r="D533" s="174" t="s">
        <v>245</v>
      </c>
      <c r="E533" s="175" t="s">
        <v>796</v>
      </c>
      <c r="F533" s="176" t="s">
        <v>797</v>
      </c>
      <c r="G533" s="177" t="s">
        <v>768</v>
      </c>
      <c r="H533" s="178">
        <v>1.8220000000000001</v>
      </c>
      <c r="I533" s="179"/>
      <c r="J533" s="180">
        <f>ROUND(I533*H533,0)</f>
        <v>0</v>
      </c>
      <c r="K533" s="176" t="s">
        <v>249</v>
      </c>
      <c r="L533" s="39"/>
      <c r="M533" s="181" t="s">
        <v>5</v>
      </c>
      <c r="N533" s="182" t="s">
        <v>43</v>
      </c>
      <c r="O533" s="40"/>
      <c r="P533" s="183">
        <f>O533*H533</f>
        <v>0</v>
      </c>
      <c r="Q533" s="183">
        <v>0</v>
      </c>
      <c r="R533" s="183">
        <f>Q533*H533</f>
        <v>0</v>
      </c>
      <c r="S533" s="183">
        <v>0</v>
      </c>
      <c r="T533" s="184">
        <f>S533*H533</f>
        <v>0</v>
      </c>
      <c r="AR533" s="23" t="s">
        <v>250</v>
      </c>
      <c r="AT533" s="23" t="s">
        <v>245</v>
      </c>
      <c r="AU533" s="23" t="s">
        <v>80</v>
      </c>
      <c r="AY533" s="23" t="s">
        <v>243</v>
      </c>
      <c r="BE533" s="185">
        <f>IF(N533="základní",J533,0)</f>
        <v>0</v>
      </c>
      <c r="BF533" s="185">
        <f>IF(N533="snížená",J533,0)</f>
        <v>0</v>
      </c>
      <c r="BG533" s="185">
        <f>IF(N533="zákl. přenesená",J533,0)</f>
        <v>0</v>
      </c>
      <c r="BH533" s="185">
        <f>IF(N533="sníž. přenesená",J533,0)</f>
        <v>0</v>
      </c>
      <c r="BI533" s="185">
        <f>IF(N533="nulová",J533,0)</f>
        <v>0</v>
      </c>
      <c r="BJ533" s="23" t="s">
        <v>11</v>
      </c>
      <c r="BK533" s="185">
        <f>ROUND(I533*H533,0)</f>
        <v>0</v>
      </c>
      <c r="BL533" s="23" t="s">
        <v>250</v>
      </c>
      <c r="BM533" s="23" t="s">
        <v>798</v>
      </c>
    </row>
    <row r="534" spans="2:65" s="10" customFormat="1" ht="29.85" customHeight="1">
      <c r="B534" s="160"/>
      <c r="D534" s="161" t="s">
        <v>71</v>
      </c>
      <c r="E534" s="171" t="s">
        <v>799</v>
      </c>
      <c r="F534" s="171" t="s">
        <v>800</v>
      </c>
      <c r="I534" s="163"/>
      <c r="J534" s="172">
        <f>BK534</f>
        <v>0</v>
      </c>
      <c r="L534" s="160"/>
      <c r="M534" s="165"/>
      <c r="N534" s="166"/>
      <c r="O534" s="166"/>
      <c r="P534" s="167">
        <f>P535</f>
        <v>0</v>
      </c>
      <c r="Q534" s="166"/>
      <c r="R534" s="167">
        <f>R535</f>
        <v>0</v>
      </c>
      <c r="S534" s="166"/>
      <c r="T534" s="168">
        <f>T535</f>
        <v>0</v>
      </c>
      <c r="AR534" s="161" t="s">
        <v>11</v>
      </c>
      <c r="AT534" s="169" t="s">
        <v>71</v>
      </c>
      <c r="AU534" s="169" t="s">
        <v>11</v>
      </c>
      <c r="AY534" s="161" t="s">
        <v>243</v>
      </c>
      <c r="BK534" s="170">
        <f>BK535</f>
        <v>0</v>
      </c>
    </row>
    <row r="535" spans="2:65" s="1" customFormat="1" ht="16.5" customHeight="1">
      <c r="B535" s="173"/>
      <c r="C535" s="174" t="s">
        <v>801</v>
      </c>
      <c r="D535" s="174" t="s">
        <v>245</v>
      </c>
      <c r="E535" s="175" t="s">
        <v>802</v>
      </c>
      <c r="F535" s="176" t="s">
        <v>803</v>
      </c>
      <c r="G535" s="177" t="s">
        <v>768</v>
      </c>
      <c r="H535" s="178">
        <v>72.884</v>
      </c>
      <c r="I535" s="179"/>
      <c r="J535" s="180">
        <f>ROUND(I535*H535,0)</f>
        <v>0</v>
      </c>
      <c r="K535" s="176" t="s">
        <v>249</v>
      </c>
      <c r="L535" s="39"/>
      <c r="M535" s="181" t="s">
        <v>5</v>
      </c>
      <c r="N535" s="182" t="s">
        <v>43</v>
      </c>
      <c r="O535" s="40"/>
      <c r="P535" s="183">
        <f>O535*H535</f>
        <v>0</v>
      </c>
      <c r="Q535" s="183">
        <v>0</v>
      </c>
      <c r="R535" s="183">
        <f>Q535*H535</f>
        <v>0</v>
      </c>
      <c r="S535" s="183">
        <v>0</v>
      </c>
      <c r="T535" s="184">
        <f>S535*H535</f>
        <v>0</v>
      </c>
      <c r="AR535" s="23" t="s">
        <v>250</v>
      </c>
      <c r="AT535" s="23" t="s">
        <v>245</v>
      </c>
      <c r="AU535" s="23" t="s">
        <v>80</v>
      </c>
      <c r="AY535" s="23" t="s">
        <v>243</v>
      </c>
      <c r="BE535" s="185">
        <f>IF(N535="základní",J535,0)</f>
        <v>0</v>
      </c>
      <c r="BF535" s="185">
        <f>IF(N535="snížená",J535,0)</f>
        <v>0</v>
      </c>
      <c r="BG535" s="185">
        <f>IF(N535="zákl. přenesená",J535,0)</f>
        <v>0</v>
      </c>
      <c r="BH535" s="185">
        <f>IF(N535="sníž. přenesená",J535,0)</f>
        <v>0</v>
      </c>
      <c r="BI535" s="185">
        <f>IF(N535="nulová",J535,0)</f>
        <v>0</v>
      </c>
      <c r="BJ535" s="23" t="s">
        <v>11</v>
      </c>
      <c r="BK535" s="185">
        <f>ROUND(I535*H535,0)</f>
        <v>0</v>
      </c>
      <c r="BL535" s="23" t="s">
        <v>250</v>
      </c>
      <c r="BM535" s="23" t="s">
        <v>804</v>
      </c>
    </row>
    <row r="536" spans="2:65" s="10" customFormat="1" ht="37.35" customHeight="1">
      <c r="B536" s="160"/>
      <c r="D536" s="161" t="s">
        <v>71</v>
      </c>
      <c r="E536" s="162" t="s">
        <v>805</v>
      </c>
      <c r="F536" s="162" t="s">
        <v>806</v>
      </c>
      <c r="I536" s="163"/>
      <c r="J536" s="164">
        <f>BK536</f>
        <v>0</v>
      </c>
      <c r="L536" s="160"/>
      <c r="M536" s="165"/>
      <c r="N536" s="166"/>
      <c r="O536" s="166"/>
      <c r="P536" s="167">
        <f>P537+P561+P609+P648+P653+P656+P667+P683+P706+P773+P805+P808</f>
        <v>0</v>
      </c>
      <c r="Q536" s="166"/>
      <c r="R536" s="167">
        <f>R537+R561+R609+R648+R653+R656+R667+R683+R706+R773+R805+R808</f>
        <v>12.4168056779863</v>
      </c>
      <c r="S536" s="166"/>
      <c r="T536" s="168">
        <f>T537+T561+T609+T648+T653+T656+T667+T683+T706+T773+T805+T808</f>
        <v>2.4332314999999998</v>
      </c>
      <c r="AR536" s="161" t="s">
        <v>80</v>
      </c>
      <c r="AT536" s="169" t="s">
        <v>71</v>
      </c>
      <c r="AU536" s="169" t="s">
        <v>72</v>
      </c>
      <c r="AY536" s="161" t="s">
        <v>243</v>
      </c>
      <c r="BK536" s="170">
        <f>BK537+BK561+BK609+BK648+BK653+BK656+BK667+BK683+BK706+BK773+BK805+BK808</f>
        <v>0</v>
      </c>
    </row>
    <row r="537" spans="2:65" s="10" customFormat="1" ht="19.899999999999999" customHeight="1">
      <c r="B537" s="160"/>
      <c r="D537" s="161" t="s">
        <v>71</v>
      </c>
      <c r="E537" s="171" t="s">
        <v>807</v>
      </c>
      <c r="F537" s="171" t="s">
        <v>808</v>
      </c>
      <c r="I537" s="163"/>
      <c r="J537" s="172">
        <f>BK537</f>
        <v>0</v>
      </c>
      <c r="L537" s="160"/>
      <c r="M537" s="165"/>
      <c r="N537" s="166"/>
      <c r="O537" s="166"/>
      <c r="P537" s="167">
        <f>SUM(P538:P560)</f>
        <v>0</v>
      </c>
      <c r="Q537" s="166"/>
      <c r="R537" s="167">
        <f>SUM(R538:R560)</f>
        <v>0.60585309825</v>
      </c>
      <c r="S537" s="166"/>
      <c r="T537" s="168">
        <f>SUM(T538:T560)</f>
        <v>0</v>
      </c>
      <c r="AR537" s="161" t="s">
        <v>80</v>
      </c>
      <c r="AT537" s="169" t="s">
        <v>71</v>
      </c>
      <c r="AU537" s="169" t="s">
        <v>11</v>
      </c>
      <c r="AY537" s="161" t="s">
        <v>243</v>
      </c>
      <c r="BK537" s="170">
        <f>SUM(BK538:BK560)</f>
        <v>0</v>
      </c>
    </row>
    <row r="538" spans="2:65" s="1" customFormat="1" ht="16.5" customHeight="1">
      <c r="B538" s="173"/>
      <c r="C538" s="174" t="s">
        <v>809</v>
      </c>
      <c r="D538" s="174" t="s">
        <v>245</v>
      </c>
      <c r="E538" s="175" t="s">
        <v>810</v>
      </c>
      <c r="F538" s="176" t="s">
        <v>811</v>
      </c>
      <c r="G538" s="177" t="s">
        <v>248</v>
      </c>
      <c r="H538" s="178">
        <v>93.600999999999999</v>
      </c>
      <c r="I538" s="179"/>
      <c r="J538" s="180">
        <f>ROUND(I538*H538,0)</f>
        <v>0</v>
      </c>
      <c r="K538" s="176" t="s">
        <v>249</v>
      </c>
      <c r="L538" s="39"/>
      <c r="M538" s="181" t="s">
        <v>5</v>
      </c>
      <c r="N538" s="182" t="s">
        <v>43</v>
      </c>
      <c r="O538" s="40"/>
      <c r="P538" s="183">
        <f>O538*H538</f>
        <v>0</v>
      </c>
      <c r="Q538" s="183">
        <v>0</v>
      </c>
      <c r="R538" s="183">
        <f>Q538*H538</f>
        <v>0</v>
      </c>
      <c r="S538" s="183">
        <v>0</v>
      </c>
      <c r="T538" s="184">
        <f>S538*H538</f>
        <v>0</v>
      </c>
      <c r="AR538" s="23" t="s">
        <v>332</v>
      </c>
      <c r="AT538" s="23" t="s">
        <v>245</v>
      </c>
      <c r="AU538" s="23" t="s">
        <v>80</v>
      </c>
      <c r="AY538" s="23" t="s">
        <v>243</v>
      </c>
      <c r="BE538" s="185">
        <f>IF(N538="základní",J538,0)</f>
        <v>0</v>
      </c>
      <c r="BF538" s="185">
        <f>IF(N538="snížená",J538,0)</f>
        <v>0</v>
      </c>
      <c r="BG538" s="185">
        <f>IF(N538="zákl. přenesená",J538,0)</f>
        <v>0</v>
      </c>
      <c r="BH538" s="185">
        <f>IF(N538="sníž. přenesená",J538,0)</f>
        <v>0</v>
      </c>
      <c r="BI538" s="185">
        <f>IF(N538="nulová",J538,0)</f>
        <v>0</v>
      </c>
      <c r="BJ538" s="23" t="s">
        <v>11</v>
      </c>
      <c r="BK538" s="185">
        <f>ROUND(I538*H538,0)</f>
        <v>0</v>
      </c>
      <c r="BL538" s="23" t="s">
        <v>332</v>
      </c>
      <c r="BM538" s="23" t="s">
        <v>812</v>
      </c>
    </row>
    <row r="539" spans="2:65" s="11" customFormat="1" ht="13.5">
      <c r="B539" s="186"/>
      <c r="D539" s="187" t="s">
        <v>252</v>
      </c>
      <c r="E539" s="188" t="s">
        <v>5</v>
      </c>
      <c r="F539" s="189" t="s">
        <v>166</v>
      </c>
      <c r="H539" s="190">
        <v>93.600999999999999</v>
      </c>
      <c r="I539" s="191"/>
      <c r="L539" s="186"/>
      <c r="M539" s="192"/>
      <c r="N539" s="193"/>
      <c r="O539" s="193"/>
      <c r="P539" s="193"/>
      <c r="Q539" s="193"/>
      <c r="R539" s="193"/>
      <c r="S539" s="193"/>
      <c r="T539" s="194"/>
      <c r="AT539" s="188" t="s">
        <v>252</v>
      </c>
      <c r="AU539" s="188" t="s">
        <v>80</v>
      </c>
      <c r="AV539" s="11" t="s">
        <v>80</v>
      </c>
      <c r="AW539" s="11" t="s">
        <v>36</v>
      </c>
      <c r="AX539" s="11" t="s">
        <v>11</v>
      </c>
      <c r="AY539" s="188" t="s">
        <v>243</v>
      </c>
    </row>
    <row r="540" spans="2:65" s="1" customFormat="1" ht="16.5" customHeight="1">
      <c r="B540" s="173"/>
      <c r="C540" s="203" t="s">
        <v>813</v>
      </c>
      <c r="D540" s="203" t="s">
        <v>337</v>
      </c>
      <c r="E540" s="204" t="s">
        <v>814</v>
      </c>
      <c r="F540" s="205" t="s">
        <v>815</v>
      </c>
      <c r="G540" s="206" t="s">
        <v>768</v>
      </c>
      <c r="H540" s="207">
        <v>3.3000000000000002E-2</v>
      </c>
      <c r="I540" s="208"/>
      <c r="J540" s="209">
        <f>ROUND(I540*H540,0)</f>
        <v>0</v>
      </c>
      <c r="K540" s="205" t="s">
        <v>249</v>
      </c>
      <c r="L540" s="210"/>
      <c r="M540" s="211" t="s">
        <v>5</v>
      </c>
      <c r="N540" s="212" t="s">
        <v>43</v>
      </c>
      <c r="O540" s="40"/>
      <c r="P540" s="183">
        <f>O540*H540</f>
        <v>0</v>
      </c>
      <c r="Q540" s="183">
        <v>1</v>
      </c>
      <c r="R540" s="183">
        <f>Q540*H540</f>
        <v>3.3000000000000002E-2</v>
      </c>
      <c r="S540" s="183">
        <v>0</v>
      </c>
      <c r="T540" s="184">
        <f>S540*H540</f>
        <v>0</v>
      </c>
      <c r="AR540" s="23" t="s">
        <v>434</v>
      </c>
      <c r="AT540" s="23" t="s">
        <v>337</v>
      </c>
      <c r="AU540" s="23" t="s">
        <v>80</v>
      </c>
      <c r="AY540" s="23" t="s">
        <v>243</v>
      </c>
      <c r="BE540" s="185">
        <f>IF(N540="základní",J540,0)</f>
        <v>0</v>
      </c>
      <c r="BF540" s="185">
        <f>IF(N540="snížená",J540,0)</f>
        <v>0</v>
      </c>
      <c r="BG540" s="185">
        <f>IF(N540="zákl. přenesená",J540,0)</f>
        <v>0</v>
      </c>
      <c r="BH540" s="185">
        <f>IF(N540="sníž. přenesená",J540,0)</f>
        <v>0</v>
      </c>
      <c r="BI540" s="185">
        <f>IF(N540="nulová",J540,0)</f>
        <v>0</v>
      </c>
      <c r="BJ540" s="23" t="s">
        <v>11</v>
      </c>
      <c r="BK540" s="185">
        <f>ROUND(I540*H540,0)</f>
        <v>0</v>
      </c>
      <c r="BL540" s="23" t="s">
        <v>332</v>
      </c>
      <c r="BM540" s="23" t="s">
        <v>816</v>
      </c>
    </row>
    <row r="541" spans="2:65" s="11" customFormat="1" ht="13.5">
      <c r="B541" s="186"/>
      <c r="D541" s="187" t="s">
        <v>252</v>
      </c>
      <c r="E541" s="188" t="s">
        <v>5</v>
      </c>
      <c r="F541" s="189" t="s">
        <v>817</v>
      </c>
      <c r="H541" s="190">
        <v>3.3000000000000002E-2</v>
      </c>
      <c r="I541" s="191"/>
      <c r="L541" s="186"/>
      <c r="M541" s="192"/>
      <c r="N541" s="193"/>
      <c r="O541" s="193"/>
      <c r="P541" s="193"/>
      <c r="Q541" s="193"/>
      <c r="R541" s="193"/>
      <c r="S541" s="193"/>
      <c r="T541" s="194"/>
      <c r="AT541" s="188" t="s">
        <v>252</v>
      </c>
      <c r="AU541" s="188" t="s">
        <v>80</v>
      </c>
      <c r="AV541" s="11" t="s">
        <v>80</v>
      </c>
      <c r="AW541" s="11" t="s">
        <v>36</v>
      </c>
      <c r="AX541" s="11" t="s">
        <v>11</v>
      </c>
      <c r="AY541" s="188" t="s">
        <v>243</v>
      </c>
    </row>
    <row r="542" spans="2:65" s="1" customFormat="1" ht="16.5" customHeight="1">
      <c r="B542" s="173"/>
      <c r="C542" s="174" t="s">
        <v>818</v>
      </c>
      <c r="D542" s="174" t="s">
        <v>245</v>
      </c>
      <c r="E542" s="175" t="s">
        <v>819</v>
      </c>
      <c r="F542" s="176" t="s">
        <v>820</v>
      </c>
      <c r="G542" s="177" t="s">
        <v>248</v>
      </c>
      <c r="H542" s="178">
        <v>93.600999999999999</v>
      </c>
      <c r="I542" s="179"/>
      <c r="J542" s="180">
        <f>ROUND(I542*H542,0)</f>
        <v>0</v>
      </c>
      <c r="K542" s="176" t="s">
        <v>249</v>
      </c>
      <c r="L542" s="39"/>
      <c r="M542" s="181" t="s">
        <v>5</v>
      </c>
      <c r="N542" s="182" t="s">
        <v>43</v>
      </c>
      <c r="O542" s="40"/>
      <c r="P542" s="183">
        <f>O542*H542</f>
        <v>0</v>
      </c>
      <c r="Q542" s="183">
        <v>3.9825E-4</v>
      </c>
      <c r="R542" s="183">
        <f>Q542*H542</f>
        <v>3.7276598250000001E-2</v>
      </c>
      <c r="S542" s="183">
        <v>0</v>
      </c>
      <c r="T542" s="184">
        <f>S542*H542</f>
        <v>0</v>
      </c>
      <c r="AR542" s="23" t="s">
        <v>332</v>
      </c>
      <c r="AT542" s="23" t="s">
        <v>245</v>
      </c>
      <c r="AU542" s="23" t="s">
        <v>80</v>
      </c>
      <c r="AY542" s="23" t="s">
        <v>243</v>
      </c>
      <c r="BE542" s="185">
        <f>IF(N542="základní",J542,0)</f>
        <v>0</v>
      </c>
      <c r="BF542" s="185">
        <f>IF(N542="snížená",J542,0)</f>
        <v>0</v>
      </c>
      <c r="BG542" s="185">
        <f>IF(N542="zákl. přenesená",J542,0)</f>
        <v>0</v>
      </c>
      <c r="BH542" s="185">
        <f>IF(N542="sníž. přenesená",J542,0)</f>
        <v>0</v>
      </c>
      <c r="BI542" s="185">
        <f>IF(N542="nulová",J542,0)</f>
        <v>0</v>
      </c>
      <c r="BJ542" s="23" t="s">
        <v>11</v>
      </c>
      <c r="BK542" s="185">
        <f>ROUND(I542*H542,0)</f>
        <v>0</v>
      </c>
      <c r="BL542" s="23" t="s">
        <v>332</v>
      </c>
      <c r="BM542" s="23" t="s">
        <v>821</v>
      </c>
    </row>
    <row r="543" spans="2:65" s="11" customFormat="1" ht="13.5">
      <c r="B543" s="186"/>
      <c r="D543" s="187" t="s">
        <v>252</v>
      </c>
      <c r="E543" s="188" t="s">
        <v>5</v>
      </c>
      <c r="F543" s="189" t="s">
        <v>822</v>
      </c>
      <c r="H543" s="190">
        <v>46.703000000000003</v>
      </c>
      <c r="I543" s="191"/>
      <c r="L543" s="186"/>
      <c r="M543" s="192"/>
      <c r="N543" s="193"/>
      <c r="O543" s="193"/>
      <c r="P543" s="193"/>
      <c r="Q543" s="193"/>
      <c r="R543" s="193"/>
      <c r="S543" s="193"/>
      <c r="T543" s="194"/>
      <c r="AT543" s="188" t="s">
        <v>252</v>
      </c>
      <c r="AU543" s="188" t="s">
        <v>80</v>
      </c>
      <c r="AV543" s="11" t="s">
        <v>80</v>
      </c>
      <c r="AW543" s="11" t="s">
        <v>36</v>
      </c>
      <c r="AX543" s="11" t="s">
        <v>72</v>
      </c>
      <c r="AY543" s="188" t="s">
        <v>243</v>
      </c>
    </row>
    <row r="544" spans="2:65" s="12" customFormat="1" ht="13.5">
      <c r="B544" s="195"/>
      <c r="D544" s="187" t="s">
        <v>252</v>
      </c>
      <c r="E544" s="196" t="s">
        <v>5</v>
      </c>
      <c r="F544" s="197" t="s">
        <v>415</v>
      </c>
      <c r="H544" s="198">
        <v>46.703000000000003</v>
      </c>
      <c r="I544" s="199"/>
      <c r="L544" s="195"/>
      <c r="M544" s="200"/>
      <c r="N544" s="201"/>
      <c r="O544" s="201"/>
      <c r="P544" s="201"/>
      <c r="Q544" s="201"/>
      <c r="R544" s="201"/>
      <c r="S544" s="201"/>
      <c r="T544" s="202"/>
      <c r="AT544" s="196" t="s">
        <v>252</v>
      </c>
      <c r="AU544" s="196" t="s">
        <v>80</v>
      </c>
      <c r="AV544" s="12" t="s">
        <v>83</v>
      </c>
      <c r="AW544" s="12" t="s">
        <v>36</v>
      </c>
      <c r="AX544" s="12" t="s">
        <v>72</v>
      </c>
      <c r="AY544" s="196" t="s">
        <v>243</v>
      </c>
    </row>
    <row r="545" spans="2:65" s="11" customFormat="1" ht="13.5">
      <c r="B545" s="186"/>
      <c r="D545" s="187" t="s">
        <v>252</v>
      </c>
      <c r="E545" s="188" t="s">
        <v>5</v>
      </c>
      <c r="F545" s="189" t="s">
        <v>823</v>
      </c>
      <c r="H545" s="190">
        <v>34.548000000000002</v>
      </c>
      <c r="I545" s="191"/>
      <c r="L545" s="186"/>
      <c r="M545" s="192"/>
      <c r="N545" s="193"/>
      <c r="O545" s="193"/>
      <c r="P545" s="193"/>
      <c r="Q545" s="193"/>
      <c r="R545" s="193"/>
      <c r="S545" s="193"/>
      <c r="T545" s="194"/>
      <c r="AT545" s="188" t="s">
        <v>252</v>
      </c>
      <c r="AU545" s="188" t="s">
        <v>80</v>
      </c>
      <c r="AV545" s="11" t="s">
        <v>80</v>
      </c>
      <c r="AW545" s="11" t="s">
        <v>36</v>
      </c>
      <c r="AX545" s="11" t="s">
        <v>72</v>
      </c>
      <c r="AY545" s="188" t="s">
        <v>243</v>
      </c>
    </row>
    <row r="546" spans="2:65" s="12" customFormat="1" ht="13.5">
      <c r="B546" s="195"/>
      <c r="D546" s="187" t="s">
        <v>252</v>
      </c>
      <c r="E546" s="196" t="s">
        <v>5</v>
      </c>
      <c r="F546" s="197" t="s">
        <v>417</v>
      </c>
      <c r="H546" s="198">
        <v>34.548000000000002</v>
      </c>
      <c r="I546" s="199"/>
      <c r="L546" s="195"/>
      <c r="M546" s="200"/>
      <c r="N546" s="201"/>
      <c r="O546" s="201"/>
      <c r="P546" s="201"/>
      <c r="Q546" s="201"/>
      <c r="R546" s="201"/>
      <c r="S546" s="201"/>
      <c r="T546" s="202"/>
      <c r="AT546" s="196" t="s">
        <v>252</v>
      </c>
      <c r="AU546" s="196" t="s">
        <v>80</v>
      </c>
      <c r="AV546" s="12" t="s">
        <v>83</v>
      </c>
      <c r="AW546" s="12" t="s">
        <v>36</v>
      </c>
      <c r="AX546" s="12" t="s">
        <v>72</v>
      </c>
      <c r="AY546" s="196" t="s">
        <v>243</v>
      </c>
    </row>
    <row r="547" spans="2:65" s="11" customFormat="1" ht="13.5">
      <c r="B547" s="186"/>
      <c r="D547" s="187" t="s">
        <v>252</v>
      </c>
      <c r="E547" s="188" t="s">
        <v>5</v>
      </c>
      <c r="F547" s="189" t="s">
        <v>824</v>
      </c>
      <c r="H547" s="190">
        <v>12.35</v>
      </c>
      <c r="I547" s="191"/>
      <c r="L547" s="186"/>
      <c r="M547" s="192"/>
      <c r="N547" s="193"/>
      <c r="O547" s="193"/>
      <c r="P547" s="193"/>
      <c r="Q547" s="193"/>
      <c r="R547" s="193"/>
      <c r="S547" s="193"/>
      <c r="T547" s="194"/>
      <c r="AT547" s="188" t="s">
        <v>252</v>
      </c>
      <c r="AU547" s="188" t="s">
        <v>80</v>
      </c>
      <c r="AV547" s="11" t="s">
        <v>80</v>
      </c>
      <c r="AW547" s="11" t="s">
        <v>36</v>
      </c>
      <c r="AX547" s="11" t="s">
        <v>72</v>
      </c>
      <c r="AY547" s="188" t="s">
        <v>243</v>
      </c>
    </row>
    <row r="548" spans="2:65" s="12" customFormat="1" ht="13.5">
      <c r="B548" s="195"/>
      <c r="D548" s="187" t="s">
        <v>252</v>
      </c>
      <c r="E548" s="196" t="s">
        <v>5</v>
      </c>
      <c r="F548" s="197" t="s">
        <v>304</v>
      </c>
      <c r="H548" s="198">
        <v>12.35</v>
      </c>
      <c r="I548" s="199"/>
      <c r="L548" s="195"/>
      <c r="M548" s="200"/>
      <c r="N548" s="201"/>
      <c r="O548" s="201"/>
      <c r="P548" s="201"/>
      <c r="Q548" s="201"/>
      <c r="R548" s="201"/>
      <c r="S548" s="201"/>
      <c r="T548" s="202"/>
      <c r="AT548" s="196" t="s">
        <v>252</v>
      </c>
      <c r="AU548" s="196" t="s">
        <v>80</v>
      </c>
      <c r="AV548" s="12" t="s">
        <v>83</v>
      </c>
      <c r="AW548" s="12" t="s">
        <v>36</v>
      </c>
      <c r="AX548" s="12" t="s">
        <v>72</v>
      </c>
      <c r="AY548" s="196" t="s">
        <v>243</v>
      </c>
    </row>
    <row r="549" spans="2:65" s="13" customFormat="1" ht="13.5">
      <c r="B549" s="213"/>
      <c r="D549" s="187" t="s">
        <v>252</v>
      </c>
      <c r="E549" s="214" t="s">
        <v>166</v>
      </c>
      <c r="F549" s="215" t="s">
        <v>825</v>
      </c>
      <c r="H549" s="216">
        <v>93.600999999999999</v>
      </c>
      <c r="I549" s="217"/>
      <c r="L549" s="213"/>
      <c r="M549" s="218"/>
      <c r="N549" s="219"/>
      <c r="O549" s="219"/>
      <c r="P549" s="219"/>
      <c r="Q549" s="219"/>
      <c r="R549" s="219"/>
      <c r="S549" s="219"/>
      <c r="T549" s="220"/>
      <c r="AT549" s="214" t="s">
        <v>252</v>
      </c>
      <c r="AU549" s="214" t="s">
        <v>80</v>
      </c>
      <c r="AV549" s="13" t="s">
        <v>250</v>
      </c>
      <c r="AW549" s="13" t="s">
        <v>36</v>
      </c>
      <c r="AX549" s="13" t="s">
        <v>11</v>
      </c>
      <c r="AY549" s="214" t="s">
        <v>243</v>
      </c>
    </row>
    <row r="550" spans="2:65" s="1" customFormat="1" ht="16.5" customHeight="1">
      <c r="B550" s="173"/>
      <c r="C550" s="203" t="s">
        <v>144</v>
      </c>
      <c r="D550" s="203" t="s">
        <v>337</v>
      </c>
      <c r="E550" s="204" t="s">
        <v>826</v>
      </c>
      <c r="F550" s="205" t="s">
        <v>827</v>
      </c>
      <c r="G550" s="206" t="s">
        <v>248</v>
      </c>
      <c r="H550" s="207">
        <v>107.64100000000001</v>
      </c>
      <c r="I550" s="208"/>
      <c r="J550" s="209">
        <f>ROUND(I550*H550,0)</f>
        <v>0</v>
      </c>
      <c r="K550" s="205" t="s">
        <v>249</v>
      </c>
      <c r="L550" s="210"/>
      <c r="M550" s="211" t="s">
        <v>5</v>
      </c>
      <c r="N550" s="212" t="s">
        <v>43</v>
      </c>
      <c r="O550" s="40"/>
      <c r="P550" s="183">
        <f>O550*H550</f>
        <v>0</v>
      </c>
      <c r="Q550" s="183">
        <v>4.4999999999999997E-3</v>
      </c>
      <c r="R550" s="183">
        <f>Q550*H550</f>
        <v>0.4843845</v>
      </c>
      <c r="S550" s="183">
        <v>0</v>
      </c>
      <c r="T550" s="184">
        <f>S550*H550</f>
        <v>0</v>
      </c>
      <c r="AR550" s="23" t="s">
        <v>434</v>
      </c>
      <c r="AT550" s="23" t="s">
        <v>337</v>
      </c>
      <c r="AU550" s="23" t="s">
        <v>80</v>
      </c>
      <c r="AY550" s="23" t="s">
        <v>243</v>
      </c>
      <c r="BE550" s="185">
        <f>IF(N550="základní",J550,0)</f>
        <v>0</v>
      </c>
      <c r="BF550" s="185">
        <f>IF(N550="snížená",J550,0)</f>
        <v>0</v>
      </c>
      <c r="BG550" s="185">
        <f>IF(N550="zákl. přenesená",J550,0)</f>
        <v>0</v>
      </c>
      <c r="BH550" s="185">
        <f>IF(N550="sníž. přenesená",J550,0)</f>
        <v>0</v>
      </c>
      <c r="BI550" s="185">
        <f>IF(N550="nulová",J550,0)</f>
        <v>0</v>
      </c>
      <c r="BJ550" s="23" t="s">
        <v>11</v>
      </c>
      <c r="BK550" s="185">
        <f>ROUND(I550*H550,0)</f>
        <v>0</v>
      </c>
      <c r="BL550" s="23" t="s">
        <v>332</v>
      </c>
      <c r="BM550" s="23" t="s">
        <v>828</v>
      </c>
    </row>
    <row r="551" spans="2:65" s="11" customFormat="1" ht="13.5">
      <c r="B551" s="186"/>
      <c r="D551" s="187" t="s">
        <v>252</v>
      </c>
      <c r="E551" s="188" t="s">
        <v>5</v>
      </c>
      <c r="F551" s="189" t="s">
        <v>829</v>
      </c>
      <c r="H551" s="190">
        <v>107.64100000000001</v>
      </c>
      <c r="I551" s="191"/>
      <c r="L551" s="186"/>
      <c r="M551" s="192"/>
      <c r="N551" s="193"/>
      <c r="O551" s="193"/>
      <c r="P551" s="193"/>
      <c r="Q551" s="193"/>
      <c r="R551" s="193"/>
      <c r="S551" s="193"/>
      <c r="T551" s="194"/>
      <c r="AT551" s="188" t="s">
        <v>252</v>
      </c>
      <c r="AU551" s="188" t="s">
        <v>80</v>
      </c>
      <c r="AV551" s="11" t="s">
        <v>80</v>
      </c>
      <c r="AW551" s="11" t="s">
        <v>36</v>
      </c>
      <c r="AX551" s="11" t="s">
        <v>11</v>
      </c>
      <c r="AY551" s="188" t="s">
        <v>243</v>
      </c>
    </row>
    <row r="552" spans="2:65" s="1" customFormat="1" ht="25.5" customHeight="1">
      <c r="B552" s="173"/>
      <c r="C552" s="174" t="s">
        <v>726</v>
      </c>
      <c r="D552" s="174" t="s">
        <v>245</v>
      </c>
      <c r="E552" s="175" t="s">
        <v>830</v>
      </c>
      <c r="F552" s="176" t="s">
        <v>831</v>
      </c>
      <c r="G552" s="177" t="s">
        <v>248</v>
      </c>
      <c r="H552" s="178">
        <v>72</v>
      </c>
      <c r="I552" s="179"/>
      <c r="J552" s="180">
        <f>ROUND(I552*H552,0)</f>
        <v>0</v>
      </c>
      <c r="K552" s="176" t="s">
        <v>249</v>
      </c>
      <c r="L552" s="39"/>
      <c r="M552" s="181" t="s">
        <v>5</v>
      </c>
      <c r="N552" s="182" t="s">
        <v>43</v>
      </c>
      <c r="O552" s="40"/>
      <c r="P552" s="183">
        <f>O552*H552</f>
        <v>0</v>
      </c>
      <c r="Q552" s="183">
        <v>7.1100000000000004E-4</v>
      </c>
      <c r="R552" s="183">
        <f>Q552*H552</f>
        <v>5.1192000000000001E-2</v>
      </c>
      <c r="S552" s="183">
        <v>0</v>
      </c>
      <c r="T552" s="184">
        <f>S552*H552</f>
        <v>0</v>
      </c>
      <c r="AR552" s="23" t="s">
        <v>332</v>
      </c>
      <c r="AT552" s="23" t="s">
        <v>245</v>
      </c>
      <c r="AU552" s="23" t="s">
        <v>80</v>
      </c>
      <c r="AY552" s="23" t="s">
        <v>243</v>
      </c>
      <c r="BE552" s="185">
        <f>IF(N552="základní",J552,0)</f>
        <v>0</v>
      </c>
      <c r="BF552" s="185">
        <f>IF(N552="snížená",J552,0)</f>
        <v>0</v>
      </c>
      <c r="BG552" s="185">
        <f>IF(N552="zákl. přenesená",J552,0)</f>
        <v>0</v>
      </c>
      <c r="BH552" s="185">
        <f>IF(N552="sníž. přenesená",J552,0)</f>
        <v>0</v>
      </c>
      <c r="BI552" s="185">
        <f>IF(N552="nulová",J552,0)</f>
        <v>0</v>
      </c>
      <c r="BJ552" s="23" t="s">
        <v>11</v>
      </c>
      <c r="BK552" s="185">
        <f>ROUND(I552*H552,0)</f>
        <v>0</v>
      </c>
      <c r="BL552" s="23" t="s">
        <v>332</v>
      </c>
      <c r="BM552" s="23" t="s">
        <v>832</v>
      </c>
    </row>
    <row r="553" spans="2:65" s="11" customFormat="1" ht="13.5">
      <c r="B553" s="186"/>
      <c r="D553" s="187" t="s">
        <v>252</v>
      </c>
      <c r="E553" s="188" t="s">
        <v>5</v>
      </c>
      <c r="F553" s="189" t="s">
        <v>414</v>
      </c>
      <c r="H553" s="190">
        <v>35.924999999999997</v>
      </c>
      <c r="I553" s="191"/>
      <c r="L553" s="186"/>
      <c r="M553" s="192"/>
      <c r="N553" s="193"/>
      <c r="O553" s="193"/>
      <c r="P553" s="193"/>
      <c r="Q553" s="193"/>
      <c r="R553" s="193"/>
      <c r="S553" s="193"/>
      <c r="T553" s="194"/>
      <c r="AT553" s="188" t="s">
        <v>252</v>
      </c>
      <c r="AU553" s="188" t="s">
        <v>80</v>
      </c>
      <c r="AV553" s="11" t="s">
        <v>80</v>
      </c>
      <c r="AW553" s="11" t="s">
        <v>36</v>
      </c>
      <c r="AX553" s="11" t="s">
        <v>72</v>
      </c>
      <c r="AY553" s="188" t="s">
        <v>243</v>
      </c>
    </row>
    <row r="554" spans="2:65" s="12" customFormat="1" ht="13.5">
      <c r="B554" s="195"/>
      <c r="D554" s="187" t="s">
        <v>252</v>
      </c>
      <c r="E554" s="196" t="s">
        <v>5</v>
      </c>
      <c r="F554" s="197" t="s">
        <v>415</v>
      </c>
      <c r="H554" s="198">
        <v>35.924999999999997</v>
      </c>
      <c r="I554" s="199"/>
      <c r="L554" s="195"/>
      <c r="M554" s="200"/>
      <c r="N554" s="201"/>
      <c r="O554" s="201"/>
      <c r="P554" s="201"/>
      <c r="Q554" s="201"/>
      <c r="R554" s="201"/>
      <c r="S554" s="201"/>
      <c r="T554" s="202"/>
      <c r="AT554" s="196" t="s">
        <v>252</v>
      </c>
      <c r="AU554" s="196" t="s">
        <v>80</v>
      </c>
      <c r="AV554" s="12" t="s">
        <v>83</v>
      </c>
      <c r="AW554" s="12" t="s">
        <v>36</v>
      </c>
      <c r="AX554" s="12" t="s">
        <v>72</v>
      </c>
      <c r="AY554" s="196" t="s">
        <v>243</v>
      </c>
    </row>
    <row r="555" spans="2:65" s="11" customFormat="1" ht="13.5">
      <c r="B555" s="186"/>
      <c r="D555" s="187" t="s">
        <v>252</v>
      </c>
      <c r="E555" s="188" t="s">
        <v>5</v>
      </c>
      <c r="F555" s="189" t="s">
        <v>416</v>
      </c>
      <c r="H555" s="190">
        <v>26.574999999999999</v>
      </c>
      <c r="I555" s="191"/>
      <c r="L555" s="186"/>
      <c r="M555" s="192"/>
      <c r="N555" s="193"/>
      <c r="O555" s="193"/>
      <c r="P555" s="193"/>
      <c r="Q555" s="193"/>
      <c r="R555" s="193"/>
      <c r="S555" s="193"/>
      <c r="T555" s="194"/>
      <c r="AT555" s="188" t="s">
        <v>252</v>
      </c>
      <c r="AU555" s="188" t="s">
        <v>80</v>
      </c>
      <c r="AV555" s="11" t="s">
        <v>80</v>
      </c>
      <c r="AW555" s="11" t="s">
        <v>36</v>
      </c>
      <c r="AX555" s="11" t="s">
        <v>72</v>
      </c>
      <c r="AY555" s="188" t="s">
        <v>243</v>
      </c>
    </row>
    <row r="556" spans="2:65" s="12" customFormat="1" ht="13.5">
      <c r="B556" s="195"/>
      <c r="D556" s="187" t="s">
        <v>252</v>
      </c>
      <c r="E556" s="196" t="s">
        <v>5</v>
      </c>
      <c r="F556" s="197" t="s">
        <v>417</v>
      </c>
      <c r="H556" s="198">
        <v>26.574999999999999</v>
      </c>
      <c r="I556" s="199"/>
      <c r="L556" s="195"/>
      <c r="M556" s="200"/>
      <c r="N556" s="201"/>
      <c r="O556" s="201"/>
      <c r="P556" s="201"/>
      <c r="Q556" s="201"/>
      <c r="R556" s="201"/>
      <c r="S556" s="201"/>
      <c r="T556" s="202"/>
      <c r="AT556" s="196" t="s">
        <v>252</v>
      </c>
      <c r="AU556" s="196" t="s">
        <v>80</v>
      </c>
      <c r="AV556" s="12" t="s">
        <v>83</v>
      </c>
      <c r="AW556" s="12" t="s">
        <v>36</v>
      </c>
      <c r="AX556" s="12" t="s">
        <v>72</v>
      </c>
      <c r="AY556" s="196" t="s">
        <v>243</v>
      </c>
    </row>
    <row r="557" spans="2:65" s="11" customFormat="1" ht="13.5">
      <c r="B557" s="186"/>
      <c r="D557" s="187" t="s">
        <v>252</v>
      </c>
      <c r="E557" s="188" t="s">
        <v>5</v>
      </c>
      <c r="F557" s="189" t="s">
        <v>418</v>
      </c>
      <c r="H557" s="190">
        <v>9.5</v>
      </c>
      <c r="I557" s="191"/>
      <c r="L557" s="186"/>
      <c r="M557" s="192"/>
      <c r="N557" s="193"/>
      <c r="O557" s="193"/>
      <c r="P557" s="193"/>
      <c r="Q557" s="193"/>
      <c r="R557" s="193"/>
      <c r="S557" s="193"/>
      <c r="T557" s="194"/>
      <c r="AT557" s="188" t="s">
        <v>252</v>
      </c>
      <c r="AU557" s="188" t="s">
        <v>80</v>
      </c>
      <c r="AV557" s="11" t="s">
        <v>80</v>
      </c>
      <c r="AW557" s="11" t="s">
        <v>36</v>
      </c>
      <c r="AX557" s="11" t="s">
        <v>72</v>
      </c>
      <c r="AY557" s="188" t="s">
        <v>243</v>
      </c>
    </row>
    <row r="558" spans="2:65" s="12" customFormat="1" ht="13.5">
      <c r="B558" s="195"/>
      <c r="D558" s="187" t="s">
        <v>252</v>
      </c>
      <c r="E558" s="196" t="s">
        <v>5</v>
      </c>
      <c r="F558" s="197" t="s">
        <v>304</v>
      </c>
      <c r="H558" s="198">
        <v>9.5</v>
      </c>
      <c r="I558" s="199"/>
      <c r="L558" s="195"/>
      <c r="M558" s="200"/>
      <c r="N558" s="201"/>
      <c r="O558" s="201"/>
      <c r="P558" s="201"/>
      <c r="Q558" s="201"/>
      <c r="R558" s="201"/>
      <c r="S558" s="201"/>
      <c r="T558" s="202"/>
      <c r="AT558" s="196" t="s">
        <v>252</v>
      </c>
      <c r="AU558" s="196" t="s">
        <v>80</v>
      </c>
      <c r="AV558" s="12" t="s">
        <v>83</v>
      </c>
      <c r="AW558" s="12" t="s">
        <v>36</v>
      </c>
      <c r="AX558" s="12" t="s">
        <v>72</v>
      </c>
      <c r="AY558" s="196" t="s">
        <v>243</v>
      </c>
    </row>
    <row r="559" spans="2:65" s="13" customFormat="1" ht="13.5">
      <c r="B559" s="213"/>
      <c r="D559" s="187" t="s">
        <v>252</v>
      </c>
      <c r="E559" s="214" t="s">
        <v>169</v>
      </c>
      <c r="F559" s="215" t="s">
        <v>833</v>
      </c>
      <c r="H559" s="216">
        <v>72</v>
      </c>
      <c r="I559" s="217"/>
      <c r="L559" s="213"/>
      <c r="M559" s="218"/>
      <c r="N559" s="219"/>
      <c r="O559" s="219"/>
      <c r="P559" s="219"/>
      <c r="Q559" s="219"/>
      <c r="R559" s="219"/>
      <c r="S559" s="219"/>
      <c r="T559" s="220"/>
      <c r="AT559" s="214" t="s">
        <v>252</v>
      </c>
      <c r="AU559" s="214" t="s">
        <v>80</v>
      </c>
      <c r="AV559" s="13" t="s">
        <v>250</v>
      </c>
      <c r="AW559" s="13" t="s">
        <v>36</v>
      </c>
      <c r="AX559" s="13" t="s">
        <v>11</v>
      </c>
      <c r="AY559" s="214" t="s">
        <v>243</v>
      </c>
    </row>
    <row r="560" spans="2:65" s="1" customFormat="1" ht="25.5" customHeight="1">
      <c r="B560" s="173"/>
      <c r="C560" s="174" t="s">
        <v>834</v>
      </c>
      <c r="D560" s="174" t="s">
        <v>245</v>
      </c>
      <c r="E560" s="175" t="s">
        <v>835</v>
      </c>
      <c r="F560" s="176" t="s">
        <v>836</v>
      </c>
      <c r="G560" s="177" t="s">
        <v>768</v>
      </c>
      <c r="H560" s="178">
        <v>0.60599999999999998</v>
      </c>
      <c r="I560" s="179"/>
      <c r="J560" s="180">
        <f>ROUND(I560*H560,0)</f>
        <v>0</v>
      </c>
      <c r="K560" s="176" t="s">
        <v>249</v>
      </c>
      <c r="L560" s="39"/>
      <c r="M560" s="181" t="s">
        <v>5</v>
      </c>
      <c r="N560" s="182" t="s">
        <v>43</v>
      </c>
      <c r="O560" s="40"/>
      <c r="P560" s="183">
        <f>O560*H560</f>
        <v>0</v>
      </c>
      <c r="Q560" s="183">
        <v>0</v>
      </c>
      <c r="R560" s="183">
        <f>Q560*H560</f>
        <v>0</v>
      </c>
      <c r="S560" s="183">
        <v>0</v>
      </c>
      <c r="T560" s="184">
        <f>S560*H560</f>
        <v>0</v>
      </c>
      <c r="AR560" s="23" t="s">
        <v>332</v>
      </c>
      <c r="AT560" s="23" t="s">
        <v>245</v>
      </c>
      <c r="AU560" s="23" t="s">
        <v>80</v>
      </c>
      <c r="AY560" s="23" t="s">
        <v>243</v>
      </c>
      <c r="BE560" s="185">
        <f>IF(N560="základní",J560,0)</f>
        <v>0</v>
      </c>
      <c r="BF560" s="185">
        <f>IF(N560="snížená",J560,0)</f>
        <v>0</v>
      </c>
      <c r="BG560" s="185">
        <f>IF(N560="zákl. přenesená",J560,0)</f>
        <v>0</v>
      </c>
      <c r="BH560" s="185">
        <f>IF(N560="sníž. přenesená",J560,0)</f>
        <v>0</v>
      </c>
      <c r="BI560" s="185">
        <f>IF(N560="nulová",J560,0)</f>
        <v>0</v>
      </c>
      <c r="BJ560" s="23" t="s">
        <v>11</v>
      </c>
      <c r="BK560" s="185">
        <f>ROUND(I560*H560,0)</f>
        <v>0</v>
      </c>
      <c r="BL560" s="23" t="s">
        <v>332</v>
      </c>
      <c r="BM560" s="23" t="s">
        <v>837</v>
      </c>
    </row>
    <row r="561" spans="2:65" s="10" customFormat="1" ht="29.85" customHeight="1">
      <c r="B561" s="160"/>
      <c r="D561" s="161" t="s">
        <v>71</v>
      </c>
      <c r="E561" s="171" t="s">
        <v>838</v>
      </c>
      <c r="F561" s="171" t="s">
        <v>839</v>
      </c>
      <c r="I561" s="163"/>
      <c r="J561" s="172">
        <f>BK561</f>
        <v>0</v>
      </c>
      <c r="L561" s="160"/>
      <c r="M561" s="165"/>
      <c r="N561" s="166"/>
      <c r="O561" s="166"/>
      <c r="P561" s="167">
        <f>SUM(P562:P608)</f>
        <v>0</v>
      </c>
      <c r="Q561" s="166"/>
      <c r="R561" s="167">
        <f>SUM(R562:R608)</f>
        <v>0.78803548774599985</v>
      </c>
      <c r="S561" s="166"/>
      <c r="T561" s="168">
        <f>SUM(T562:T608)</f>
        <v>0</v>
      </c>
      <c r="AR561" s="161" t="s">
        <v>80</v>
      </c>
      <c r="AT561" s="169" t="s">
        <v>71</v>
      </c>
      <c r="AU561" s="169" t="s">
        <v>11</v>
      </c>
      <c r="AY561" s="161" t="s">
        <v>243</v>
      </c>
      <c r="BK561" s="170">
        <f>SUM(BK562:BK608)</f>
        <v>0</v>
      </c>
    </row>
    <row r="562" spans="2:65" s="1" customFormat="1" ht="25.5" customHeight="1">
      <c r="B562" s="173"/>
      <c r="C562" s="174" t="s">
        <v>840</v>
      </c>
      <c r="D562" s="174" t="s">
        <v>245</v>
      </c>
      <c r="E562" s="175" t="s">
        <v>841</v>
      </c>
      <c r="F562" s="176" t="s">
        <v>842</v>
      </c>
      <c r="G562" s="177" t="s">
        <v>248</v>
      </c>
      <c r="H562" s="178">
        <v>3.125</v>
      </c>
      <c r="I562" s="179"/>
      <c r="J562" s="180">
        <f>ROUND(I562*H562,0)</f>
        <v>0</v>
      </c>
      <c r="K562" s="176" t="s">
        <v>249</v>
      </c>
      <c r="L562" s="39"/>
      <c r="M562" s="181" t="s">
        <v>5</v>
      </c>
      <c r="N562" s="182" t="s">
        <v>43</v>
      </c>
      <c r="O562" s="40"/>
      <c r="P562" s="183">
        <f>O562*H562</f>
        <v>0</v>
      </c>
      <c r="Q562" s="183">
        <v>0</v>
      </c>
      <c r="R562" s="183">
        <f>Q562*H562</f>
        <v>0</v>
      </c>
      <c r="S562" s="183">
        <v>0</v>
      </c>
      <c r="T562" s="184">
        <f>S562*H562</f>
        <v>0</v>
      </c>
      <c r="AR562" s="23" t="s">
        <v>332</v>
      </c>
      <c r="AT562" s="23" t="s">
        <v>245</v>
      </c>
      <c r="AU562" s="23" t="s">
        <v>80</v>
      </c>
      <c r="AY562" s="23" t="s">
        <v>243</v>
      </c>
      <c r="BE562" s="185">
        <f>IF(N562="základní",J562,0)</f>
        <v>0</v>
      </c>
      <c r="BF562" s="185">
        <f>IF(N562="snížená",J562,0)</f>
        <v>0</v>
      </c>
      <c r="BG562" s="185">
        <f>IF(N562="zákl. přenesená",J562,0)</f>
        <v>0</v>
      </c>
      <c r="BH562" s="185">
        <f>IF(N562="sníž. přenesená",J562,0)</f>
        <v>0</v>
      </c>
      <c r="BI562" s="185">
        <f>IF(N562="nulová",J562,0)</f>
        <v>0</v>
      </c>
      <c r="BJ562" s="23" t="s">
        <v>11</v>
      </c>
      <c r="BK562" s="185">
        <f>ROUND(I562*H562,0)</f>
        <v>0</v>
      </c>
      <c r="BL562" s="23" t="s">
        <v>332</v>
      </c>
      <c r="BM562" s="23" t="s">
        <v>843</v>
      </c>
    </row>
    <row r="563" spans="2:65" s="11" customFormat="1" ht="13.5">
      <c r="B563" s="186"/>
      <c r="D563" s="187" t="s">
        <v>252</v>
      </c>
      <c r="E563" s="188" t="s">
        <v>5</v>
      </c>
      <c r="F563" s="189" t="s">
        <v>844</v>
      </c>
      <c r="H563" s="190">
        <v>3.125</v>
      </c>
      <c r="I563" s="191"/>
      <c r="L563" s="186"/>
      <c r="M563" s="192"/>
      <c r="N563" s="193"/>
      <c r="O563" s="193"/>
      <c r="P563" s="193"/>
      <c r="Q563" s="193"/>
      <c r="R563" s="193"/>
      <c r="S563" s="193"/>
      <c r="T563" s="194"/>
      <c r="AT563" s="188" t="s">
        <v>252</v>
      </c>
      <c r="AU563" s="188" t="s">
        <v>80</v>
      </c>
      <c r="AV563" s="11" t="s">
        <v>80</v>
      </c>
      <c r="AW563" s="11" t="s">
        <v>36</v>
      </c>
      <c r="AX563" s="11" t="s">
        <v>72</v>
      </c>
      <c r="AY563" s="188" t="s">
        <v>243</v>
      </c>
    </row>
    <row r="564" spans="2:65" s="12" customFormat="1" ht="13.5">
      <c r="B564" s="195"/>
      <c r="D564" s="187" t="s">
        <v>252</v>
      </c>
      <c r="E564" s="196" t="s">
        <v>174</v>
      </c>
      <c r="F564" s="197" t="s">
        <v>255</v>
      </c>
      <c r="H564" s="198">
        <v>3.125</v>
      </c>
      <c r="I564" s="199"/>
      <c r="L564" s="195"/>
      <c r="M564" s="200"/>
      <c r="N564" s="201"/>
      <c r="O564" s="201"/>
      <c r="P564" s="201"/>
      <c r="Q564" s="201"/>
      <c r="R564" s="201"/>
      <c r="S564" s="201"/>
      <c r="T564" s="202"/>
      <c r="AT564" s="196" t="s">
        <v>252</v>
      </c>
      <c r="AU564" s="196" t="s">
        <v>80</v>
      </c>
      <c r="AV564" s="12" t="s">
        <v>83</v>
      </c>
      <c r="AW564" s="12" t="s">
        <v>36</v>
      </c>
      <c r="AX564" s="12" t="s">
        <v>11</v>
      </c>
      <c r="AY564" s="196" t="s">
        <v>243</v>
      </c>
    </row>
    <row r="565" spans="2:65" s="1" customFormat="1" ht="25.5" customHeight="1">
      <c r="B565" s="173"/>
      <c r="C565" s="203" t="s">
        <v>845</v>
      </c>
      <c r="D565" s="203" t="s">
        <v>337</v>
      </c>
      <c r="E565" s="204" t="s">
        <v>846</v>
      </c>
      <c r="F565" s="205" t="s">
        <v>847</v>
      </c>
      <c r="G565" s="206" t="s">
        <v>248</v>
      </c>
      <c r="H565" s="207">
        <v>3.5939999999999999</v>
      </c>
      <c r="I565" s="208"/>
      <c r="J565" s="209">
        <f>ROUND(I565*H565,0)</f>
        <v>0</v>
      </c>
      <c r="K565" s="205" t="s">
        <v>249</v>
      </c>
      <c r="L565" s="210"/>
      <c r="M565" s="211" t="s">
        <v>5</v>
      </c>
      <c r="N565" s="212" t="s">
        <v>43</v>
      </c>
      <c r="O565" s="40"/>
      <c r="P565" s="183">
        <f>O565*H565</f>
        <v>0</v>
      </c>
      <c r="Q565" s="183">
        <v>3.0000000000000001E-3</v>
      </c>
      <c r="R565" s="183">
        <f>Q565*H565</f>
        <v>1.0782E-2</v>
      </c>
      <c r="S565" s="183">
        <v>0</v>
      </c>
      <c r="T565" s="184">
        <f>S565*H565</f>
        <v>0</v>
      </c>
      <c r="AR565" s="23" t="s">
        <v>434</v>
      </c>
      <c r="AT565" s="23" t="s">
        <v>337</v>
      </c>
      <c r="AU565" s="23" t="s">
        <v>80</v>
      </c>
      <c r="AY565" s="23" t="s">
        <v>243</v>
      </c>
      <c r="BE565" s="185">
        <f>IF(N565="základní",J565,0)</f>
        <v>0</v>
      </c>
      <c r="BF565" s="185">
        <f>IF(N565="snížená",J565,0)</f>
        <v>0</v>
      </c>
      <c r="BG565" s="185">
        <f>IF(N565="zákl. přenesená",J565,0)</f>
        <v>0</v>
      </c>
      <c r="BH565" s="185">
        <f>IF(N565="sníž. přenesená",J565,0)</f>
        <v>0</v>
      </c>
      <c r="BI565" s="185">
        <f>IF(N565="nulová",J565,0)</f>
        <v>0</v>
      </c>
      <c r="BJ565" s="23" t="s">
        <v>11</v>
      </c>
      <c r="BK565" s="185">
        <f>ROUND(I565*H565,0)</f>
        <v>0</v>
      </c>
      <c r="BL565" s="23" t="s">
        <v>332</v>
      </c>
      <c r="BM565" s="23" t="s">
        <v>848</v>
      </c>
    </row>
    <row r="566" spans="2:65" s="11" customFormat="1" ht="13.5">
      <c r="B566" s="186"/>
      <c r="D566" s="187" t="s">
        <v>252</v>
      </c>
      <c r="E566" s="188" t="s">
        <v>5</v>
      </c>
      <c r="F566" s="189" t="s">
        <v>849</v>
      </c>
      <c r="H566" s="190">
        <v>3.5939999999999999</v>
      </c>
      <c r="I566" s="191"/>
      <c r="L566" s="186"/>
      <c r="M566" s="192"/>
      <c r="N566" s="193"/>
      <c r="O566" s="193"/>
      <c r="P566" s="193"/>
      <c r="Q566" s="193"/>
      <c r="R566" s="193"/>
      <c r="S566" s="193"/>
      <c r="T566" s="194"/>
      <c r="AT566" s="188" t="s">
        <v>252</v>
      </c>
      <c r="AU566" s="188" t="s">
        <v>80</v>
      </c>
      <c r="AV566" s="11" t="s">
        <v>80</v>
      </c>
      <c r="AW566" s="11" t="s">
        <v>36</v>
      </c>
      <c r="AX566" s="11" t="s">
        <v>11</v>
      </c>
      <c r="AY566" s="188" t="s">
        <v>243</v>
      </c>
    </row>
    <row r="567" spans="2:65" s="1" customFormat="1" ht="25.5" customHeight="1">
      <c r="B567" s="173"/>
      <c r="C567" s="174" t="s">
        <v>850</v>
      </c>
      <c r="D567" s="174" t="s">
        <v>245</v>
      </c>
      <c r="E567" s="175" t="s">
        <v>851</v>
      </c>
      <c r="F567" s="176" t="s">
        <v>852</v>
      </c>
      <c r="G567" s="177" t="s">
        <v>248</v>
      </c>
      <c r="H567" s="178">
        <v>33.125</v>
      </c>
      <c r="I567" s="179"/>
      <c r="J567" s="180">
        <f>ROUND(I567*H567,0)</f>
        <v>0</v>
      </c>
      <c r="K567" s="176" t="s">
        <v>249</v>
      </c>
      <c r="L567" s="39"/>
      <c r="M567" s="181" t="s">
        <v>5</v>
      </c>
      <c r="N567" s="182" t="s">
        <v>43</v>
      </c>
      <c r="O567" s="40"/>
      <c r="P567" s="183">
        <f>O567*H567</f>
        <v>0</v>
      </c>
      <c r="Q567" s="183">
        <v>8.8312999999999998E-4</v>
      </c>
      <c r="R567" s="183">
        <f>Q567*H567</f>
        <v>2.925368125E-2</v>
      </c>
      <c r="S567" s="183">
        <v>0</v>
      </c>
      <c r="T567" s="184">
        <f>S567*H567</f>
        <v>0</v>
      </c>
      <c r="AR567" s="23" t="s">
        <v>332</v>
      </c>
      <c r="AT567" s="23" t="s">
        <v>245</v>
      </c>
      <c r="AU567" s="23" t="s">
        <v>80</v>
      </c>
      <c r="AY567" s="23" t="s">
        <v>243</v>
      </c>
      <c r="BE567" s="185">
        <f>IF(N567="základní",J567,0)</f>
        <v>0</v>
      </c>
      <c r="BF567" s="185">
        <f>IF(N567="snížená",J567,0)</f>
        <v>0</v>
      </c>
      <c r="BG567" s="185">
        <f>IF(N567="zákl. přenesená",J567,0)</f>
        <v>0</v>
      </c>
      <c r="BH567" s="185">
        <f>IF(N567="sníž. přenesená",J567,0)</f>
        <v>0</v>
      </c>
      <c r="BI567" s="185">
        <f>IF(N567="nulová",J567,0)</f>
        <v>0</v>
      </c>
      <c r="BJ567" s="23" t="s">
        <v>11</v>
      </c>
      <c r="BK567" s="185">
        <f>ROUND(I567*H567,0)</f>
        <v>0</v>
      </c>
      <c r="BL567" s="23" t="s">
        <v>332</v>
      </c>
      <c r="BM567" s="23" t="s">
        <v>853</v>
      </c>
    </row>
    <row r="568" spans="2:65" s="11" customFormat="1" ht="13.5">
      <c r="B568" s="186"/>
      <c r="D568" s="187" t="s">
        <v>252</v>
      </c>
      <c r="E568" s="188" t="s">
        <v>5</v>
      </c>
      <c r="F568" s="189" t="s">
        <v>854</v>
      </c>
      <c r="H568" s="190">
        <v>33.125</v>
      </c>
      <c r="I568" s="191"/>
      <c r="L568" s="186"/>
      <c r="M568" s="192"/>
      <c r="N568" s="193"/>
      <c r="O568" s="193"/>
      <c r="P568" s="193"/>
      <c r="Q568" s="193"/>
      <c r="R568" s="193"/>
      <c r="S568" s="193"/>
      <c r="T568" s="194"/>
      <c r="AT568" s="188" t="s">
        <v>252</v>
      </c>
      <c r="AU568" s="188" t="s">
        <v>80</v>
      </c>
      <c r="AV568" s="11" t="s">
        <v>80</v>
      </c>
      <c r="AW568" s="11" t="s">
        <v>36</v>
      </c>
      <c r="AX568" s="11" t="s">
        <v>72</v>
      </c>
      <c r="AY568" s="188" t="s">
        <v>243</v>
      </c>
    </row>
    <row r="569" spans="2:65" s="12" customFormat="1" ht="13.5">
      <c r="B569" s="195"/>
      <c r="D569" s="187" t="s">
        <v>252</v>
      </c>
      <c r="E569" s="196" t="s">
        <v>177</v>
      </c>
      <c r="F569" s="197" t="s">
        <v>255</v>
      </c>
      <c r="H569" s="198">
        <v>33.125</v>
      </c>
      <c r="I569" s="199"/>
      <c r="L569" s="195"/>
      <c r="M569" s="200"/>
      <c r="N569" s="201"/>
      <c r="O569" s="201"/>
      <c r="P569" s="201"/>
      <c r="Q569" s="201"/>
      <c r="R569" s="201"/>
      <c r="S569" s="201"/>
      <c r="T569" s="202"/>
      <c r="AT569" s="196" t="s">
        <v>252</v>
      </c>
      <c r="AU569" s="196" t="s">
        <v>80</v>
      </c>
      <c r="AV569" s="12" t="s">
        <v>83</v>
      </c>
      <c r="AW569" s="12" t="s">
        <v>36</v>
      </c>
      <c r="AX569" s="12" t="s">
        <v>11</v>
      </c>
      <c r="AY569" s="196" t="s">
        <v>243</v>
      </c>
    </row>
    <row r="570" spans="2:65" s="1" customFormat="1" ht="16.5" customHeight="1">
      <c r="B570" s="173"/>
      <c r="C570" s="203" t="s">
        <v>855</v>
      </c>
      <c r="D570" s="203" t="s">
        <v>337</v>
      </c>
      <c r="E570" s="204" t="s">
        <v>856</v>
      </c>
      <c r="F570" s="205" t="s">
        <v>857</v>
      </c>
      <c r="G570" s="206" t="s">
        <v>248</v>
      </c>
      <c r="H570" s="207">
        <v>38.094000000000001</v>
      </c>
      <c r="I570" s="208"/>
      <c r="J570" s="209">
        <f>ROUND(I570*H570,0)</f>
        <v>0</v>
      </c>
      <c r="K570" s="205" t="s">
        <v>249</v>
      </c>
      <c r="L570" s="210"/>
      <c r="M570" s="211" t="s">
        <v>5</v>
      </c>
      <c r="N570" s="212" t="s">
        <v>43</v>
      </c>
      <c r="O570" s="40"/>
      <c r="P570" s="183">
        <f>O570*H570</f>
        <v>0</v>
      </c>
      <c r="Q570" s="183">
        <v>5.1999999999999998E-3</v>
      </c>
      <c r="R570" s="183">
        <f>Q570*H570</f>
        <v>0.19808880000000001</v>
      </c>
      <c r="S570" s="183">
        <v>0</v>
      </c>
      <c r="T570" s="184">
        <f>S570*H570</f>
        <v>0</v>
      </c>
      <c r="AR570" s="23" t="s">
        <v>434</v>
      </c>
      <c r="AT570" s="23" t="s">
        <v>337</v>
      </c>
      <c r="AU570" s="23" t="s">
        <v>80</v>
      </c>
      <c r="AY570" s="23" t="s">
        <v>243</v>
      </c>
      <c r="BE570" s="185">
        <f>IF(N570="základní",J570,0)</f>
        <v>0</v>
      </c>
      <c r="BF570" s="185">
        <f>IF(N570="snížená",J570,0)</f>
        <v>0</v>
      </c>
      <c r="BG570" s="185">
        <f>IF(N570="zákl. přenesená",J570,0)</f>
        <v>0</v>
      </c>
      <c r="BH570" s="185">
        <f>IF(N570="sníž. přenesená",J570,0)</f>
        <v>0</v>
      </c>
      <c r="BI570" s="185">
        <f>IF(N570="nulová",J570,0)</f>
        <v>0</v>
      </c>
      <c r="BJ570" s="23" t="s">
        <v>11</v>
      </c>
      <c r="BK570" s="185">
        <f>ROUND(I570*H570,0)</f>
        <v>0</v>
      </c>
      <c r="BL570" s="23" t="s">
        <v>332</v>
      </c>
      <c r="BM570" s="23" t="s">
        <v>858</v>
      </c>
    </row>
    <row r="571" spans="2:65" s="11" customFormat="1" ht="13.5">
      <c r="B571" s="186"/>
      <c r="D571" s="187" t="s">
        <v>252</v>
      </c>
      <c r="E571" s="188" t="s">
        <v>5</v>
      </c>
      <c r="F571" s="189" t="s">
        <v>859</v>
      </c>
      <c r="H571" s="190">
        <v>38.094000000000001</v>
      </c>
      <c r="I571" s="191"/>
      <c r="L571" s="186"/>
      <c r="M571" s="192"/>
      <c r="N571" s="193"/>
      <c r="O571" s="193"/>
      <c r="P571" s="193"/>
      <c r="Q571" s="193"/>
      <c r="R571" s="193"/>
      <c r="S571" s="193"/>
      <c r="T571" s="194"/>
      <c r="AT571" s="188" t="s">
        <v>252</v>
      </c>
      <c r="AU571" s="188" t="s">
        <v>80</v>
      </c>
      <c r="AV571" s="11" t="s">
        <v>80</v>
      </c>
      <c r="AW571" s="11" t="s">
        <v>36</v>
      </c>
      <c r="AX571" s="11" t="s">
        <v>11</v>
      </c>
      <c r="AY571" s="188" t="s">
        <v>243</v>
      </c>
    </row>
    <row r="572" spans="2:65" s="1" customFormat="1" ht="16.5" customHeight="1">
      <c r="B572" s="173"/>
      <c r="C572" s="174" t="s">
        <v>28</v>
      </c>
      <c r="D572" s="174" t="s">
        <v>245</v>
      </c>
      <c r="E572" s="175" t="s">
        <v>860</v>
      </c>
      <c r="F572" s="176" t="s">
        <v>861</v>
      </c>
      <c r="G572" s="177" t="s">
        <v>248</v>
      </c>
      <c r="H572" s="178">
        <v>179.16800000000001</v>
      </c>
      <c r="I572" s="179"/>
      <c r="J572" s="180">
        <f>ROUND(I572*H572,0)</f>
        <v>0</v>
      </c>
      <c r="K572" s="176" t="s">
        <v>249</v>
      </c>
      <c r="L572" s="39"/>
      <c r="M572" s="181" t="s">
        <v>5</v>
      </c>
      <c r="N572" s="182" t="s">
        <v>43</v>
      </c>
      <c r="O572" s="40"/>
      <c r="P572" s="183">
        <f>O572*H572</f>
        <v>0</v>
      </c>
      <c r="Q572" s="183">
        <v>3.2997000000000003E-5</v>
      </c>
      <c r="R572" s="183">
        <f>Q572*H572</f>
        <v>5.9120064960000007E-3</v>
      </c>
      <c r="S572" s="183">
        <v>0</v>
      </c>
      <c r="T572" s="184">
        <f>S572*H572</f>
        <v>0</v>
      </c>
      <c r="AR572" s="23" t="s">
        <v>332</v>
      </c>
      <c r="AT572" s="23" t="s">
        <v>245</v>
      </c>
      <c r="AU572" s="23" t="s">
        <v>80</v>
      </c>
      <c r="AY572" s="23" t="s">
        <v>243</v>
      </c>
      <c r="BE572" s="185">
        <f>IF(N572="základní",J572,0)</f>
        <v>0</v>
      </c>
      <c r="BF572" s="185">
        <f>IF(N572="snížená",J572,0)</f>
        <v>0</v>
      </c>
      <c r="BG572" s="185">
        <f>IF(N572="zákl. přenesená",J572,0)</f>
        <v>0</v>
      </c>
      <c r="BH572" s="185">
        <f>IF(N572="sníž. přenesená",J572,0)</f>
        <v>0</v>
      </c>
      <c r="BI572" s="185">
        <f>IF(N572="nulová",J572,0)</f>
        <v>0</v>
      </c>
      <c r="BJ572" s="23" t="s">
        <v>11</v>
      </c>
      <c r="BK572" s="185">
        <f>ROUND(I572*H572,0)</f>
        <v>0</v>
      </c>
      <c r="BL572" s="23" t="s">
        <v>332</v>
      </c>
      <c r="BM572" s="23" t="s">
        <v>862</v>
      </c>
    </row>
    <row r="573" spans="2:65" s="11" customFormat="1" ht="13.5">
      <c r="B573" s="186"/>
      <c r="D573" s="187" t="s">
        <v>252</v>
      </c>
      <c r="E573" s="188" t="s">
        <v>5</v>
      </c>
      <c r="F573" s="189" t="s">
        <v>863</v>
      </c>
      <c r="H573" s="190">
        <v>131.44999999999999</v>
      </c>
      <c r="I573" s="191"/>
      <c r="L573" s="186"/>
      <c r="M573" s="192"/>
      <c r="N573" s="193"/>
      <c r="O573" s="193"/>
      <c r="P573" s="193"/>
      <c r="Q573" s="193"/>
      <c r="R573" s="193"/>
      <c r="S573" s="193"/>
      <c r="T573" s="194"/>
      <c r="AT573" s="188" t="s">
        <v>252</v>
      </c>
      <c r="AU573" s="188" t="s">
        <v>80</v>
      </c>
      <c r="AV573" s="11" t="s">
        <v>80</v>
      </c>
      <c r="AW573" s="11" t="s">
        <v>36</v>
      </c>
      <c r="AX573" s="11" t="s">
        <v>72</v>
      </c>
      <c r="AY573" s="188" t="s">
        <v>243</v>
      </c>
    </row>
    <row r="574" spans="2:65" s="11" customFormat="1" ht="13.5">
      <c r="B574" s="186"/>
      <c r="D574" s="187" t="s">
        <v>252</v>
      </c>
      <c r="E574" s="188" t="s">
        <v>5</v>
      </c>
      <c r="F574" s="189" t="s">
        <v>864</v>
      </c>
      <c r="H574" s="190">
        <v>16.100000000000001</v>
      </c>
      <c r="I574" s="191"/>
      <c r="L574" s="186"/>
      <c r="M574" s="192"/>
      <c r="N574" s="193"/>
      <c r="O574" s="193"/>
      <c r="P574" s="193"/>
      <c r="Q574" s="193"/>
      <c r="R574" s="193"/>
      <c r="S574" s="193"/>
      <c r="T574" s="194"/>
      <c r="AT574" s="188" t="s">
        <v>252</v>
      </c>
      <c r="AU574" s="188" t="s">
        <v>80</v>
      </c>
      <c r="AV574" s="11" t="s">
        <v>80</v>
      </c>
      <c r="AW574" s="11" t="s">
        <v>36</v>
      </c>
      <c r="AX574" s="11" t="s">
        <v>72</v>
      </c>
      <c r="AY574" s="188" t="s">
        <v>243</v>
      </c>
    </row>
    <row r="575" spans="2:65" s="12" customFormat="1" ht="13.5">
      <c r="B575" s="195"/>
      <c r="D575" s="187" t="s">
        <v>252</v>
      </c>
      <c r="E575" s="196" t="s">
        <v>180</v>
      </c>
      <c r="F575" s="197" t="s">
        <v>865</v>
      </c>
      <c r="H575" s="198">
        <v>147.55000000000001</v>
      </c>
      <c r="I575" s="199"/>
      <c r="L575" s="195"/>
      <c r="M575" s="200"/>
      <c r="N575" s="201"/>
      <c r="O575" s="201"/>
      <c r="P575" s="201"/>
      <c r="Q575" s="201"/>
      <c r="R575" s="201"/>
      <c r="S575" s="201"/>
      <c r="T575" s="202"/>
      <c r="AT575" s="196" t="s">
        <v>252</v>
      </c>
      <c r="AU575" s="196" t="s">
        <v>80</v>
      </c>
      <c r="AV575" s="12" t="s">
        <v>83</v>
      </c>
      <c r="AW575" s="12" t="s">
        <v>36</v>
      </c>
      <c r="AX575" s="12" t="s">
        <v>72</v>
      </c>
      <c r="AY575" s="196" t="s">
        <v>243</v>
      </c>
    </row>
    <row r="576" spans="2:65" s="11" customFormat="1" ht="13.5">
      <c r="B576" s="186"/>
      <c r="D576" s="187" t="s">
        <v>252</v>
      </c>
      <c r="E576" s="188" t="s">
        <v>5</v>
      </c>
      <c r="F576" s="189" t="s">
        <v>866</v>
      </c>
      <c r="H576" s="190">
        <v>7.2880000000000003</v>
      </c>
      <c r="I576" s="191"/>
      <c r="L576" s="186"/>
      <c r="M576" s="192"/>
      <c r="N576" s="193"/>
      <c r="O576" s="193"/>
      <c r="P576" s="193"/>
      <c r="Q576" s="193"/>
      <c r="R576" s="193"/>
      <c r="S576" s="193"/>
      <c r="T576" s="194"/>
      <c r="AT576" s="188" t="s">
        <v>252</v>
      </c>
      <c r="AU576" s="188" t="s">
        <v>80</v>
      </c>
      <c r="AV576" s="11" t="s">
        <v>80</v>
      </c>
      <c r="AW576" s="11" t="s">
        <v>36</v>
      </c>
      <c r="AX576" s="11" t="s">
        <v>72</v>
      </c>
      <c r="AY576" s="188" t="s">
        <v>243</v>
      </c>
    </row>
    <row r="577" spans="2:65" s="12" customFormat="1" ht="13.5">
      <c r="B577" s="195"/>
      <c r="D577" s="187" t="s">
        <v>252</v>
      </c>
      <c r="E577" s="196" t="s">
        <v>183</v>
      </c>
      <c r="F577" s="197" t="s">
        <v>867</v>
      </c>
      <c r="H577" s="198">
        <v>7.2880000000000003</v>
      </c>
      <c r="I577" s="199"/>
      <c r="L577" s="195"/>
      <c r="M577" s="200"/>
      <c r="N577" s="201"/>
      <c r="O577" s="201"/>
      <c r="P577" s="201"/>
      <c r="Q577" s="201"/>
      <c r="R577" s="201"/>
      <c r="S577" s="201"/>
      <c r="T577" s="202"/>
      <c r="AT577" s="196" t="s">
        <v>252</v>
      </c>
      <c r="AU577" s="196" t="s">
        <v>80</v>
      </c>
      <c r="AV577" s="12" t="s">
        <v>83</v>
      </c>
      <c r="AW577" s="12" t="s">
        <v>36</v>
      </c>
      <c r="AX577" s="12" t="s">
        <v>72</v>
      </c>
      <c r="AY577" s="196" t="s">
        <v>243</v>
      </c>
    </row>
    <row r="578" spans="2:65" s="11" customFormat="1" ht="13.5">
      <c r="B578" s="186"/>
      <c r="D578" s="187" t="s">
        <v>252</v>
      </c>
      <c r="E578" s="188" t="s">
        <v>5</v>
      </c>
      <c r="F578" s="189" t="s">
        <v>868</v>
      </c>
      <c r="H578" s="190">
        <v>24.33</v>
      </c>
      <c r="I578" s="191"/>
      <c r="L578" s="186"/>
      <c r="M578" s="192"/>
      <c r="N578" s="193"/>
      <c r="O578" s="193"/>
      <c r="P578" s="193"/>
      <c r="Q578" s="193"/>
      <c r="R578" s="193"/>
      <c r="S578" s="193"/>
      <c r="T578" s="194"/>
      <c r="AT578" s="188" t="s">
        <v>252</v>
      </c>
      <c r="AU578" s="188" t="s">
        <v>80</v>
      </c>
      <c r="AV578" s="11" t="s">
        <v>80</v>
      </c>
      <c r="AW578" s="11" t="s">
        <v>36</v>
      </c>
      <c r="AX578" s="11" t="s">
        <v>72</v>
      </c>
      <c r="AY578" s="188" t="s">
        <v>243</v>
      </c>
    </row>
    <row r="579" spans="2:65" s="12" customFormat="1" ht="13.5">
      <c r="B579" s="195"/>
      <c r="D579" s="187" t="s">
        <v>252</v>
      </c>
      <c r="E579" s="196" t="s">
        <v>186</v>
      </c>
      <c r="F579" s="197" t="s">
        <v>869</v>
      </c>
      <c r="H579" s="198">
        <v>24.33</v>
      </c>
      <c r="I579" s="199"/>
      <c r="L579" s="195"/>
      <c r="M579" s="200"/>
      <c r="N579" s="201"/>
      <c r="O579" s="201"/>
      <c r="P579" s="201"/>
      <c r="Q579" s="201"/>
      <c r="R579" s="201"/>
      <c r="S579" s="201"/>
      <c r="T579" s="202"/>
      <c r="AT579" s="196" t="s">
        <v>252</v>
      </c>
      <c r="AU579" s="196" t="s">
        <v>80</v>
      </c>
      <c r="AV579" s="12" t="s">
        <v>83</v>
      </c>
      <c r="AW579" s="12" t="s">
        <v>36</v>
      </c>
      <c r="AX579" s="12" t="s">
        <v>72</v>
      </c>
      <c r="AY579" s="196" t="s">
        <v>243</v>
      </c>
    </row>
    <row r="580" spans="2:65" s="13" customFormat="1" ht="13.5">
      <c r="B580" s="213"/>
      <c r="D580" s="187" t="s">
        <v>252</v>
      </c>
      <c r="E580" s="214" t="s">
        <v>5</v>
      </c>
      <c r="F580" s="215" t="s">
        <v>478</v>
      </c>
      <c r="H580" s="216">
        <v>179.16800000000001</v>
      </c>
      <c r="I580" s="217"/>
      <c r="L580" s="213"/>
      <c r="M580" s="218"/>
      <c r="N580" s="219"/>
      <c r="O580" s="219"/>
      <c r="P580" s="219"/>
      <c r="Q580" s="219"/>
      <c r="R580" s="219"/>
      <c r="S580" s="219"/>
      <c r="T580" s="220"/>
      <c r="AT580" s="214" t="s">
        <v>252</v>
      </c>
      <c r="AU580" s="214" t="s">
        <v>80</v>
      </c>
      <c r="AV580" s="13" t="s">
        <v>250</v>
      </c>
      <c r="AW580" s="13" t="s">
        <v>36</v>
      </c>
      <c r="AX580" s="13" t="s">
        <v>11</v>
      </c>
      <c r="AY580" s="214" t="s">
        <v>243</v>
      </c>
    </row>
    <row r="581" spans="2:65" s="1" customFormat="1" ht="16.5" customHeight="1">
      <c r="B581" s="173"/>
      <c r="C581" s="203" t="s">
        <v>870</v>
      </c>
      <c r="D581" s="203" t="s">
        <v>337</v>
      </c>
      <c r="E581" s="204" t="s">
        <v>871</v>
      </c>
      <c r="F581" s="205" t="s">
        <v>872</v>
      </c>
      <c r="G581" s="206" t="s">
        <v>248</v>
      </c>
      <c r="H581" s="207">
        <v>206.04400000000001</v>
      </c>
      <c r="I581" s="208"/>
      <c r="J581" s="209">
        <f>ROUND(I581*H581,0)</f>
        <v>0</v>
      </c>
      <c r="K581" s="205" t="s">
        <v>5</v>
      </c>
      <c r="L581" s="210"/>
      <c r="M581" s="211" t="s">
        <v>5</v>
      </c>
      <c r="N581" s="212" t="s">
        <v>43</v>
      </c>
      <c r="O581" s="40"/>
      <c r="P581" s="183">
        <f>O581*H581</f>
        <v>0</v>
      </c>
      <c r="Q581" s="183">
        <v>2E-3</v>
      </c>
      <c r="R581" s="183">
        <f>Q581*H581</f>
        <v>0.41208800000000001</v>
      </c>
      <c r="S581" s="183">
        <v>0</v>
      </c>
      <c r="T581" s="184">
        <f>S581*H581</f>
        <v>0</v>
      </c>
      <c r="AR581" s="23" t="s">
        <v>434</v>
      </c>
      <c r="AT581" s="23" t="s">
        <v>337</v>
      </c>
      <c r="AU581" s="23" t="s">
        <v>80</v>
      </c>
      <c r="AY581" s="23" t="s">
        <v>243</v>
      </c>
      <c r="BE581" s="185">
        <f>IF(N581="základní",J581,0)</f>
        <v>0</v>
      </c>
      <c r="BF581" s="185">
        <f>IF(N581="snížená",J581,0)</f>
        <v>0</v>
      </c>
      <c r="BG581" s="185">
        <f>IF(N581="zákl. přenesená",J581,0)</f>
        <v>0</v>
      </c>
      <c r="BH581" s="185">
        <f>IF(N581="sníž. přenesená",J581,0)</f>
        <v>0</v>
      </c>
      <c r="BI581" s="185">
        <f>IF(N581="nulová",J581,0)</f>
        <v>0</v>
      </c>
      <c r="BJ581" s="23" t="s">
        <v>11</v>
      </c>
      <c r="BK581" s="185">
        <f>ROUND(I581*H581,0)</f>
        <v>0</v>
      </c>
      <c r="BL581" s="23" t="s">
        <v>332</v>
      </c>
      <c r="BM581" s="23" t="s">
        <v>873</v>
      </c>
    </row>
    <row r="582" spans="2:65" s="11" customFormat="1" ht="13.5">
      <c r="B582" s="186"/>
      <c r="D582" s="187" t="s">
        <v>252</v>
      </c>
      <c r="E582" s="188" t="s">
        <v>5</v>
      </c>
      <c r="F582" s="189" t="s">
        <v>874</v>
      </c>
      <c r="H582" s="190">
        <v>169.68299999999999</v>
      </c>
      <c r="I582" s="191"/>
      <c r="L582" s="186"/>
      <c r="M582" s="192"/>
      <c r="N582" s="193"/>
      <c r="O582" s="193"/>
      <c r="P582" s="193"/>
      <c r="Q582" s="193"/>
      <c r="R582" s="193"/>
      <c r="S582" s="193"/>
      <c r="T582" s="194"/>
      <c r="AT582" s="188" t="s">
        <v>252</v>
      </c>
      <c r="AU582" s="188" t="s">
        <v>80</v>
      </c>
      <c r="AV582" s="11" t="s">
        <v>80</v>
      </c>
      <c r="AW582" s="11" t="s">
        <v>36</v>
      </c>
      <c r="AX582" s="11" t="s">
        <v>72</v>
      </c>
      <c r="AY582" s="188" t="s">
        <v>243</v>
      </c>
    </row>
    <row r="583" spans="2:65" s="11" customFormat="1" ht="13.5">
      <c r="B583" s="186"/>
      <c r="D583" s="187" t="s">
        <v>252</v>
      </c>
      <c r="E583" s="188" t="s">
        <v>5</v>
      </c>
      <c r="F583" s="189" t="s">
        <v>875</v>
      </c>
      <c r="H583" s="190">
        <v>8.3810000000000002</v>
      </c>
      <c r="I583" s="191"/>
      <c r="L583" s="186"/>
      <c r="M583" s="192"/>
      <c r="N583" s="193"/>
      <c r="O583" s="193"/>
      <c r="P583" s="193"/>
      <c r="Q583" s="193"/>
      <c r="R583" s="193"/>
      <c r="S583" s="193"/>
      <c r="T583" s="194"/>
      <c r="AT583" s="188" t="s">
        <v>252</v>
      </c>
      <c r="AU583" s="188" t="s">
        <v>80</v>
      </c>
      <c r="AV583" s="11" t="s">
        <v>80</v>
      </c>
      <c r="AW583" s="11" t="s">
        <v>36</v>
      </c>
      <c r="AX583" s="11" t="s">
        <v>72</v>
      </c>
      <c r="AY583" s="188" t="s">
        <v>243</v>
      </c>
    </row>
    <row r="584" spans="2:65" s="11" customFormat="1" ht="13.5">
      <c r="B584" s="186"/>
      <c r="D584" s="187" t="s">
        <v>252</v>
      </c>
      <c r="E584" s="188" t="s">
        <v>5</v>
      </c>
      <c r="F584" s="189" t="s">
        <v>876</v>
      </c>
      <c r="H584" s="190">
        <v>27.98</v>
      </c>
      <c r="I584" s="191"/>
      <c r="L584" s="186"/>
      <c r="M584" s="192"/>
      <c r="N584" s="193"/>
      <c r="O584" s="193"/>
      <c r="P584" s="193"/>
      <c r="Q584" s="193"/>
      <c r="R584" s="193"/>
      <c r="S584" s="193"/>
      <c r="T584" s="194"/>
      <c r="AT584" s="188" t="s">
        <v>252</v>
      </c>
      <c r="AU584" s="188" t="s">
        <v>80</v>
      </c>
      <c r="AV584" s="11" t="s">
        <v>80</v>
      </c>
      <c r="AW584" s="11" t="s">
        <v>36</v>
      </c>
      <c r="AX584" s="11" t="s">
        <v>72</v>
      </c>
      <c r="AY584" s="188" t="s">
        <v>243</v>
      </c>
    </row>
    <row r="585" spans="2:65" s="12" customFormat="1" ht="13.5">
      <c r="B585" s="195"/>
      <c r="D585" s="187" t="s">
        <v>252</v>
      </c>
      <c r="E585" s="196" t="s">
        <v>5</v>
      </c>
      <c r="F585" s="197" t="s">
        <v>255</v>
      </c>
      <c r="H585" s="198">
        <v>206.04400000000001</v>
      </c>
      <c r="I585" s="199"/>
      <c r="L585" s="195"/>
      <c r="M585" s="200"/>
      <c r="N585" s="201"/>
      <c r="O585" s="201"/>
      <c r="P585" s="201"/>
      <c r="Q585" s="201"/>
      <c r="R585" s="201"/>
      <c r="S585" s="201"/>
      <c r="T585" s="202"/>
      <c r="AT585" s="196" t="s">
        <v>252</v>
      </c>
      <c r="AU585" s="196" t="s">
        <v>80</v>
      </c>
      <c r="AV585" s="12" t="s">
        <v>83</v>
      </c>
      <c r="AW585" s="12" t="s">
        <v>36</v>
      </c>
      <c r="AX585" s="12" t="s">
        <v>11</v>
      </c>
      <c r="AY585" s="196" t="s">
        <v>243</v>
      </c>
    </row>
    <row r="586" spans="2:65" s="1" customFormat="1" ht="25.5" customHeight="1">
      <c r="B586" s="173"/>
      <c r="C586" s="174" t="s">
        <v>877</v>
      </c>
      <c r="D586" s="174" t="s">
        <v>245</v>
      </c>
      <c r="E586" s="175" t="s">
        <v>878</v>
      </c>
      <c r="F586" s="176" t="s">
        <v>879</v>
      </c>
      <c r="G586" s="177" t="s">
        <v>658</v>
      </c>
      <c r="H586" s="178">
        <v>3</v>
      </c>
      <c r="I586" s="179"/>
      <c r="J586" s="180">
        <f>ROUND(I586*H586,0)</f>
        <v>0</v>
      </c>
      <c r="K586" s="176" t="s">
        <v>249</v>
      </c>
      <c r="L586" s="39"/>
      <c r="M586" s="181" t="s">
        <v>5</v>
      </c>
      <c r="N586" s="182" t="s">
        <v>43</v>
      </c>
      <c r="O586" s="40"/>
      <c r="P586" s="183">
        <f>O586*H586</f>
        <v>0</v>
      </c>
      <c r="Q586" s="183">
        <v>7.4999999999999997E-3</v>
      </c>
      <c r="R586" s="183">
        <f>Q586*H586</f>
        <v>2.2499999999999999E-2</v>
      </c>
      <c r="S586" s="183">
        <v>0</v>
      </c>
      <c r="T586" s="184">
        <f>S586*H586</f>
        <v>0</v>
      </c>
      <c r="AR586" s="23" t="s">
        <v>332</v>
      </c>
      <c r="AT586" s="23" t="s">
        <v>245</v>
      </c>
      <c r="AU586" s="23" t="s">
        <v>80</v>
      </c>
      <c r="AY586" s="23" t="s">
        <v>243</v>
      </c>
      <c r="BE586" s="185">
        <f>IF(N586="základní",J586,0)</f>
        <v>0</v>
      </c>
      <c r="BF586" s="185">
        <f>IF(N586="snížená",J586,0)</f>
        <v>0</v>
      </c>
      <c r="BG586" s="185">
        <f>IF(N586="zákl. přenesená",J586,0)</f>
        <v>0</v>
      </c>
      <c r="BH586" s="185">
        <f>IF(N586="sníž. přenesená",J586,0)</f>
        <v>0</v>
      </c>
      <c r="BI586" s="185">
        <f>IF(N586="nulová",J586,0)</f>
        <v>0</v>
      </c>
      <c r="BJ586" s="23" t="s">
        <v>11</v>
      </c>
      <c r="BK586" s="185">
        <f>ROUND(I586*H586,0)</f>
        <v>0</v>
      </c>
      <c r="BL586" s="23" t="s">
        <v>332</v>
      </c>
      <c r="BM586" s="23" t="s">
        <v>880</v>
      </c>
    </row>
    <row r="587" spans="2:65" s="11" customFormat="1" ht="13.5">
      <c r="B587" s="186"/>
      <c r="D587" s="187" t="s">
        <v>252</v>
      </c>
      <c r="E587" s="188" t="s">
        <v>5</v>
      </c>
      <c r="F587" s="189" t="s">
        <v>881</v>
      </c>
      <c r="H587" s="190">
        <v>3</v>
      </c>
      <c r="I587" s="191"/>
      <c r="L587" s="186"/>
      <c r="M587" s="192"/>
      <c r="N587" s="193"/>
      <c r="O587" s="193"/>
      <c r="P587" s="193"/>
      <c r="Q587" s="193"/>
      <c r="R587" s="193"/>
      <c r="S587" s="193"/>
      <c r="T587" s="194"/>
      <c r="AT587" s="188" t="s">
        <v>252</v>
      </c>
      <c r="AU587" s="188" t="s">
        <v>80</v>
      </c>
      <c r="AV587" s="11" t="s">
        <v>80</v>
      </c>
      <c r="AW587" s="11" t="s">
        <v>36</v>
      </c>
      <c r="AX587" s="11" t="s">
        <v>11</v>
      </c>
      <c r="AY587" s="188" t="s">
        <v>243</v>
      </c>
    </row>
    <row r="588" spans="2:65" s="1" customFormat="1" ht="25.5" customHeight="1">
      <c r="B588" s="173"/>
      <c r="C588" s="174" t="s">
        <v>882</v>
      </c>
      <c r="D588" s="174" t="s">
        <v>245</v>
      </c>
      <c r="E588" s="175" t="s">
        <v>883</v>
      </c>
      <c r="F588" s="176" t="s">
        <v>884</v>
      </c>
      <c r="G588" s="177" t="s">
        <v>658</v>
      </c>
      <c r="H588" s="178">
        <v>39.75</v>
      </c>
      <c r="I588" s="179"/>
      <c r="J588" s="180">
        <f>ROUND(I588*H588,0)</f>
        <v>0</v>
      </c>
      <c r="K588" s="176" t="s">
        <v>249</v>
      </c>
      <c r="L588" s="39"/>
      <c r="M588" s="181" t="s">
        <v>5</v>
      </c>
      <c r="N588" s="182" t="s">
        <v>43</v>
      </c>
      <c r="O588" s="40"/>
      <c r="P588" s="183">
        <f>O588*H588</f>
        <v>0</v>
      </c>
      <c r="Q588" s="183">
        <v>1.1100000000000001E-3</v>
      </c>
      <c r="R588" s="183">
        <f>Q588*H588</f>
        <v>4.4122500000000002E-2</v>
      </c>
      <c r="S588" s="183">
        <v>0</v>
      </c>
      <c r="T588" s="184">
        <f>S588*H588</f>
        <v>0</v>
      </c>
      <c r="AR588" s="23" t="s">
        <v>332</v>
      </c>
      <c r="AT588" s="23" t="s">
        <v>245</v>
      </c>
      <c r="AU588" s="23" t="s">
        <v>80</v>
      </c>
      <c r="AY588" s="23" t="s">
        <v>243</v>
      </c>
      <c r="BE588" s="185">
        <f>IF(N588="základní",J588,0)</f>
        <v>0</v>
      </c>
      <c r="BF588" s="185">
        <f>IF(N588="snížená",J588,0)</f>
        <v>0</v>
      </c>
      <c r="BG588" s="185">
        <f>IF(N588="zákl. přenesená",J588,0)</f>
        <v>0</v>
      </c>
      <c r="BH588" s="185">
        <f>IF(N588="sníž. přenesená",J588,0)</f>
        <v>0</v>
      </c>
      <c r="BI588" s="185">
        <f>IF(N588="nulová",J588,0)</f>
        <v>0</v>
      </c>
      <c r="BJ588" s="23" t="s">
        <v>11</v>
      </c>
      <c r="BK588" s="185">
        <f>ROUND(I588*H588,0)</f>
        <v>0</v>
      </c>
      <c r="BL588" s="23" t="s">
        <v>332</v>
      </c>
      <c r="BM588" s="23" t="s">
        <v>885</v>
      </c>
    </row>
    <row r="589" spans="2:65" s="11" customFormat="1" ht="13.5">
      <c r="B589" s="186"/>
      <c r="D589" s="187" t="s">
        <v>252</v>
      </c>
      <c r="E589" s="188" t="s">
        <v>5</v>
      </c>
      <c r="F589" s="189" t="s">
        <v>886</v>
      </c>
      <c r="H589" s="190">
        <v>36.674999999999997</v>
      </c>
      <c r="I589" s="191"/>
      <c r="L589" s="186"/>
      <c r="M589" s="192"/>
      <c r="N589" s="193"/>
      <c r="O589" s="193"/>
      <c r="P589" s="193"/>
      <c r="Q589" s="193"/>
      <c r="R589" s="193"/>
      <c r="S589" s="193"/>
      <c r="T589" s="194"/>
      <c r="AT589" s="188" t="s">
        <v>252</v>
      </c>
      <c r="AU589" s="188" t="s">
        <v>80</v>
      </c>
      <c r="AV589" s="11" t="s">
        <v>80</v>
      </c>
      <c r="AW589" s="11" t="s">
        <v>36</v>
      </c>
      <c r="AX589" s="11" t="s">
        <v>72</v>
      </c>
      <c r="AY589" s="188" t="s">
        <v>243</v>
      </c>
    </row>
    <row r="590" spans="2:65" s="11" customFormat="1" ht="13.5">
      <c r="B590" s="186"/>
      <c r="D590" s="187" t="s">
        <v>252</v>
      </c>
      <c r="E590" s="188" t="s">
        <v>5</v>
      </c>
      <c r="F590" s="189" t="s">
        <v>887</v>
      </c>
      <c r="H590" s="190">
        <v>3.0750000000000002</v>
      </c>
      <c r="I590" s="191"/>
      <c r="L590" s="186"/>
      <c r="M590" s="192"/>
      <c r="N590" s="193"/>
      <c r="O590" s="193"/>
      <c r="P590" s="193"/>
      <c r="Q590" s="193"/>
      <c r="R590" s="193"/>
      <c r="S590" s="193"/>
      <c r="T590" s="194"/>
      <c r="AT590" s="188" t="s">
        <v>252</v>
      </c>
      <c r="AU590" s="188" t="s">
        <v>80</v>
      </c>
      <c r="AV590" s="11" t="s">
        <v>80</v>
      </c>
      <c r="AW590" s="11" t="s">
        <v>36</v>
      </c>
      <c r="AX590" s="11" t="s">
        <v>72</v>
      </c>
      <c r="AY590" s="188" t="s">
        <v>243</v>
      </c>
    </row>
    <row r="591" spans="2:65" s="12" customFormat="1" ht="13.5">
      <c r="B591" s="195"/>
      <c r="D591" s="187" t="s">
        <v>252</v>
      </c>
      <c r="E591" s="196" t="s">
        <v>5</v>
      </c>
      <c r="F591" s="197" t="s">
        <v>255</v>
      </c>
      <c r="H591" s="198">
        <v>39.75</v>
      </c>
      <c r="I591" s="199"/>
      <c r="L591" s="195"/>
      <c r="M591" s="200"/>
      <c r="N591" s="201"/>
      <c r="O591" s="201"/>
      <c r="P591" s="201"/>
      <c r="Q591" s="201"/>
      <c r="R591" s="201"/>
      <c r="S591" s="201"/>
      <c r="T591" s="202"/>
      <c r="AT591" s="196" t="s">
        <v>252</v>
      </c>
      <c r="AU591" s="196" t="s">
        <v>80</v>
      </c>
      <c r="AV591" s="12" t="s">
        <v>83</v>
      </c>
      <c r="AW591" s="12" t="s">
        <v>36</v>
      </c>
      <c r="AX591" s="12" t="s">
        <v>11</v>
      </c>
      <c r="AY591" s="196" t="s">
        <v>243</v>
      </c>
    </row>
    <row r="592" spans="2:65" s="1" customFormat="1" ht="25.5" customHeight="1">
      <c r="B592" s="173"/>
      <c r="C592" s="174" t="s">
        <v>888</v>
      </c>
      <c r="D592" s="174" t="s">
        <v>245</v>
      </c>
      <c r="E592" s="175" t="s">
        <v>889</v>
      </c>
      <c r="F592" s="176" t="s">
        <v>890</v>
      </c>
      <c r="G592" s="177" t="s">
        <v>658</v>
      </c>
      <c r="H592" s="178">
        <v>18.338000000000001</v>
      </c>
      <c r="I592" s="179"/>
      <c r="J592" s="180">
        <f>ROUND(I592*H592,0)</f>
        <v>0</v>
      </c>
      <c r="K592" s="176" t="s">
        <v>249</v>
      </c>
      <c r="L592" s="39"/>
      <c r="M592" s="181" t="s">
        <v>5</v>
      </c>
      <c r="N592" s="182" t="s">
        <v>43</v>
      </c>
      <c r="O592" s="40"/>
      <c r="P592" s="183">
        <f>O592*H592</f>
        <v>0</v>
      </c>
      <c r="Q592" s="183">
        <v>1.1100000000000001E-3</v>
      </c>
      <c r="R592" s="183">
        <f>Q592*H592</f>
        <v>2.0355180000000004E-2</v>
      </c>
      <c r="S592" s="183">
        <v>0</v>
      </c>
      <c r="T592" s="184">
        <f>S592*H592</f>
        <v>0</v>
      </c>
      <c r="AR592" s="23" t="s">
        <v>332</v>
      </c>
      <c r="AT592" s="23" t="s">
        <v>245</v>
      </c>
      <c r="AU592" s="23" t="s">
        <v>80</v>
      </c>
      <c r="AY592" s="23" t="s">
        <v>243</v>
      </c>
      <c r="BE592" s="185">
        <f>IF(N592="základní",J592,0)</f>
        <v>0</v>
      </c>
      <c r="BF592" s="185">
        <f>IF(N592="snížená",J592,0)</f>
        <v>0</v>
      </c>
      <c r="BG592" s="185">
        <f>IF(N592="zákl. přenesená",J592,0)</f>
        <v>0</v>
      </c>
      <c r="BH592" s="185">
        <f>IF(N592="sníž. přenesená",J592,0)</f>
        <v>0</v>
      </c>
      <c r="BI592" s="185">
        <f>IF(N592="nulová",J592,0)</f>
        <v>0</v>
      </c>
      <c r="BJ592" s="23" t="s">
        <v>11</v>
      </c>
      <c r="BK592" s="185">
        <f>ROUND(I592*H592,0)</f>
        <v>0</v>
      </c>
      <c r="BL592" s="23" t="s">
        <v>332</v>
      </c>
      <c r="BM592" s="23" t="s">
        <v>891</v>
      </c>
    </row>
    <row r="593" spans="2:65" s="11" customFormat="1" ht="13.5">
      <c r="B593" s="186"/>
      <c r="D593" s="187" t="s">
        <v>252</v>
      </c>
      <c r="E593" s="188" t="s">
        <v>5</v>
      </c>
      <c r="F593" s="189" t="s">
        <v>892</v>
      </c>
      <c r="H593" s="190">
        <v>18.338000000000001</v>
      </c>
      <c r="I593" s="191"/>
      <c r="L593" s="186"/>
      <c r="M593" s="192"/>
      <c r="N593" s="193"/>
      <c r="O593" s="193"/>
      <c r="P593" s="193"/>
      <c r="Q593" s="193"/>
      <c r="R593" s="193"/>
      <c r="S593" s="193"/>
      <c r="T593" s="194"/>
      <c r="AT593" s="188" t="s">
        <v>252</v>
      </c>
      <c r="AU593" s="188" t="s">
        <v>80</v>
      </c>
      <c r="AV593" s="11" t="s">
        <v>80</v>
      </c>
      <c r="AW593" s="11" t="s">
        <v>36</v>
      </c>
      <c r="AX593" s="11" t="s">
        <v>72</v>
      </c>
      <c r="AY593" s="188" t="s">
        <v>243</v>
      </c>
    </row>
    <row r="594" spans="2:65" s="12" customFormat="1" ht="13.5">
      <c r="B594" s="195"/>
      <c r="D594" s="187" t="s">
        <v>252</v>
      </c>
      <c r="E594" s="196" t="s">
        <v>5</v>
      </c>
      <c r="F594" s="197" t="s">
        <v>255</v>
      </c>
      <c r="H594" s="198">
        <v>18.338000000000001</v>
      </c>
      <c r="I594" s="199"/>
      <c r="L594" s="195"/>
      <c r="M594" s="200"/>
      <c r="N594" s="201"/>
      <c r="O594" s="201"/>
      <c r="P594" s="201"/>
      <c r="Q594" s="201"/>
      <c r="R594" s="201"/>
      <c r="S594" s="201"/>
      <c r="T594" s="202"/>
      <c r="AT594" s="196" t="s">
        <v>252</v>
      </c>
      <c r="AU594" s="196" t="s">
        <v>80</v>
      </c>
      <c r="AV594" s="12" t="s">
        <v>83</v>
      </c>
      <c r="AW594" s="12" t="s">
        <v>36</v>
      </c>
      <c r="AX594" s="12" t="s">
        <v>11</v>
      </c>
      <c r="AY594" s="196" t="s">
        <v>243</v>
      </c>
    </row>
    <row r="595" spans="2:65" s="1" customFormat="1" ht="25.5" customHeight="1">
      <c r="B595" s="173"/>
      <c r="C595" s="174" t="s">
        <v>893</v>
      </c>
      <c r="D595" s="174" t="s">
        <v>245</v>
      </c>
      <c r="E595" s="175" t="s">
        <v>894</v>
      </c>
      <c r="F595" s="176" t="s">
        <v>895</v>
      </c>
      <c r="G595" s="177" t="s">
        <v>658</v>
      </c>
      <c r="H595" s="178">
        <v>24.538</v>
      </c>
      <c r="I595" s="179"/>
      <c r="J595" s="180">
        <f>ROUND(I595*H595,0)</f>
        <v>0</v>
      </c>
      <c r="K595" s="176" t="s">
        <v>249</v>
      </c>
      <c r="L595" s="39"/>
      <c r="M595" s="181" t="s">
        <v>5</v>
      </c>
      <c r="N595" s="182" t="s">
        <v>43</v>
      </c>
      <c r="O595" s="40"/>
      <c r="P595" s="183">
        <f>O595*H595</f>
        <v>0</v>
      </c>
      <c r="Q595" s="183">
        <v>7.9000000000000001E-4</v>
      </c>
      <c r="R595" s="183">
        <f>Q595*H595</f>
        <v>1.9385019999999999E-2</v>
      </c>
      <c r="S595" s="183">
        <v>0</v>
      </c>
      <c r="T595" s="184">
        <f>S595*H595</f>
        <v>0</v>
      </c>
      <c r="AR595" s="23" t="s">
        <v>332</v>
      </c>
      <c r="AT595" s="23" t="s">
        <v>245</v>
      </c>
      <c r="AU595" s="23" t="s">
        <v>80</v>
      </c>
      <c r="AY595" s="23" t="s">
        <v>243</v>
      </c>
      <c r="BE595" s="185">
        <f>IF(N595="základní",J595,0)</f>
        <v>0</v>
      </c>
      <c r="BF595" s="185">
        <f>IF(N595="snížená",J595,0)</f>
        <v>0</v>
      </c>
      <c r="BG595" s="185">
        <f>IF(N595="zákl. přenesená",J595,0)</f>
        <v>0</v>
      </c>
      <c r="BH595" s="185">
        <f>IF(N595="sníž. přenesená",J595,0)</f>
        <v>0</v>
      </c>
      <c r="BI595" s="185">
        <f>IF(N595="nulová",J595,0)</f>
        <v>0</v>
      </c>
      <c r="BJ595" s="23" t="s">
        <v>11</v>
      </c>
      <c r="BK595" s="185">
        <f>ROUND(I595*H595,0)</f>
        <v>0</v>
      </c>
      <c r="BL595" s="23" t="s">
        <v>332</v>
      </c>
      <c r="BM595" s="23" t="s">
        <v>896</v>
      </c>
    </row>
    <row r="596" spans="2:65" s="11" customFormat="1" ht="13.5">
      <c r="B596" s="186"/>
      <c r="D596" s="187" t="s">
        <v>252</v>
      </c>
      <c r="E596" s="188" t="s">
        <v>5</v>
      </c>
      <c r="F596" s="189" t="s">
        <v>897</v>
      </c>
      <c r="H596" s="190">
        <v>18.338000000000001</v>
      </c>
      <c r="I596" s="191"/>
      <c r="L596" s="186"/>
      <c r="M596" s="192"/>
      <c r="N596" s="193"/>
      <c r="O596" s="193"/>
      <c r="P596" s="193"/>
      <c r="Q596" s="193"/>
      <c r="R596" s="193"/>
      <c r="S596" s="193"/>
      <c r="T596" s="194"/>
      <c r="AT596" s="188" t="s">
        <v>252</v>
      </c>
      <c r="AU596" s="188" t="s">
        <v>80</v>
      </c>
      <c r="AV596" s="11" t="s">
        <v>80</v>
      </c>
      <c r="AW596" s="11" t="s">
        <v>36</v>
      </c>
      <c r="AX596" s="11" t="s">
        <v>72</v>
      </c>
      <c r="AY596" s="188" t="s">
        <v>243</v>
      </c>
    </row>
    <row r="597" spans="2:65" s="11" customFormat="1" ht="13.5">
      <c r="B597" s="186"/>
      <c r="D597" s="187" t="s">
        <v>252</v>
      </c>
      <c r="E597" s="188" t="s">
        <v>5</v>
      </c>
      <c r="F597" s="189" t="s">
        <v>887</v>
      </c>
      <c r="H597" s="190">
        <v>3.0750000000000002</v>
      </c>
      <c r="I597" s="191"/>
      <c r="L597" s="186"/>
      <c r="M597" s="192"/>
      <c r="N597" s="193"/>
      <c r="O597" s="193"/>
      <c r="P597" s="193"/>
      <c r="Q597" s="193"/>
      <c r="R597" s="193"/>
      <c r="S597" s="193"/>
      <c r="T597" s="194"/>
      <c r="AT597" s="188" t="s">
        <v>252</v>
      </c>
      <c r="AU597" s="188" t="s">
        <v>80</v>
      </c>
      <c r="AV597" s="11" t="s">
        <v>80</v>
      </c>
      <c r="AW597" s="11" t="s">
        <v>36</v>
      </c>
      <c r="AX597" s="11" t="s">
        <v>72</v>
      </c>
      <c r="AY597" s="188" t="s">
        <v>243</v>
      </c>
    </row>
    <row r="598" spans="2:65" s="11" customFormat="1" ht="13.5">
      <c r="B598" s="186"/>
      <c r="D598" s="187" t="s">
        <v>252</v>
      </c>
      <c r="E598" s="188" t="s">
        <v>5</v>
      </c>
      <c r="F598" s="189" t="s">
        <v>898</v>
      </c>
      <c r="H598" s="190">
        <v>3.125</v>
      </c>
      <c r="I598" s="191"/>
      <c r="L598" s="186"/>
      <c r="M598" s="192"/>
      <c r="N598" s="193"/>
      <c r="O598" s="193"/>
      <c r="P598" s="193"/>
      <c r="Q598" s="193"/>
      <c r="R598" s="193"/>
      <c r="S598" s="193"/>
      <c r="T598" s="194"/>
      <c r="AT598" s="188" t="s">
        <v>252</v>
      </c>
      <c r="AU598" s="188" t="s">
        <v>80</v>
      </c>
      <c r="AV598" s="11" t="s">
        <v>80</v>
      </c>
      <c r="AW598" s="11" t="s">
        <v>36</v>
      </c>
      <c r="AX598" s="11" t="s">
        <v>72</v>
      </c>
      <c r="AY598" s="188" t="s">
        <v>243</v>
      </c>
    </row>
    <row r="599" spans="2:65" s="12" customFormat="1" ht="13.5">
      <c r="B599" s="195"/>
      <c r="D599" s="187" t="s">
        <v>252</v>
      </c>
      <c r="E599" s="196" t="s">
        <v>5</v>
      </c>
      <c r="F599" s="197" t="s">
        <v>255</v>
      </c>
      <c r="H599" s="198">
        <v>24.538</v>
      </c>
      <c r="I599" s="199"/>
      <c r="L599" s="195"/>
      <c r="M599" s="200"/>
      <c r="N599" s="201"/>
      <c r="O599" s="201"/>
      <c r="P599" s="201"/>
      <c r="Q599" s="201"/>
      <c r="R599" s="201"/>
      <c r="S599" s="201"/>
      <c r="T599" s="202"/>
      <c r="AT599" s="196" t="s">
        <v>252</v>
      </c>
      <c r="AU599" s="196" t="s">
        <v>80</v>
      </c>
      <c r="AV599" s="12" t="s">
        <v>83</v>
      </c>
      <c r="AW599" s="12" t="s">
        <v>36</v>
      </c>
      <c r="AX599" s="12" t="s">
        <v>11</v>
      </c>
      <c r="AY599" s="196" t="s">
        <v>243</v>
      </c>
    </row>
    <row r="600" spans="2:65" s="1" customFormat="1" ht="16.5" customHeight="1">
      <c r="B600" s="173"/>
      <c r="C600" s="174" t="s">
        <v>899</v>
      </c>
      <c r="D600" s="174" t="s">
        <v>245</v>
      </c>
      <c r="E600" s="175" t="s">
        <v>900</v>
      </c>
      <c r="F600" s="176" t="s">
        <v>901</v>
      </c>
      <c r="G600" s="177" t="s">
        <v>248</v>
      </c>
      <c r="H600" s="178">
        <v>154.83799999999999</v>
      </c>
      <c r="I600" s="179"/>
      <c r="J600" s="180">
        <f>ROUND(I600*H600,0)</f>
        <v>0</v>
      </c>
      <c r="K600" s="176" t="s">
        <v>249</v>
      </c>
      <c r="L600" s="39"/>
      <c r="M600" s="181" t="s">
        <v>5</v>
      </c>
      <c r="N600" s="182" t="s">
        <v>43</v>
      </c>
      <c r="O600" s="40"/>
      <c r="P600" s="183">
        <f>O600*H600</f>
        <v>0</v>
      </c>
      <c r="Q600" s="183">
        <v>0</v>
      </c>
      <c r="R600" s="183">
        <f>Q600*H600</f>
        <v>0</v>
      </c>
      <c r="S600" s="183">
        <v>0</v>
      </c>
      <c r="T600" s="184">
        <f>S600*H600</f>
        <v>0</v>
      </c>
      <c r="AR600" s="23" t="s">
        <v>332</v>
      </c>
      <c r="AT600" s="23" t="s">
        <v>245</v>
      </c>
      <c r="AU600" s="23" t="s">
        <v>80</v>
      </c>
      <c r="AY600" s="23" t="s">
        <v>243</v>
      </c>
      <c r="BE600" s="185">
        <f>IF(N600="základní",J600,0)</f>
        <v>0</v>
      </c>
      <c r="BF600" s="185">
        <f>IF(N600="snížená",J600,0)</f>
        <v>0</v>
      </c>
      <c r="BG600" s="185">
        <f>IF(N600="zákl. přenesená",J600,0)</f>
        <v>0</v>
      </c>
      <c r="BH600" s="185">
        <f>IF(N600="sníž. přenesená",J600,0)</f>
        <v>0</v>
      </c>
      <c r="BI600" s="185">
        <f>IF(N600="nulová",J600,0)</f>
        <v>0</v>
      </c>
      <c r="BJ600" s="23" t="s">
        <v>11</v>
      </c>
      <c r="BK600" s="185">
        <f>ROUND(I600*H600,0)</f>
        <v>0</v>
      </c>
      <c r="BL600" s="23" t="s">
        <v>332</v>
      </c>
      <c r="BM600" s="23" t="s">
        <v>902</v>
      </c>
    </row>
    <row r="601" spans="2:65" s="11" customFormat="1" ht="13.5">
      <c r="B601" s="186"/>
      <c r="D601" s="187" t="s">
        <v>252</v>
      </c>
      <c r="E601" s="188" t="s">
        <v>5</v>
      </c>
      <c r="F601" s="189" t="s">
        <v>180</v>
      </c>
      <c r="H601" s="190">
        <v>147.55000000000001</v>
      </c>
      <c r="I601" s="191"/>
      <c r="L601" s="186"/>
      <c r="M601" s="192"/>
      <c r="N601" s="193"/>
      <c r="O601" s="193"/>
      <c r="P601" s="193"/>
      <c r="Q601" s="193"/>
      <c r="R601" s="193"/>
      <c r="S601" s="193"/>
      <c r="T601" s="194"/>
      <c r="AT601" s="188" t="s">
        <v>252</v>
      </c>
      <c r="AU601" s="188" t="s">
        <v>80</v>
      </c>
      <c r="AV601" s="11" t="s">
        <v>80</v>
      </c>
      <c r="AW601" s="11" t="s">
        <v>36</v>
      </c>
      <c r="AX601" s="11" t="s">
        <v>72</v>
      </c>
      <c r="AY601" s="188" t="s">
        <v>243</v>
      </c>
    </row>
    <row r="602" spans="2:65" s="11" customFormat="1" ht="13.5">
      <c r="B602" s="186"/>
      <c r="D602" s="187" t="s">
        <v>252</v>
      </c>
      <c r="E602" s="188" t="s">
        <v>5</v>
      </c>
      <c r="F602" s="189" t="s">
        <v>183</v>
      </c>
      <c r="H602" s="190">
        <v>7.2880000000000003</v>
      </c>
      <c r="I602" s="191"/>
      <c r="L602" s="186"/>
      <c r="M602" s="192"/>
      <c r="N602" s="193"/>
      <c r="O602" s="193"/>
      <c r="P602" s="193"/>
      <c r="Q602" s="193"/>
      <c r="R602" s="193"/>
      <c r="S602" s="193"/>
      <c r="T602" s="194"/>
      <c r="AT602" s="188" t="s">
        <v>252</v>
      </c>
      <c r="AU602" s="188" t="s">
        <v>80</v>
      </c>
      <c r="AV602" s="11" t="s">
        <v>80</v>
      </c>
      <c r="AW602" s="11" t="s">
        <v>36</v>
      </c>
      <c r="AX602" s="11" t="s">
        <v>72</v>
      </c>
      <c r="AY602" s="188" t="s">
        <v>243</v>
      </c>
    </row>
    <row r="603" spans="2:65" s="12" customFormat="1" ht="13.5">
      <c r="B603" s="195"/>
      <c r="D603" s="187" t="s">
        <v>252</v>
      </c>
      <c r="E603" s="196" t="s">
        <v>5</v>
      </c>
      <c r="F603" s="197" t="s">
        <v>255</v>
      </c>
      <c r="H603" s="198">
        <v>154.83799999999999</v>
      </c>
      <c r="I603" s="199"/>
      <c r="L603" s="195"/>
      <c r="M603" s="200"/>
      <c r="N603" s="201"/>
      <c r="O603" s="201"/>
      <c r="P603" s="201"/>
      <c r="Q603" s="201"/>
      <c r="R603" s="201"/>
      <c r="S603" s="201"/>
      <c r="T603" s="202"/>
      <c r="AT603" s="196" t="s">
        <v>252</v>
      </c>
      <c r="AU603" s="196" t="s">
        <v>80</v>
      </c>
      <c r="AV603" s="12" t="s">
        <v>83</v>
      </c>
      <c r="AW603" s="12" t="s">
        <v>36</v>
      </c>
      <c r="AX603" s="12" t="s">
        <v>11</v>
      </c>
      <c r="AY603" s="196" t="s">
        <v>243</v>
      </c>
    </row>
    <row r="604" spans="2:65" s="1" customFormat="1" ht="16.5" customHeight="1">
      <c r="B604" s="173"/>
      <c r="C604" s="203" t="s">
        <v>903</v>
      </c>
      <c r="D604" s="203" t="s">
        <v>337</v>
      </c>
      <c r="E604" s="204" t="s">
        <v>904</v>
      </c>
      <c r="F604" s="205" t="s">
        <v>905</v>
      </c>
      <c r="G604" s="206" t="s">
        <v>248</v>
      </c>
      <c r="H604" s="207">
        <v>170.322</v>
      </c>
      <c r="I604" s="208"/>
      <c r="J604" s="209">
        <f>ROUND(I604*H604,0)</f>
        <v>0</v>
      </c>
      <c r="K604" s="205" t="s">
        <v>5</v>
      </c>
      <c r="L604" s="210"/>
      <c r="M604" s="211" t="s">
        <v>5</v>
      </c>
      <c r="N604" s="212" t="s">
        <v>43</v>
      </c>
      <c r="O604" s="40"/>
      <c r="P604" s="183">
        <f>O604*H604</f>
        <v>0</v>
      </c>
      <c r="Q604" s="183">
        <v>1.4999999999999999E-4</v>
      </c>
      <c r="R604" s="183">
        <f>Q604*H604</f>
        <v>2.5548299999999999E-2</v>
      </c>
      <c r="S604" s="183">
        <v>0</v>
      </c>
      <c r="T604" s="184">
        <f>S604*H604</f>
        <v>0</v>
      </c>
      <c r="AR604" s="23" t="s">
        <v>434</v>
      </c>
      <c r="AT604" s="23" t="s">
        <v>337</v>
      </c>
      <c r="AU604" s="23" t="s">
        <v>80</v>
      </c>
      <c r="AY604" s="23" t="s">
        <v>243</v>
      </c>
      <c r="BE604" s="185">
        <f>IF(N604="základní",J604,0)</f>
        <v>0</v>
      </c>
      <c r="BF604" s="185">
        <f>IF(N604="snížená",J604,0)</f>
        <v>0</v>
      </c>
      <c r="BG604" s="185">
        <f>IF(N604="zákl. přenesená",J604,0)</f>
        <v>0</v>
      </c>
      <c r="BH604" s="185">
        <f>IF(N604="sníž. přenesená",J604,0)</f>
        <v>0</v>
      </c>
      <c r="BI604" s="185">
        <f>IF(N604="nulová",J604,0)</f>
        <v>0</v>
      </c>
      <c r="BJ604" s="23" t="s">
        <v>11</v>
      </c>
      <c r="BK604" s="185">
        <f>ROUND(I604*H604,0)</f>
        <v>0</v>
      </c>
      <c r="BL604" s="23" t="s">
        <v>332</v>
      </c>
      <c r="BM604" s="23" t="s">
        <v>906</v>
      </c>
    </row>
    <row r="605" spans="2:65" s="11" customFormat="1" ht="13.5">
      <c r="B605" s="186"/>
      <c r="D605" s="187" t="s">
        <v>252</v>
      </c>
      <c r="E605" s="188" t="s">
        <v>5</v>
      </c>
      <c r="F605" s="189" t="s">
        <v>907</v>
      </c>
      <c r="H605" s="190">
        <v>162.30500000000001</v>
      </c>
      <c r="I605" s="191"/>
      <c r="L605" s="186"/>
      <c r="M605" s="192"/>
      <c r="N605" s="193"/>
      <c r="O605" s="193"/>
      <c r="P605" s="193"/>
      <c r="Q605" s="193"/>
      <c r="R605" s="193"/>
      <c r="S605" s="193"/>
      <c r="T605" s="194"/>
      <c r="AT605" s="188" t="s">
        <v>252</v>
      </c>
      <c r="AU605" s="188" t="s">
        <v>80</v>
      </c>
      <c r="AV605" s="11" t="s">
        <v>80</v>
      </c>
      <c r="AW605" s="11" t="s">
        <v>36</v>
      </c>
      <c r="AX605" s="11" t="s">
        <v>72</v>
      </c>
      <c r="AY605" s="188" t="s">
        <v>243</v>
      </c>
    </row>
    <row r="606" spans="2:65" s="11" customFormat="1" ht="13.5">
      <c r="B606" s="186"/>
      <c r="D606" s="187" t="s">
        <v>252</v>
      </c>
      <c r="E606" s="188" t="s">
        <v>5</v>
      </c>
      <c r="F606" s="189" t="s">
        <v>908</v>
      </c>
      <c r="H606" s="190">
        <v>8.0169999999999995</v>
      </c>
      <c r="I606" s="191"/>
      <c r="L606" s="186"/>
      <c r="M606" s="192"/>
      <c r="N606" s="193"/>
      <c r="O606" s="193"/>
      <c r="P606" s="193"/>
      <c r="Q606" s="193"/>
      <c r="R606" s="193"/>
      <c r="S606" s="193"/>
      <c r="T606" s="194"/>
      <c r="AT606" s="188" t="s">
        <v>252</v>
      </c>
      <c r="AU606" s="188" t="s">
        <v>80</v>
      </c>
      <c r="AV606" s="11" t="s">
        <v>80</v>
      </c>
      <c r="AW606" s="11" t="s">
        <v>36</v>
      </c>
      <c r="AX606" s="11" t="s">
        <v>72</v>
      </c>
      <c r="AY606" s="188" t="s">
        <v>243</v>
      </c>
    </row>
    <row r="607" spans="2:65" s="12" customFormat="1" ht="13.5">
      <c r="B607" s="195"/>
      <c r="D607" s="187" t="s">
        <v>252</v>
      </c>
      <c r="E607" s="196" t="s">
        <v>5</v>
      </c>
      <c r="F607" s="197" t="s">
        <v>255</v>
      </c>
      <c r="H607" s="198">
        <v>170.322</v>
      </c>
      <c r="I607" s="199"/>
      <c r="L607" s="195"/>
      <c r="M607" s="200"/>
      <c r="N607" s="201"/>
      <c r="O607" s="201"/>
      <c r="P607" s="201"/>
      <c r="Q607" s="201"/>
      <c r="R607" s="201"/>
      <c r="S607" s="201"/>
      <c r="T607" s="202"/>
      <c r="AT607" s="196" t="s">
        <v>252</v>
      </c>
      <c r="AU607" s="196" t="s">
        <v>80</v>
      </c>
      <c r="AV607" s="12" t="s">
        <v>83</v>
      </c>
      <c r="AW607" s="12" t="s">
        <v>36</v>
      </c>
      <c r="AX607" s="12" t="s">
        <v>11</v>
      </c>
      <c r="AY607" s="196" t="s">
        <v>243</v>
      </c>
    </row>
    <row r="608" spans="2:65" s="1" customFormat="1" ht="16.5" customHeight="1">
      <c r="B608" s="173"/>
      <c r="C608" s="174" t="s">
        <v>909</v>
      </c>
      <c r="D608" s="174" t="s">
        <v>245</v>
      </c>
      <c r="E608" s="175" t="s">
        <v>910</v>
      </c>
      <c r="F608" s="176" t="s">
        <v>911</v>
      </c>
      <c r="G608" s="177" t="s">
        <v>768</v>
      </c>
      <c r="H608" s="178">
        <v>0.78800000000000003</v>
      </c>
      <c r="I608" s="179"/>
      <c r="J608" s="180">
        <f>ROUND(I608*H608,0)</f>
        <v>0</v>
      </c>
      <c r="K608" s="176" t="s">
        <v>249</v>
      </c>
      <c r="L608" s="39"/>
      <c r="M608" s="181" t="s">
        <v>5</v>
      </c>
      <c r="N608" s="182" t="s">
        <v>43</v>
      </c>
      <c r="O608" s="40"/>
      <c r="P608" s="183">
        <f>O608*H608</f>
        <v>0</v>
      </c>
      <c r="Q608" s="183">
        <v>0</v>
      </c>
      <c r="R608" s="183">
        <f>Q608*H608</f>
        <v>0</v>
      </c>
      <c r="S608" s="183">
        <v>0</v>
      </c>
      <c r="T608" s="184">
        <f>S608*H608</f>
        <v>0</v>
      </c>
      <c r="AR608" s="23" t="s">
        <v>332</v>
      </c>
      <c r="AT608" s="23" t="s">
        <v>245</v>
      </c>
      <c r="AU608" s="23" t="s">
        <v>80</v>
      </c>
      <c r="AY608" s="23" t="s">
        <v>243</v>
      </c>
      <c r="BE608" s="185">
        <f>IF(N608="základní",J608,0)</f>
        <v>0</v>
      </c>
      <c r="BF608" s="185">
        <f>IF(N608="snížená",J608,0)</f>
        <v>0</v>
      </c>
      <c r="BG608" s="185">
        <f>IF(N608="zákl. přenesená",J608,0)</f>
        <v>0</v>
      </c>
      <c r="BH608" s="185">
        <f>IF(N608="sníž. přenesená",J608,0)</f>
        <v>0</v>
      </c>
      <c r="BI608" s="185">
        <f>IF(N608="nulová",J608,0)</f>
        <v>0</v>
      </c>
      <c r="BJ608" s="23" t="s">
        <v>11</v>
      </c>
      <c r="BK608" s="185">
        <f>ROUND(I608*H608,0)</f>
        <v>0</v>
      </c>
      <c r="BL608" s="23" t="s">
        <v>332</v>
      </c>
      <c r="BM608" s="23" t="s">
        <v>912</v>
      </c>
    </row>
    <row r="609" spans="2:65" s="10" customFormat="1" ht="29.85" customHeight="1">
      <c r="B609" s="160"/>
      <c r="D609" s="161" t="s">
        <v>71</v>
      </c>
      <c r="E609" s="171" t="s">
        <v>913</v>
      </c>
      <c r="F609" s="171" t="s">
        <v>914</v>
      </c>
      <c r="I609" s="163"/>
      <c r="J609" s="172">
        <f>BK609</f>
        <v>0</v>
      </c>
      <c r="L609" s="160"/>
      <c r="M609" s="165"/>
      <c r="N609" s="166"/>
      <c r="O609" s="166"/>
      <c r="P609" s="167">
        <f>SUM(P610:P647)</f>
        <v>0</v>
      </c>
      <c r="Q609" s="166"/>
      <c r="R609" s="167">
        <f>SUM(R610:R647)</f>
        <v>1.02336263956</v>
      </c>
      <c r="S609" s="166"/>
      <c r="T609" s="168">
        <f>SUM(T610:T647)</f>
        <v>0</v>
      </c>
      <c r="AR609" s="161" t="s">
        <v>80</v>
      </c>
      <c r="AT609" s="169" t="s">
        <v>71</v>
      </c>
      <c r="AU609" s="169" t="s">
        <v>11</v>
      </c>
      <c r="AY609" s="161" t="s">
        <v>243</v>
      </c>
      <c r="BK609" s="170">
        <f>SUM(BK610:BK647)</f>
        <v>0</v>
      </c>
    </row>
    <row r="610" spans="2:65" s="1" customFormat="1" ht="25.5" customHeight="1">
      <c r="B610" s="173"/>
      <c r="C610" s="174" t="s">
        <v>915</v>
      </c>
      <c r="D610" s="174" t="s">
        <v>245</v>
      </c>
      <c r="E610" s="175" t="s">
        <v>916</v>
      </c>
      <c r="F610" s="176" t="s">
        <v>917</v>
      </c>
      <c r="G610" s="177" t="s">
        <v>248</v>
      </c>
      <c r="H610" s="178">
        <v>18.934000000000001</v>
      </c>
      <c r="I610" s="179"/>
      <c r="J610" s="180">
        <f>ROUND(I610*H610,0)</f>
        <v>0</v>
      </c>
      <c r="K610" s="176" t="s">
        <v>249</v>
      </c>
      <c r="L610" s="39"/>
      <c r="M610" s="181" t="s">
        <v>5</v>
      </c>
      <c r="N610" s="182" t="s">
        <v>43</v>
      </c>
      <c r="O610" s="40"/>
      <c r="P610" s="183">
        <f>O610*H610</f>
        <v>0</v>
      </c>
      <c r="Q610" s="183">
        <v>1.2339E-4</v>
      </c>
      <c r="R610" s="183">
        <f>Q610*H610</f>
        <v>2.3362662599999999E-3</v>
      </c>
      <c r="S610" s="183">
        <v>0</v>
      </c>
      <c r="T610" s="184">
        <f>S610*H610</f>
        <v>0</v>
      </c>
      <c r="AR610" s="23" t="s">
        <v>332</v>
      </c>
      <c r="AT610" s="23" t="s">
        <v>245</v>
      </c>
      <c r="AU610" s="23" t="s">
        <v>80</v>
      </c>
      <c r="AY610" s="23" t="s">
        <v>243</v>
      </c>
      <c r="BE610" s="185">
        <f>IF(N610="základní",J610,0)</f>
        <v>0</v>
      </c>
      <c r="BF610" s="185">
        <f>IF(N610="snížená",J610,0)</f>
        <v>0</v>
      </c>
      <c r="BG610" s="185">
        <f>IF(N610="zákl. přenesená",J610,0)</f>
        <v>0</v>
      </c>
      <c r="BH610" s="185">
        <f>IF(N610="sníž. přenesená",J610,0)</f>
        <v>0</v>
      </c>
      <c r="BI610" s="185">
        <f>IF(N610="nulová",J610,0)</f>
        <v>0</v>
      </c>
      <c r="BJ610" s="23" t="s">
        <v>11</v>
      </c>
      <c r="BK610" s="185">
        <f>ROUND(I610*H610,0)</f>
        <v>0</v>
      </c>
      <c r="BL610" s="23" t="s">
        <v>332</v>
      </c>
      <c r="BM610" s="23" t="s">
        <v>918</v>
      </c>
    </row>
    <row r="611" spans="2:65" s="11" customFormat="1" ht="13.5">
      <c r="B611" s="186"/>
      <c r="D611" s="187" t="s">
        <v>252</v>
      </c>
      <c r="E611" s="188" t="s">
        <v>5</v>
      </c>
      <c r="F611" s="189" t="s">
        <v>151</v>
      </c>
      <c r="H611" s="190">
        <v>16.902999999999999</v>
      </c>
      <c r="I611" s="191"/>
      <c r="L611" s="186"/>
      <c r="M611" s="192"/>
      <c r="N611" s="193"/>
      <c r="O611" s="193"/>
      <c r="P611" s="193"/>
      <c r="Q611" s="193"/>
      <c r="R611" s="193"/>
      <c r="S611" s="193"/>
      <c r="T611" s="194"/>
      <c r="AT611" s="188" t="s">
        <v>252</v>
      </c>
      <c r="AU611" s="188" t="s">
        <v>80</v>
      </c>
      <c r="AV611" s="11" t="s">
        <v>80</v>
      </c>
      <c r="AW611" s="11" t="s">
        <v>36</v>
      </c>
      <c r="AX611" s="11" t="s">
        <v>72</v>
      </c>
      <c r="AY611" s="188" t="s">
        <v>243</v>
      </c>
    </row>
    <row r="612" spans="2:65" s="11" customFormat="1" ht="13.5">
      <c r="B612" s="186"/>
      <c r="D612" s="187" t="s">
        <v>252</v>
      </c>
      <c r="E612" s="188" t="s">
        <v>5</v>
      </c>
      <c r="F612" s="189" t="s">
        <v>157</v>
      </c>
      <c r="H612" s="190">
        <v>2.0310000000000001</v>
      </c>
      <c r="I612" s="191"/>
      <c r="L612" s="186"/>
      <c r="M612" s="192"/>
      <c r="N612" s="193"/>
      <c r="O612" s="193"/>
      <c r="P612" s="193"/>
      <c r="Q612" s="193"/>
      <c r="R612" s="193"/>
      <c r="S612" s="193"/>
      <c r="T612" s="194"/>
      <c r="AT612" s="188" t="s">
        <v>252</v>
      </c>
      <c r="AU612" s="188" t="s">
        <v>80</v>
      </c>
      <c r="AV612" s="11" t="s">
        <v>80</v>
      </c>
      <c r="AW612" s="11" t="s">
        <v>36</v>
      </c>
      <c r="AX612" s="11" t="s">
        <v>72</v>
      </c>
      <c r="AY612" s="188" t="s">
        <v>243</v>
      </c>
    </row>
    <row r="613" spans="2:65" s="12" customFormat="1" ht="13.5">
      <c r="B613" s="195"/>
      <c r="D613" s="187" t="s">
        <v>252</v>
      </c>
      <c r="E613" s="196" t="s">
        <v>5</v>
      </c>
      <c r="F613" s="197" t="s">
        <v>255</v>
      </c>
      <c r="H613" s="198">
        <v>18.934000000000001</v>
      </c>
      <c r="I613" s="199"/>
      <c r="L613" s="195"/>
      <c r="M613" s="200"/>
      <c r="N613" s="201"/>
      <c r="O613" s="201"/>
      <c r="P613" s="201"/>
      <c r="Q613" s="201"/>
      <c r="R613" s="201"/>
      <c r="S613" s="201"/>
      <c r="T613" s="202"/>
      <c r="AT613" s="196" t="s">
        <v>252</v>
      </c>
      <c r="AU613" s="196" t="s">
        <v>80</v>
      </c>
      <c r="AV613" s="12" t="s">
        <v>83</v>
      </c>
      <c r="AW613" s="12" t="s">
        <v>36</v>
      </c>
      <c r="AX613" s="12" t="s">
        <v>11</v>
      </c>
      <c r="AY613" s="196" t="s">
        <v>243</v>
      </c>
    </row>
    <row r="614" spans="2:65" s="1" customFormat="1" ht="25.5" customHeight="1">
      <c r="B614" s="173"/>
      <c r="C614" s="174" t="s">
        <v>919</v>
      </c>
      <c r="D614" s="174" t="s">
        <v>245</v>
      </c>
      <c r="E614" s="175" t="s">
        <v>920</v>
      </c>
      <c r="F614" s="176" t="s">
        <v>921</v>
      </c>
      <c r="G614" s="177" t="s">
        <v>248</v>
      </c>
      <c r="H614" s="178">
        <v>33.814</v>
      </c>
      <c r="I614" s="179"/>
      <c r="J614" s="180">
        <f>ROUND(I614*H614,0)</f>
        <v>0</v>
      </c>
      <c r="K614" s="176" t="s">
        <v>249</v>
      </c>
      <c r="L614" s="39"/>
      <c r="M614" s="181" t="s">
        <v>5</v>
      </c>
      <c r="N614" s="182" t="s">
        <v>43</v>
      </c>
      <c r="O614" s="40"/>
      <c r="P614" s="183">
        <f>O614*H614</f>
        <v>0</v>
      </c>
      <c r="Q614" s="183">
        <v>6.0000000000000001E-3</v>
      </c>
      <c r="R614" s="183">
        <f>Q614*H614</f>
        <v>0.20288400000000001</v>
      </c>
      <c r="S614" s="183">
        <v>0</v>
      </c>
      <c r="T614" s="184">
        <f>S614*H614</f>
        <v>0</v>
      </c>
      <c r="AR614" s="23" t="s">
        <v>332</v>
      </c>
      <c r="AT614" s="23" t="s">
        <v>245</v>
      </c>
      <c r="AU614" s="23" t="s">
        <v>80</v>
      </c>
      <c r="AY614" s="23" t="s">
        <v>243</v>
      </c>
      <c r="BE614" s="185">
        <f>IF(N614="základní",J614,0)</f>
        <v>0</v>
      </c>
      <c r="BF614" s="185">
        <f>IF(N614="snížená",J614,0)</f>
        <v>0</v>
      </c>
      <c r="BG614" s="185">
        <f>IF(N614="zákl. přenesená",J614,0)</f>
        <v>0</v>
      </c>
      <c r="BH614" s="185">
        <f>IF(N614="sníž. přenesená",J614,0)</f>
        <v>0</v>
      </c>
      <c r="BI614" s="185">
        <f>IF(N614="nulová",J614,0)</f>
        <v>0</v>
      </c>
      <c r="BJ614" s="23" t="s">
        <v>11</v>
      </c>
      <c r="BK614" s="185">
        <f>ROUND(I614*H614,0)</f>
        <v>0</v>
      </c>
      <c r="BL614" s="23" t="s">
        <v>332</v>
      </c>
      <c r="BM614" s="23" t="s">
        <v>922</v>
      </c>
    </row>
    <row r="615" spans="2:65" s="11" customFormat="1" ht="13.5">
      <c r="B615" s="186"/>
      <c r="D615" s="187" t="s">
        <v>252</v>
      </c>
      <c r="E615" s="188" t="s">
        <v>5</v>
      </c>
      <c r="F615" s="189" t="s">
        <v>923</v>
      </c>
      <c r="H615" s="190">
        <v>13.313000000000001</v>
      </c>
      <c r="I615" s="191"/>
      <c r="L615" s="186"/>
      <c r="M615" s="192"/>
      <c r="N615" s="193"/>
      <c r="O615" s="193"/>
      <c r="P615" s="193"/>
      <c r="Q615" s="193"/>
      <c r="R615" s="193"/>
      <c r="S615" s="193"/>
      <c r="T615" s="194"/>
      <c r="AT615" s="188" t="s">
        <v>252</v>
      </c>
      <c r="AU615" s="188" t="s">
        <v>80</v>
      </c>
      <c r="AV615" s="11" t="s">
        <v>80</v>
      </c>
      <c r="AW615" s="11" t="s">
        <v>36</v>
      </c>
      <c r="AX615" s="11" t="s">
        <v>72</v>
      </c>
      <c r="AY615" s="188" t="s">
        <v>243</v>
      </c>
    </row>
    <row r="616" spans="2:65" s="11" customFormat="1" ht="13.5">
      <c r="B616" s="186"/>
      <c r="D616" s="187" t="s">
        <v>252</v>
      </c>
      <c r="E616" s="188" t="s">
        <v>5</v>
      </c>
      <c r="F616" s="189" t="s">
        <v>924</v>
      </c>
      <c r="H616" s="190">
        <v>2</v>
      </c>
      <c r="I616" s="191"/>
      <c r="L616" s="186"/>
      <c r="M616" s="192"/>
      <c r="N616" s="193"/>
      <c r="O616" s="193"/>
      <c r="P616" s="193"/>
      <c r="Q616" s="193"/>
      <c r="R616" s="193"/>
      <c r="S616" s="193"/>
      <c r="T616" s="194"/>
      <c r="AT616" s="188" t="s">
        <v>252</v>
      </c>
      <c r="AU616" s="188" t="s">
        <v>80</v>
      </c>
      <c r="AV616" s="11" t="s">
        <v>80</v>
      </c>
      <c r="AW616" s="11" t="s">
        <v>36</v>
      </c>
      <c r="AX616" s="11" t="s">
        <v>72</v>
      </c>
      <c r="AY616" s="188" t="s">
        <v>243</v>
      </c>
    </row>
    <row r="617" spans="2:65" s="11" customFormat="1" ht="13.5">
      <c r="B617" s="186"/>
      <c r="D617" s="187" t="s">
        <v>252</v>
      </c>
      <c r="E617" s="188" t="s">
        <v>5</v>
      </c>
      <c r="F617" s="189" t="s">
        <v>925</v>
      </c>
      <c r="H617" s="190">
        <v>1.59</v>
      </c>
      <c r="I617" s="191"/>
      <c r="L617" s="186"/>
      <c r="M617" s="192"/>
      <c r="N617" s="193"/>
      <c r="O617" s="193"/>
      <c r="P617" s="193"/>
      <c r="Q617" s="193"/>
      <c r="R617" s="193"/>
      <c r="S617" s="193"/>
      <c r="T617" s="194"/>
      <c r="AT617" s="188" t="s">
        <v>252</v>
      </c>
      <c r="AU617" s="188" t="s">
        <v>80</v>
      </c>
      <c r="AV617" s="11" t="s">
        <v>80</v>
      </c>
      <c r="AW617" s="11" t="s">
        <v>36</v>
      </c>
      <c r="AX617" s="11" t="s">
        <v>72</v>
      </c>
      <c r="AY617" s="188" t="s">
        <v>243</v>
      </c>
    </row>
    <row r="618" spans="2:65" s="12" customFormat="1" ht="13.5">
      <c r="B618" s="195"/>
      <c r="D618" s="187" t="s">
        <v>252</v>
      </c>
      <c r="E618" s="196" t="s">
        <v>151</v>
      </c>
      <c r="F618" s="197" t="s">
        <v>926</v>
      </c>
      <c r="H618" s="198">
        <v>16.902999999999999</v>
      </c>
      <c r="I618" s="199"/>
      <c r="L618" s="195"/>
      <c r="M618" s="200"/>
      <c r="N618" s="201"/>
      <c r="O618" s="201"/>
      <c r="P618" s="201"/>
      <c r="Q618" s="201"/>
      <c r="R618" s="201"/>
      <c r="S618" s="201"/>
      <c r="T618" s="202"/>
      <c r="AT618" s="196" t="s">
        <v>252</v>
      </c>
      <c r="AU618" s="196" t="s">
        <v>80</v>
      </c>
      <c r="AV618" s="12" t="s">
        <v>83</v>
      </c>
      <c r="AW618" s="12" t="s">
        <v>36</v>
      </c>
      <c r="AX618" s="12" t="s">
        <v>72</v>
      </c>
      <c r="AY618" s="196" t="s">
        <v>243</v>
      </c>
    </row>
    <row r="619" spans="2:65" s="11" customFormat="1" ht="13.5">
      <c r="B619" s="186"/>
      <c r="D619" s="187" t="s">
        <v>252</v>
      </c>
      <c r="E619" s="188" t="s">
        <v>5</v>
      </c>
      <c r="F619" s="189" t="s">
        <v>927</v>
      </c>
      <c r="H619" s="190">
        <v>14.88</v>
      </c>
      <c r="I619" s="191"/>
      <c r="L619" s="186"/>
      <c r="M619" s="192"/>
      <c r="N619" s="193"/>
      <c r="O619" s="193"/>
      <c r="P619" s="193"/>
      <c r="Q619" s="193"/>
      <c r="R619" s="193"/>
      <c r="S619" s="193"/>
      <c r="T619" s="194"/>
      <c r="AT619" s="188" t="s">
        <v>252</v>
      </c>
      <c r="AU619" s="188" t="s">
        <v>80</v>
      </c>
      <c r="AV619" s="11" t="s">
        <v>80</v>
      </c>
      <c r="AW619" s="11" t="s">
        <v>36</v>
      </c>
      <c r="AX619" s="11" t="s">
        <v>72</v>
      </c>
      <c r="AY619" s="188" t="s">
        <v>243</v>
      </c>
    </row>
    <row r="620" spans="2:65" s="12" customFormat="1" ht="13.5">
      <c r="B620" s="195"/>
      <c r="D620" s="187" t="s">
        <v>252</v>
      </c>
      <c r="E620" s="196" t="s">
        <v>154</v>
      </c>
      <c r="F620" s="197" t="s">
        <v>928</v>
      </c>
      <c r="H620" s="198">
        <v>14.88</v>
      </c>
      <c r="I620" s="199"/>
      <c r="L620" s="195"/>
      <c r="M620" s="200"/>
      <c r="N620" s="201"/>
      <c r="O620" s="201"/>
      <c r="P620" s="201"/>
      <c r="Q620" s="201"/>
      <c r="R620" s="201"/>
      <c r="S620" s="201"/>
      <c r="T620" s="202"/>
      <c r="AT620" s="196" t="s">
        <v>252</v>
      </c>
      <c r="AU620" s="196" t="s">
        <v>80</v>
      </c>
      <c r="AV620" s="12" t="s">
        <v>83</v>
      </c>
      <c r="AW620" s="12" t="s">
        <v>36</v>
      </c>
      <c r="AX620" s="12" t="s">
        <v>72</v>
      </c>
      <c r="AY620" s="196" t="s">
        <v>243</v>
      </c>
    </row>
    <row r="621" spans="2:65" s="11" customFormat="1" ht="13.5">
      <c r="B621" s="186"/>
      <c r="D621" s="187" t="s">
        <v>252</v>
      </c>
      <c r="E621" s="188" t="s">
        <v>5</v>
      </c>
      <c r="F621" s="189" t="s">
        <v>929</v>
      </c>
      <c r="H621" s="190">
        <v>2.0310000000000001</v>
      </c>
      <c r="I621" s="191"/>
      <c r="L621" s="186"/>
      <c r="M621" s="192"/>
      <c r="N621" s="193"/>
      <c r="O621" s="193"/>
      <c r="P621" s="193"/>
      <c r="Q621" s="193"/>
      <c r="R621" s="193"/>
      <c r="S621" s="193"/>
      <c r="T621" s="194"/>
      <c r="AT621" s="188" t="s">
        <v>252</v>
      </c>
      <c r="AU621" s="188" t="s">
        <v>80</v>
      </c>
      <c r="AV621" s="11" t="s">
        <v>80</v>
      </c>
      <c r="AW621" s="11" t="s">
        <v>36</v>
      </c>
      <c r="AX621" s="11" t="s">
        <v>72</v>
      </c>
      <c r="AY621" s="188" t="s">
        <v>243</v>
      </c>
    </row>
    <row r="622" spans="2:65" s="12" customFormat="1" ht="13.5">
      <c r="B622" s="195"/>
      <c r="D622" s="187" t="s">
        <v>252</v>
      </c>
      <c r="E622" s="196" t="s">
        <v>157</v>
      </c>
      <c r="F622" s="197" t="s">
        <v>930</v>
      </c>
      <c r="H622" s="198">
        <v>2.0310000000000001</v>
      </c>
      <c r="I622" s="199"/>
      <c r="L622" s="195"/>
      <c r="M622" s="200"/>
      <c r="N622" s="201"/>
      <c r="O622" s="201"/>
      <c r="P622" s="201"/>
      <c r="Q622" s="201"/>
      <c r="R622" s="201"/>
      <c r="S622" s="201"/>
      <c r="T622" s="202"/>
      <c r="AT622" s="196" t="s">
        <v>252</v>
      </c>
      <c r="AU622" s="196" t="s">
        <v>80</v>
      </c>
      <c r="AV622" s="12" t="s">
        <v>83</v>
      </c>
      <c r="AW622" s="12" t="s">
        <v>36</v>
      </c>
      <c r="AX622" s="12" t="s">
        <v>72</v>
      </c>
      <c r="AY622" s="196" t="s">
        <v>243</v>
      </c>
    </row>
    <row r="623" spans="2:65" s="13" customFormat="1" ht="13.5">
      <c r="B623" s="213"/>
      <c r="D623" s="187" t="s">
        <v>252</v>
      </c>
      <c r="E623" s="214" t="s">
        <v>5</v>
      </c>
      <c r="F623" s="215" t="s">
        <v>478</v>
      </c>
      <c r="H623" s="216">
        <v>33.814</v>
      </c>
      <c r="I623" s="217"/>
      <c r="L623" s="213"/>
      <c r="M623" s="218"/>
      <c r="N623" s="219"/>
      <c r="O623" s="219"/>
      <c r="P623" s="219"/>
      <c r="Q623" s="219"/>
      <c r="R623" s="219"/>
      <c r="S623" s="219"/>
      <c r="T623" s="220"/>
      <c r="AT623" s="214" t="s">
        <v>252</v>
      </c>
      <c r="AU623" s="214" t="s">
        <v>80</v>
      </c>
      <c r="AV623" s="13" t="s">
        <v>250</v>
      </c>
      <c r="AW623" s="13" t="s">
        <v>36</v>
      </c>
      <c r="AX623" s="13" t="s">
        <v>11</v>
      </c>
      <c r="AY623" s="214" t="s">
        <v>243</v>
      </c>
    </row>
    <row r="624" spans="2:65" s="1" customFormat="1" ht="16.5" customHeight="1">
      <c r="B624" s="173"/>
      <c r="C624" s="203" t="s">
        <v>931</v>
      </c>
      <c r="D624" s="203" t="s">
        <v>337</v>
      </c>
      <c r="E624" s="204" t="s">
        <v>932</v>
      </c>
      <c r="F624" s="205" t="s">
        <v>933</v>
      </c>
      <c r="G624" s="206" t="s">
        <v>248</v>
      </c>
      <c r="H624" s="207">
        <v>17.241</v>
      </c>
      <c r="I624" s="208"/>
      <c r="J624" s="209">
        <f>ROUND(I624*H624,0)</f>
        <v>0</v>
      </c>
      <c r="K624" s="205" t="s">
        <v>249</v>
      </c>
      <c r="L624" s="210"/>
      <c r="M624" s="211" t="s">
        <v>5</v>
      </c>
      <c r="N624" s="212" t="s">
        <v>43</v>
      </c>
      <c r="O624" s="40"/>
      <c r="P624" s="183">
        <f>O624*H624</f>
        <v>0</v>
      </c>
      <c r="Q624" s="183">
        <v>1.8E-3</v>
      </c>
      <c r="R624" s="183">
        <f>Q624*H624</f>
        <v>3.1033799999999997E-2</v>
      </c>
      <c r="S624" s="183">
        <v>0</v>
      </c>
      <c r="T624" s="184">
        <f>S624*H624</f>
        <v>0</v>
      </c>
      <c r="AR624" s="23" t="s">
        <v>434</v>
      </c>
      <c r="AT624" s="23" t="s">
        <v>337</v>
      </c>
      <c r="AU624" s="23" t="s">
        <v>80</v>
      </c>
      <c r="AY624" s="23" t="s">
        <v>243</v>
      </c>
      <c r="BE624" s="185">
        <f>IF(N624="základní",J624,0)</f>
        <v>0</v>
      </c>
      <c r="BF624" s="185">
        <f>IF(N624="snížená",J624,0)</f>
        <v>0</v>
      </c>
      <c r="BG624" s="185">
        <f>IF(N624="zákl. přenesená",J624,0)</f>
        <v>0</v>
      </c>
      <c r="BH624" s="185">
        <f>IF(N624="sníž. přenesená",J624,0)</f>
        <v>0</v>
      </c>
      <c r="BI624" s="185">
        <f>IF(N624="nulová",J624,0)</f>
        <v>0</v>
      </c>
      <c r="BJ624" s="23" t="s">
        <v>11</v>
      </c>
      <c r="BK624" s="185">
        <f>ROUND(I624*H624,0)</f>
        <v>0</v>
      </c>
      <c r="BL624" s="23" t="s">
        <v>332</v>
      </c>
      <c r="BM624" s="23" t="s">
        <v>934</v>
      </c>
    </row>
    <row r="625" spans="2:65" s="11" customFormat="1" ht="13.5">
      <c r="B625" s="186"/>
      <c r="D625" s="187" t="s">
        <v>252</v>
      </c>
      <c r="E625" s="188" t="s">
        <v>5</v>
      </c>
      <c r="F625" s="189" t="s">
        <v>935</v>
      </c>
      <c r="H625" s="190">
        <v>17.241</v>
      </c>
      <c r="I625" s="191"/>
      <c r="L625" s="186"/>
      <c r="M625" s="192"/>
      <c r="N625" s="193"/>
      <c r="O625" s="193"/>
      <c r="P625" s="193"/>
      <c r="Q625" s="193"/>
      <c r="R625" s="193"/>
      <c r="S625" s="193"/>
      <c r="T625" s="194"/>
      <c r="AT625" s="188" t="s">
        <v>252</v>
      </c>
      <c r="AU625" s="188" t="s">
        <v>80</v>
      </c>
      <c r="AV625" s="11" t="s">
        <v>80</v>
      </c>
      <c r="AW625" s="11" t="s">
        <v>36</v>
      </c>
      <c r="AX625" s="11" t="s">
        <v>11</v>
      </c>
      <c r="AY625" s="188" t="s">
        <v>243</v>
      </c>
    </row>
    <row r="626" spans="2:65" s="1" customFormat="1" ht="16.5" customHeight="1">
      <c r="B626" s="173"/>
      <c r="C626" s="203" t="s">
        <v>936</v>
      </c>
      <c r="D626" s="203" t="s">
        <v>337</v>
      </c>
      <c r="E626" s="204" t="s">
        <v>937</v>
      </c>
      <c r="F626" s="205" t="s">
        <v>938</v>
      </c>
      <c r="G626" s="206" t="s">
        <v>248</v>
      </c>
      <c r="H626" s="207">
        <v>15.178000000000001</v>
      </c>
      <c r="I626" s="208"/>
      <c r="J626" s="209">
        <f>ROUND(I626*H626,0)</f>
        <v>0</v>
      </c>
      <c r="K626" s="205" t="s">
        <v>249</v>
      </c>
      <c r="L626" s="210"/>
      <c r="M626" s="211" t="s">
        <v>5</v>
      </c>
      <c r="N626" s="212" t="s">
        <v>43</v>
      </c>
      <c r="O626" s="40"/>
      <c r="P626" s="183">
        <f>O626*H626</f>
        <v>0</v>
      </c>
      <c r="Q626" s="183">
        <v>3.5999999999999999E-3</v>
      </c>
      <c r="R626" s="183">
        <f>Q626*H626</f>
        <v>5.4640800000000003E-2</v>
      </c>
      <c r="S626" s="183">
        <v>0</v>
      </c>
      <c r="T626" s="184">
        <f>S626*H626</f>
        <v>0</v>
      </c>
      <c r="AR626" s="23" t="s">
        <v>434</v>
      </c>
      <c r="AT626" s="23" t="s">
        <v>337</v>
      </c>
      <c r="AU626" s="23" t="s">
        <v>80</v>
      </c>
      <c r="AY626" s="23" t="s">
        <v>243</v>
      </c>
      <c r="BE626" s="185">
        <f>IF(N626="základní",J626,0)</f>
        <v>0</v>
      </c>
      <c r="BF626" s="185">
        <f>IF(N626="snížená",J626,0)</f>
        <v>0</v>
      </c>
      <c r="BG626" s="185">
        <f>IF(N626="zákl. přenesená",J626,0)</f>
        <v>0</v>
      </c>
      <c r="BH626" s="185">
        <f>IF(N626="sníž. přenesená",J626,0)</f>
        <v>0</v>
      </c>
      <c r="BI626" s="185">
        <f>IF(N626="nulová",J626,0)</f>
        <v>0</v>
      </c>
      <c r="BJ626" s="23" t="s">
        <v>11</v>
      </c>
      <c r="BK626" s="185">
        <f>ROUND(I626*H626,0)</f>
        <v>0</v>
      </c>
      <c r="BL626" s="23" t="s">
        <v>332</v>
      </c>
      <c r="BM626" s="23" t="s">
        <v>939</v>
      </c>
    </row>
    <row r="627" spans="2:65" s="11" customFormat="1" ht="13.5">
      <c r="B627" s="186"/>
      <c r="D627" s="187" t="s">
        <v>252</v>
      </c>
      <c r="E627" s="188" t="s">
        <v>5</v>
      </c>
      <c r="F627" s="189" t="s">
        <v>940</v>
      </c>
      <c r="H627" s="190">
        <v>15.178000000000001</v>
      </c>
      <c r="I627" s="191"/>
      <c r="L627" s="186"/>
      <c r="M627" s="192"/>
      <c r="N627" s="193"/>
      <c r="O627" s="193"/>
      <c r="P627" s="193"/>
      <c r="Q627" s="193"/>
      <c r="R627" s="193"/>
      <c r="S627" s="193"/>
      <c r="T627" s="194"/>
      <c r="AT627" s="188" t="s">
        <v>252</v>
      </c>
      <c r="AU627" s="188" t="s">
        <v>80</v>
      </c>
      <c r="AV627" s="11" t="s">
        <v>80</v>
      </c>
      <c r="AW627" s="11" t="s">
        <v>36</v>
      </c>
      <c r="AX627" s="11" t="s">
        <v>11</v>
      </c>
      <c r="AY627" s="188" t="s">
        <v>243</v>
      </c>
    </row>
    <row r="628" spans="2:65" s="1" customFormat="1" ht="16.5" customHeight="1">
      <c r="B628" s="173"/>
      <c r="C628" s="203" t="s">
        <v>941</v>
      </c>
      <c r="D628" s="203" t="s">
        <v>337</v>
      </c>
      <c r="E628" s="204" t="s">
        <v>942</v>
      </c>
      <c r="F628" s="205" t="s">
        <v>943</v>
      </c>
      <c r="G628" s="206" t="s">
        <v>248</v>
      </c>
      <c r="H628" s="207">
        <v>2.0720000000000001</v>
      </c>
      <c r="I628" s="208"/>
      <c r="J628" s="209">
        <f>ROUND(I628*H628,0)</f>
        <v>0</v>
      </c>
      <c r="K628" s="205" t="s">
        <v>249</v>
      </c>
      <c r="L628" s="210"/>
      <c r="M628" s="211" t="s">
        <v>5</v>
      </c>
      <c r="N628" s="212" t="s">
        <v>43</v>
      </c>
      <c r="O628" s="40"/>
      <c r="P628" s="183">
        <f>O628*H628</f>
        <v>0</v>
      </c>
      <c r="Q628" s="183">
        <v>4.1999999999999997E-3</v>
      </c>
      <c r="R628" s="183">
        <f>Q628*H628</f>
        <v>8.702399999999999E-3</v>
      </c>
      <c r="S628" s="183">
        <v>0</v>
      </c>
      <c r="T628" s="184">
        <f>S628*H628</f>
        <v>0</v>
      </c>
      <c r="AR628" s="23" t="s">
        <v>434</v>
      </c>
      <c r="AT628" s="23" t="s">
        <v>337</v>
      </c>
      <c r="AU628" s="23" t="s">
        <v>80</v>
      </c>
      <c r="AY628" s="23" t="s">
        <v>243</v>
      </c>
      <c r="BE628" s="185">
        <f>IF(N628="základní",J628,0)</f>
        <v>0</v>
      </c>
      <c r="BF628" s="185">
        <f>IF(N628="snížená",J628,0)</f>
        <v>0</v>
      </c>
      <c r="BG628" s="185">
        <f>IF(N628="zákl. přenesená",J628,0)</f>
        <v>0</v>
      </c>
      <c r="BH628" s="185">
        <f>IF(N628="sníž. přenesená",J628,0)</f>
        <v>0</v>
      </c>
      <c r="BI628" s="185">
        <f>IF(N628="nulová",J628,0)</f>
        <v>0</v>
      </c>
      <c r="BJ628" s="23" t="s">
        <v>11</v>
      </c>
      <c r="BK628" s="185">
        <f>ROUND(I628*H628,0)</f>
        <v>0</v>
      </c>
      <c r="BL628" s="23" t="s">
        <v>332</v>
      </c>
      <c r="BM628" s="23" t="s">
        <v>944</v>
      </c>
    </row>
    <row r="629" spans="2:65" s="11" customFormat="1" ht="13.5">
      <c r="B629" s="186"/>
      <c r="D629" s="187" t="s">
        <v>252</v>
      </c>
      <c r="E629" s="188" t="s">
        <v>5</v>
      </c>
      <c r="F629" s="189" t="s">
        <v>945</v>
      </c>
      <c r="H629" s="190">
        <v>2.0720000000000001</v>
      </c>
      <c r="I629" s="191"/>
      <c r="L629" s="186"/>
      <c r="M629" s="192"/>
      <c r="N629" s="193"/>
      <c r="O629" s="193"/>
      <c r="P629" s="193"/>
      <c r="Q629" s="193"/>
      <c r="R629" s="193"/>
      <c r="S629" s="193"/>
      <c r="T629" s="194"/>
      <c r="AT629" s="188" t="s">
        <v>252</v>
      </c>
      <c r="AU629" s="188" t="s">
        <v>80</v>
      </c>
      <c r="AV629" s="11" t="s">
        <v>80</v>
      </c>
      <c r="AW629" s="11" t="s">
        <v>36</v>
      </c>
      <c r="AX629" s="11" t="s">
        <v>11</v>
      </c>
      <c r="AY629" s="188" t="s">
        <v>243</v>
      </c>
    </row>
    <row r="630" spans="2:65" s="1" customFormat="1" ht="25.5" customHeight="1">
      <c r="B630" s="173"/>
      <c r="C630" s="174" t="s">
        <v>946</v>
      </c>
      <c r="D630" s="174" t="s">
        <v>245</v>
      </c>
      <c r="E630" s="175" t="s">
        <v>947</v>
      </c>
      <c r="F630" s="176" t="s">
        <v>948</v>
      </c>
      <c r="G630" s="177" t="s">
        <v>248</v>
      </c>
      <c r="H630" s="178">
        <v>114.521</v>
      </c>
      <c r="I630" s="179"/>
      <c r="J630" s="180">
        <f>ROUND(I630*H630,0)</f>
        <v>0</v>
      </c>
      <c r="K630" s="176" t="s">
        <v>249</v>
      </c>
      <c r="L630" s="39"/>
      <c r="M630" s="181" t="s">
        <v>5</v>
      </c>
      <c r="N630" s="182" t="s">
        <v>43</v>
      </c>
      <c r="O630" s="40"/>
      <c r="P630" s="183">
        <f>O630*H630</f>
        <v>0</v>
      </c>
      <c r="Q630" s="183">
        <v>5.7950000000000005E-4</v>
      </c>
      <c r="R630" s="183">
        <f>Q630*H630</f>
        <v>6.6364919500000008E-2</v>
      </c>
      <c r="S630" s="183">
        <v>0</v>
      </c>
      <c r="T630" s="184">
        <f>S630*H630</f>
        <v>0</v>
      </c>
      <c r="AR630" s="23" t="s">
        <v>332</v>
      </c>
      <c r="AT630" s="23" t="s">
        <v>245</v>
      </c>
      <c r="AU630" s="23" t="s">
        <v>80</v>
      </c>
      <c r="AY630" s="23" t="s">
        <v>243</v>
      </c>
      <c r="BE630" s="185">
        <f>IF(N630="základní",J630,0)</f>
        <v>0</v>
      </c>
      <c r="BF630" s="185">
        <f>IF(N630="snížená",J630,0)</f>
        <v>0</v>
      </c>
      <c r="BG630" s="185">
        <f>IF(N630="zákl. přenesená",J630,0)</f>
        <v>0</v>
      </c>
      <c r="BH630" s="185">
        <f>IF(N630="sníž. přenesená",J630,0)</f>
        <v>0</v>
      </c>
      <c r="BI630" s="185">
        <f>IF(N630="nulová",J630,0)</f>
        <v>0</v>
      </c>
      <c r="BJ630" s="23" t="s">
        <v>11</v>
      </c>
      <c r="BK630" s="185">
        <f>ROUND(I630*H630,0)</f>
        <v>0</v>
      </c>
      <c r="BL630" s="23" t="s">
        <v>332</v>
      </c>
      <c r="BM630" s="23" t="s">
        <v>949</v>
      </c>
    </row>
    <row r="631" spans="2:65" s="11" customFormat="1" ht="13.5">
      <c r="B631" s="186"/>
      <c r="D631" s="187" t="s">
        <v>252</v>
      </c>
      <c r="E631" s="188" t="s">
        <v>5</v>
      </c>
      <c r="F631" s="189" t="s">
        <v>950</v>
      </c>
      <c r="H631" s="190">
        <v>108.52800000000001</v>
      </c>
      <c r="I631" s="191"/>
      <c r="L631" s="186"/>
      <c r="M631" s="192"/>
      <c r="N631" s="193"/>
      <c r="O631" s="193"/>
      <c r="P631" s="193"/>
      <c r="Q631" s="193"/>
      <c r="R631" s="193"/>
      <c r="S631" s="193"/>
      <c r="T631" s="194"/>
      <c r="AT631" s="188" t="s">
        <v>252</v>
      </c>
      <c r="AU631" s="188" t="s">
        <v>80</v>
      </c>
      <c r="AV631" s="11" t="s">
        <v>80</v>
      </c>
      <c r="AW631" s="11" t="s">
        <v>36</v>
      </c>
      <c r="AX631" s="11" t="s">
        <v>72</v>
      </c>
      <c r="AY631" s="188" t="s">
        <v>243</v>
      </c>
    </row>
    <row r="632" spans="2:65" s="12" customFormat="1" ht="13.5">
      <c r="B632" s="195"/>
      <c r="D632" s="187" t="s">
        <v>252</v>
      </c>
      <c r="E632" s="196" t="s">
        <v>160</v>
      </c>
      <c r="F632" s="197" t="s">
        <v>951</v>
      </c>
      <c r="H632" s="198">
        <v>108.52800000000001</v>
      </c>
      <c r="I632" s="199"/>
      <c r="L632" s="195"/>
      <c r="M632" s="200"/>
      <c r="N632" s="201"/>
      <c r="O632" s="201"/>
      <c r="P632" s="201"/>
      <c r="Q632" s="201"/>
      <c r="R632" s="201"/>
      <c r="S632" s="201"/>
      <c r="T632" s="202"/>
      <c r="AT632" s="196" t="s">
        <v>252</v>
      </c>
      <c r="AU632" s="196" t="s">
        <v>80</v>
      </c>
      <c r="AV632" s="12" t="s">
        <v>83</v>
      </c>
      <c r="AW632" s="12" t="s">
        <v>36</v>
      </c>
      <c r="AX632" s="12" t="s">
        <v>72</v>
      </c>
      <c r="AY632" s="196" t="s">
        <v>243</v>
      </c>
    </row>
    <row r="633" spans="2:65" s="11" customFormat="1" ht="13.5">
      <c r="B633" s="186"/>
      <c r="D633" s="187" t="s">
        <v>252</v>
      </c>
      <c r="E633" s="188" t="s">
        <v>5</v>
      </c>
      <c r="F633" s="189" t="s">
        <v>952</v>
      </c>
      <c r="H633" s="190">
        <v>5.9930000000000003</v>
      </c>
      <c r="I633" s="191"/>
      <c r="L633" s="186"/>
      <c r="M633" s="192"/>
      <c r="N633" s="193"/>
      <c r="O633" s="193"/>
      <c r="P633" s="193"/>
      <c r="Q633" s="193"/>
      <c r="R633" s="193"/>
      <c r="S633" s="193"/>
      <c r="T633" s="194"/>
      <c r="AT633" s="188" t="s">
        <v>252</v>
      </c>
      <c r="AU633" s="188" t="s">
        <v>80</v>
      </c>
      <c r="AV633" s="11" t="s">
        <v>80</v>
      </c>
      <c r="AW633" s="11" t="s">
        <v>36</v>
      </c>
      <c r="AX633" s="11" t="s">
        <v>72</v>
      </c>
      <c r="AY633" s="188" t="s">
        <v>243</v>
      </c>
    </row>
    <row r="634" spans="2:65" s="12" customFormat="1" ht="13.5">
      <c r="B634" s="195"/>
      <c r="D634" s="187" t="s">
        <v>252</v>
      </c>
      <c r="E634" s="196" t="s">
        <v>163</v>
      </c>
      <c r="F634" s="197" t="s">
        <v>953</v>
      </c>
      <c r="H634" s="198">
        <v>5.9930000000000003</v>
      </c>
      <c r="I634" s="199"/>
      <c r="L634" s="195"/>
      <c r="M634" s="200"/>
      <c r="N634" s="201"/>
      <c r="O634" s="201"/>
      <c r="P634" s="201"/>
      <c r="Q634" s="201"/>
      <c r="R634" s="201"/>
      <c r="S634" s="201"/>
      <c r="T634" s="202"/>
      <c r="AT634" s="196" t="s">
        <v>252</v>
      </c>
      <c r="AU634" s="196" t="s">
        <v>80</v>
      </c>
      <c r="AV634" s="12" t="s">
        <v>83</v>
      </c>
      <c r="AW634" s="12" t="s">
        <v>36</v>
      </c>
      <c r="AX634" s="12" t="s">
        <v>72</v>
      </c>
      <c r="AY634" s="196" t="s">
        <v>243</v>
      </c>
    </row>
    <row r="635" spans="2:65" s="13" customFormat="1" ht="13.5">
      <c r="B635" s="213"/>
      <c r="D635" s="187" t="s">
        <v>252</v>
      </c>
      <c r="E635" s="214" t="s">
        <v>5</v>
      </c>
      <c r="F635" s="215" t="s">
        <v>478</v>
      </c>
      <c r="H635" s="216">
        <v>114.521</v>
      </c>
      <c r="I635" s="217"/>
      <c r="L635" s="213"/>
      <c r="M635" s="218"/>
      <c r="N635" s="219"/>
      <c r="O635" s="219"/>
      <c r="P635" s="219"/>
      <c r="Q635" s="219"/>
      <c r="R635" s="219"/>
      <c r="S635" s="219"/>
      <c r="T635" s="220"/>
      <c r="AT635" s="214" t="s">
        <v>252</v>
      </c>
      <c r="AU635" s="214" t="s">
        <v>80</v>
      </c>
      <c r="AV635" s="13" t="s">
        <v>250</v>
      </c>
      <c r="AW635" s="13" t="s">
        <v>36</v>
      </c>
      <c r="AX635" s="13" t="s">
        <v>11</v>
      </c>
      <c r="AY635" s="214" t="s">
        <v>243</v>
      </c>
    </row>
    <row r="636" spans="2:65" s="1" customFormat="1" ht="16.5" customHeight="1">
      <c r="B636" s="173"/>
      <c r="C636" s="203" t="s">
        <v>954</v>
      </c>
      <c r="D636" s="203" t="s">
        <v>337</v>
      </c>
      <c r="E636" s="204" t="s">
        <v>955</v>
      </c>
      <c r="F636" s="205" t="s">
        <v>956</v>
      </c>
      <c r="G636" s="206" t="s">
        <v>248</v>
      </c>
      <c r="H636" s="207">
        <v>110.699</v>
      </c>
      <c r="I636" s="208"/>
      <c r="J636" s="209">
        <f>ROUND(I636*H636,0)</f>
        <v>0</v>
      </c>
      <c r="K636" s="205" t="s">
        <v>249</v>
      </c>
      <c r="L636" s="210"/>
      <c r="M636" s="211" t="s">
        <v>5</v>
      </c>
      <c r="N636" s="212" t="s">
        <v>43</v>
      </c>
      <c r="O636" s="40"/>
      <c r="P636" s="183">
        <f>O636*H636</f>
        <v>0</v>
      </c>
      <c r="Q636" s="183">
        <v>5.5999999999999999E-3</v>
      </c>
      <c r="R636" s="183">
        <f>Q636*H636</f>
        <v>0.61991439999999998</v>
      </c>
      <c r="S636" s="183">
        <v>0</v>
      </c>
      <c r="T636" s="184">
        <f>S636*H636</f>
        <v>0</v>
      </c>
      <c r="AR636" s="23" t="s">
        <v>434</v>
      </c>
      <c r="AT636" s="23" t="s">
        <v>337</v>
      </c>
      <c r="AU636" s="23" t="s">
        <v>80</v>
      </c>
      <c r="AY636" s="23" t="s">
        <v>243</v>
      </c>
      <c r="BE636" s="185">
        <f>IF(N636="základní",J636,0)</f>
        <v>0</v>
      </c>
      <c r="BF636" s="185">
        <f>IF(N636="snížená",J636,0)</f>
        <v>0</v>
      </c>
      <c r="BG636" s="185">
        <f>IF(N636="zákl. přenesená",J636,0)</f>
        <v>0</v>
      </c>
      <c r="BH636" s="185">
        <f>IF(N636="sníž. přenesená",J636,0)</f>
        <v>0</v>
      </c>
      <c r="BI636" s="185">
        <f>IF(N636="nulová",J636,0)</f>
        <v>0</v>
      </c>
      <c r="BJ636" s="23" t="s">
        <v>11</v>
      </c>
      <c r="BK636" s="185">
        <f>ROUND(I636*H636,0)</f>
        <v>0</v>
      </c>
      <c r="BL636" s="23" t="s">
        <v>332</v>
      </c>
      <c r="BM636" s="23" t="s">
        <v>957</v>
      </c>
    </row>
    <row r="637" spans="2:65" s="11" customFormat="1" ht="13.5">
      <c r="B637" s="186"/>
      <c r="D637" s="187" t="s">
        <v>252</v>
      </c>
      <c r="E637" s="188" t="s">
        <v>5</v>
      </c>
      <c r="F637" s="189" t="s">
        <v>958</v>
      </c>
      <c r="H637" s="190">
        <v>110.699</v>
      </c>
      <c r="I637" s="191"/>
      <c r="L637" s="186"/>
      <c r="M637" s="192"/>
      <c r="N637" s="193"/>
      <c r="O637" s="193"/>
      <c r="P637" s="193"/>
      <c r="Q637" s="193"/>
      <c r="R637" s="193"/>
      <c r="S637" s="193"/>
      <c r="T637" s="194"/>
      <c r="AT637" s="188" t="s">
        <v>252</v>
      </c>
      <c r="AU637" s="188" t="s">
        <v>80</v>
      </c>
      <c r="AV637" s="11" t="s">
        <v>80</v>
      </c>
      <c r="AW637" s="11" t="s">
        <v>36</v>
      </c>
      <c r="AX637" s="11" t="s">
        <v>11</v>
      </c>
      <c r="AY637" s="188" t="s">
        <v>243</v>
      </c>
    </row>
    <row r="638" spans="2:65" s="1" customFormat="1" ht="16.5" customHeight="1">
      <c r="B638" s="173"/>
      <c r="C638" s="203" t="s">
        <v>959</v>
      </c>
      <c r="D638" s="203" t="s">
        <v>337</v>
      </c>
      <c r="E638" s="204" t="s">
        <v>960</v>
      </c>
      <c r="F638" s="205" t="s">
        <v>961</v>
      </c>
      <c r="G638" s="206" t="s">
        <v>248</v>
      </c>
      <c r="H638" s="207">
        <v>6.1130000000000004</v>
      </c>
      <c r="I638" s="208"/>
      <c r="J638" s="209">
        <f>ROUND(I638*H638,0)</f>
        <v>0</v>
      </c>
      <c r="K638" s="205" t="s">
        <v>249</v>
      </c>
      <c r="L638" s="210"/>
      <c r="M638" s="211" t="s">
        <v>5</v>
      </c>
      <c r="N638" s="212" t="s">
        <v>43</v>
      </c>
      <c r="O638" s="40"/>
      <c r="P638" s="183">
        <f>O638*H638</f>
        <v>0</v>
      </c>
      <c r="Q638" s="183">
        <v>1.75E-3</v>
      </c>
      <c r="R638" s="183">
        <f>Q638*H638</f>
        <v>1.0697750000000001E-2</v>
      </c>
      <c r="S638" s="183">
        <v>0</v>
      </c>
      <c r="T638" s="184">
        <f>S638*H638</f>
        <v>0</v>
      </c>
      <c r="AR638" s="23" t="s">
        <v>434</v>
      </c>
      <c r="AT638" s="23" t="s">
        <v>337</v>
      </c>
      <c r="AU638" s="23" t="s">
        <v>80</v>
      </c>
      <c r="AY638" s="23" t="s">
        <v>243</v>
      </c>
      <c r="BE638" s="185">
        <f>IF(N638="základní",J638,0)</f>
        <v>0</v>
      </c>
      <c r="BF638" s="185">
        <f>IF(N638="snížená",J638,0)</f>
        <v>0</v>
      </c>
      <c r="BG638" s="185">
        <f>IF(N638="zákl. přenesená",J638,0)</f>
        <v>0</v>
      </c>
      <c r="BH638" s="185">
        <f>IF(N638="sníž. přenesená",J638,0)</f>
        <v>0</v>
      </c>
      <c r="BI638" s="185">
        <f>IF(N638="nulová",J638,0)</f>
        <v>0</v>
      </c>
      <c r="BJ638" s="23" t="s">
        <v>11</v>
      </c>
      <c r="BK638" s="185">
        <f>ROUND(I638*H638,0)</f>
        <v>0</v>
      </c>
      <c r="BL638" s="23" t="s">
        <v>332</v>
      </c>
      <c r="BM638" s="23" t="s">
        <v>962</v>
      </c>
    </row>
    <row r="639" spans="2:65" s="11" customFormat="1" ht="13.5">
      <c r="B639" s="186"/>
      <c r="D639" s="187" t="s">
        <v>252</v>
      </c>
      <c r="E639" s="188" t="s">
        <v>5</v>
      </c>
      <c r="F639" s="189" t="s">
        <v>963</v>
      </c>
      <c r="H639" s="190">
        <v>6.1130000000000004</v>
      </c>
      <c r="I639" s="191"/>
      <c r="L639" s="186"/>
      <c r="M639" s="192"/>
      <c r="N639" s="193"/>
      <c r="O639" s="193"/>
      <c r="P639" s="193"/>
      <c r="Q639" s="193"/>
      <c r="R639" s="193"/>
      <c r="S639" s="193"/>
      <c r="T639" s="194"/>
      <c r="AT639" s="188" t="s">
        <v>252</v>
      </c>
      <c r="AU639" s="188" t="s">
        <v>80</v>
      </c>
      <c r="AV639" s="11" t="s">
        <v>80</v>
      </c>
      <c r="AW639" s="11" t="s">
        <v>36</v>
      </c>
      <c r="AX639" s="11" t="s">
        <v>11</v>
      </c>
      <c r="AY639" s="188" t="s">
        <v>243</v>
      </c>
    </row>
    <row r="640" spans="2:65" s="1" customFormat="1" ht="25.5" customHeight="1">
      <c r="B640" s="173"/>
      <c r="C640" s="174" t="s">
        <v>964</v>
      </c>
      <c r="D640" s="174" t="s">
        <v>245</v>
      </c>
      <c r="E640" s="175" t="s">
        <v>965</v>
      </c>
      <c r="F640" s="176" t="s">
        <v>966</v>
      </c>
      <c r="G640" s="177" t="s">
        <v>248</v>
      </c>
      <c r="H640" s="178">
        <v>5.9930000000000003</v>
      </c>
      <c r="I640" s="179"/>
      <c r="J640" s="180">
        <f>ROUND(I640*H640,0)</f>
        <v>0</v>
      </c>
      <c r="K640" s="176" t="s">
        <v>249</v>
      </c>
      <c r="L640" s="39"/>
      <c r="M640" s="181" t="s">
        <v>5</v>
      </c>
      <c r="N640" s="182" t="s">
        <v>43</v>
      </c>
      <c r="O640" s="40"/>
      <c r="P640" s="183">
        <f>O640*H640</f>
        <v>0</v>
      </c>
      <c r="Q640" s="183">
        <v>1.998E-4</v>
      </c>
      <c r="R640" s="183">
        <f>Q640*H640</f>
        <v>1.1974014000000002E-3</v>
      </c>
      <c r="S640" s="183">
        <v>0</v>
      </c>
      <c r="T640" s="184">
        <f>S640*H640</f>
        <v>0</v>
      </c>
      <c r="AR640" s="23" t="s">
        <v>332</v>
      </c>
      <c r="AT640" s="23" t="s">
        <v>245</v>
      </c>
      <c r="AU640" s="23" t="s">
        <v>80</v>
      </c>
      <c r="AY640" s="23" t="s">
        <v>243</v>
      </c>
      <c r="BE640" s="185">
        <f>IF(N640="základní",J640,0)</f>
        <v>0</v>
      </c>
      <c r="BF640" s="185">
        <f>IF(N640="snížená",J640,0)</f>
        <v>0</v>
      </c>
      <c r="BG640" s="185">
        <f>IF(N640="zákl. přenesená",J640,0)</f>
        <v>0</v>
      </c>
      <c r="BH640" s="185">
        <f>IF(N640="sníž. přenesená",J640,0)</f>
        <v>0</v>
      </c>
      <c r="BI640" s="185">
        <f>IF(N640="nulová",J640,0)</f>
        <v>0</v>
      </c>
      <c r="BJ640" s="23" t="s">
        <v>11</v>
      </c>
      <c r="BK640" s="185">
        <f>ROUND(I640*H640,0)</f>
        <v>0</v>
      </c>
      <c r="BL640" s="23" t="s">
        <v>332</v>
      </c>
      <c r="BM640" s="23" t="s">
        <v>967</v>
      </c>
    </row>
    <row r="641" spans="2:65" s="11" customFormat="1" ht="13.5">
      <c r="B641" s="186"/>
      <c r="D641" s="187" t="s">
        <v>252</v>
      </c>
      <c r="E641" s="188" t="s">
        <v>5</v>
      </c>
      <c r="F641" s="189" t="s">
        <v>163</v>
      </c>
      <c r="H641" s="190">
        <v>5.9930000000000003</v>
      </c>
      <c r="I641" s="191"/>
      <c r="L641" s="186"/>
      <c r="M641" s="192"/>
      <c r="N641" s="193"/>
      <c r="O641" s="193"/>
      <c r="P641" s="193"/>
      <c r="Q641" s="193"/>
      <c r="R641" s="193"/>
      <c r="S641" s="193"/>
      <c r="T641" s="194"/>
      <c r="AT641" s="188" t="s">
        <v>252</v>
      </c>
      <c r="AU641" s="188" t="s">
        <v>80</v>
      </c>
      <c r="AV641" s="11" t="s">
        <v>80</v>
      </c>
      <c r="AW641" s="11" t="s">
        <v>36</v>
      </c>
      <c r="AX641" s="11" t="s">
        <v>11</v>
      </c>
      <c r="AY641" s="188" t="s">
        <v>243</v>
      </c>
    </row>
    <row r="642" spans="2:65" s="1" customFormat="1" ht="25.5" customHeight="1">
      <c r="B642" s="173"/>
      <c r="C642" s="174" t="s">
        <v>968</v>
      </c>
      <c r="D642" s="174" t="s">
        <v>245</v>
      </c>
      <c r="E642" s="175" t="s">
        <v>969</v>
      </c>
      <c r="F642" s="176" t="s">
        <v>970</v>
      </c>
      <c r="G642" s="177" t="s">
        <v>248</v>
      </c>
      <c r="H642" s="178">
        <v>108.52800000000001</v>
      </c>
      <c r="I642" s="179"/>
      <c r="J642" s="180">
        <f>ROUND(I642*H642,0)</f>
        <v>0</v>
      </c>
      <c r="K642" s="176" t="s">
        <v>249</v>
      </c>
      <c r="L642" s="39"/>
      <c r="M642" s="181" t="s">
        <v>5</v>
      </c>
      <c r="N642" s="182" t="s">
        <v>43</v>
      </c>
      <c r="O642" s="40"/>
      <c r="P642" s="183">
        <f>O642*H642</f>
        <v>0</v>
      </c>
      <c r="Q642" s="183">
        <v>2.3580000000000001E-4</v>
      </c>
      <c r="R642" s="183">
        <f>Q642*H642</f>
        <v>2.5590902400000004E-2</v>
      </c>
      <c r="S642" s="183">
        <v>0</v>
      </c>
      <c r="T642" s="184">
        <f>S642*H642</f>
        <v>0</v>
      </c>
      <c r="AR642" s="23" t="s">
        <v>332</v>
      </c>
      <c r="AT642" s="23" t="s">
        <v>245</v>
      </c>
      <c r="AU642" s="23" t="s">
        <v>80</v>
      </c>
      <c r="AY642" s="23" t="s">
        <v>243</v>
      </c>
      <c r="BE642" s="185">
        <f>IF(N642="základní",J642,0)</f>
        <v>0</v>
      </c>
      <c r="BF642" s="185">
        <f>IF(N642="snížená",J642,0)</f>
        <v>0</v>
      </c>
      <c r="BG642" s="185">
        <f>IF(N642="zákl. přenesená",J642,0)</f>
        <v>0</v>
      </c>
      <c r="BH642" s="185">
        <f>IF(N642="sníž. přenesená",J642,0)</f>
        <v>0</v>
      </c>
      <c r="BI642" s="185">
        <f>IF(N642="nulová",J642,0)</f>
        <v>0</v>
      </c>
      <c r="BJ642" s="23" t="s">
        <v>11</v>
      </c>
      <c r="BK642" s="185">
        <f>ROUND(I642*H642,0)</f>
        <v>0</v>
      </c>
      <c r="BL642" s="23" t="s">
        <v>332</v>
      </c>
      <c r="BM642" s="23" t="s">
        <v>971</v>
      </c>
    </row>
    <row r="643" spans="2:65" s="11" customFormat="1" ht="13.5">
      <c r="B643" s="186"/>
      <c r="D643" s="187" t="s">
        <v>252</v>
      </c>
      <c r="E643" s="188" t="s">
        <v>5</v>
      </c>
      <c r="F643" s="189" t="s">
        <v>160</v>
      </c>
      <c r="H643" s="190">
        <v>108.52800000000001</v>
      </c>
      <c r="I643" s="191"/>
      <c r="L643" s="186"/>
      <c r="M643" s="192"/>
      <c r="N643" s="193"/>
      <c r="O643" s="193"/>
      <c r="P643" s="193"/>
      <c r="Q643" s="193"/>
      <c r="R643" s="193"/>
      <c r="S643" s="193"/>
      <c r="T643" s="194"/>
      <c r="AT643" s="188" t="s">
        <v>252</v>
      </c>
      <c r="AU643" s="188" t="s">
        <v>80</v>
      </c>
      <c r="AV643" s="11" t="s">
        <v>80</v>
      </c>
      <c r="AW643" s="11" t="s">
        <v>36</v>
      </c>
      <c r="AX643" s="11" t="s">
        <v>11</v>
      </c>
      <c r="AY643" s="188" t="s">
        <v>243</v>
      </c>
    </row>
    <row r="644" spans="2:65" s="1" customFormat="1" ht="16.5" customHeight="1">
      <c r="B644" s="173"/>
      <c r="C644" s="174" t="s">
        <v>972</v>
      </c>
      <c r="D644" s="174" t="s">
        <v>245</v>
      </c>
      <c r="E644" s="175" t="s">
        <v>973</v>
      </c>
      <c r="F644" s="176" t="s">
        <v>974</v>
      </c>
      <c r="G644" s="177" t="s">
        <v>323</v>
      </c>
      <c r="H644" s="178">
        <v>6.25</v>
      </c>
      <c r="I644" s="179"/>
      <c r="J644" s="180">
        <f>ROUND(I644*H644,0)</f>
        <v>0</v>
      </c>
      <c r="K644" s="176" t="s">
        <v>249</v>
      </c>
      <c r="L644" s="39"/>
      <c r="M644" s="181" t="s">
        <v>5</v>
      </c>
      <c r="N644" s="182" t="s">
        <v>43</v>
      </c>
      <c r="O644" s="40"/>
      <c r="P644" s="183">
        <f>O644*H644</f>
        <v>0</v>
      </c>
      <c r="Q644" s="183">
        <v>0</v>
      </c>
      <c r="R644" s="183">
        <f>Q644*H644</f>
        <v>0</v>
      </c>
      <c r="S644" s="183">
        <v>0</v>
      </c>
      <c r="T644" s="184">
        <f>S644*H644</f>
        <v>0</v>
      </c>
      <c r="AR644" s="23" t="s">
        <v>332</v>
      </c>
      <c r="AT644" s="23" t="s">
        <v>245</v>
      </c>
      <c r="AU644" s="23" t="s">
        <v>80</v>
      </c>
      <c r="AY644" s="23" t="s">
        <v>243</v>
      </c>
      <c r="BE644" s="185">
        <f>IF(N644="základní",J644,0)</f>
        <v>0</v>
      </c>
      <c r="BF644" s="185">
        <f>IF(N644="snížená",J644,0)</f>
        <v>0</v>
      </c>
      <c r="BG644" s="185">
        <f>IF(N644="zákl. přenesená",J644,0)</f>
        <v>0</v>
      </c>
      <c r="BH644" s="185">
        <f>IF(N644="sníž. přenesená",J644,0)</f>
        <v>0</v>
      </c>
      <c r="BI644" s="185">
        <f>IF(N644="nulová",J644,0)</f>
        <v>0</v>
      </c>
      <c r="BJ644" s="23" t="s">
        <v>11</v>
      </c>
      <c r="BK644" s="185">
        <f>ROUND(I644*H644,0)</f>
        <v>0</v>
      </c>
      <c r="BL644" s="23" t="s">
        <v>332</v>
      </c>
      <c r="BM644" s="23" t="s">
        <v>975</v>
      </c>
    </row>
    <row r="645" spans="2:65" s="11" customFormat="1" ht="13.5">
      <c r="B645" s="186"/>
      <c r="D645" s="187" t="s">
        <v>252</v>
      </c>
      <c r="E645" s="188" t="s">
        <v>5</v>
      </c>
      <c r="F645" s="189" t="s">
        <v>976</v>
      </c>
      <c r="H645" s="190">
        <v>6.25</v>
      </c>
      <c r="I645" s="191"/>
      <c r="L645" s="186"/>
      <c r="M645" s="192"/>
      <c r="N645" s="193"/>
      <c r="O645" s="193"/>
      <c r="P645" s="193"/>
      <c r="Q645" s="193"/>
      <c r="R645" s="193"/>
      <c r="S645" s="193"/>
      <c r="T645" s="194"/>
      <c r="AT645" s="188" t="s">
        <v>252</v>
      </c>
      <c r="AU645" s="188" t="s">
        <v>80</v>
      </c>
      <c r="AV645" s="11" t="s">
        <v>80</v>
      </c>
      <c r="AW645" s="11" t="s">
        <v>36</v>
      </c>
      <c r="AX645" s="11" t="s">
        <v>11</v>
      </c>
      <c r="AY645" s="188" t="s">
        <v>243</v>
      </c>
    </row>
    <row r="646" spans="2:65" s="1" customFormat="1" ht="16.5" customHeight="1">
      <c r="B646" s="173"/>
      <c r="C646" s="203" t="s">
        <v>977</v>
      </c>
      <c r="D646" s="203" t="s">
        <v>337</v>
      </c>
      <c r="E646" s="204" t="s">
        <v>978</v>
      </c>
      <c r="F646" s="205" t="s">
        <v>979</v>
      </c>
      <c r="G646" s="206" t="s">
        <v>323</v>
      </c>
      <c r="H646" s="207">
        <v>6.25</v>
      </c>
      <c r="I646" s="208"/>
      <c r="J646" s="209">
        <f>ROUND(I646*H646,0)</f>
        <v>0</v>
      </c>
      <c r="K646" s="205" t="s">
        <v>5</v>
      </c>
      <c r="L646" s="210"/>
      <c r="M646" s="211" t="s">
        <v>5</v>
      </c>
      <c r="N646" s="212" t="s">
        <v>43</v>
      </c>
      <c r="O646" s="40"/>
      <c r="P646" s="183">
        <f>O646*H646</f>
        <v>0</v>
      </c>
      <c r="Q646" s="183">
        <v>0</v>
      </c>
      <c r="R646" s="183">
        <f>Q646*H646</f>
        <v>0</v>
      </c>
      <c r="S646" s="183">
        <v>0</v>
      </c>
      <c r="T646" s="184">
        <f>S646*H646</f>
        <v>0</v>
      </c>
      <c r="AR646" s="23" t="s">
        <v>434</v>
      </c>
      <c r="AT646" s="23" t="s">
        <v>337</v>
      </c>
      <c r="AU646" s="23" t="s">
        <v>80</v>
      </c>
      <c r="AY646" s="23" t="s">
        <v>243</v>
      </c>
      <c r="BE646" s="185">
        <f>IF(N646="základní",J646,0)</f>
        <v>0</v>
      </c>
      <c r="BF646" s="185">
        <f>IF(N646="snížená",J646,0)</f>
        <v>0</v>
      </c>
      <c r="BG646" s="185">
        <f>IF(N646="zákl. přenesená",J646,0)</f>
        <v>0</v>
      </c>
      <c r="BH646" s="185">
        <f>IF(N646="sníž. přenesená",J646,0)</f>
        <v>0</v>
      </c>
      <c r="BI646" s="185">
        <f>IF(N646="nulová",J646,0)</f>
        <v>0</v>
      </c>
      <c r="BJ646" s="23" t="s">
        <v>11</v>
      </c>
      <c r="BK646" s="185">
        <f>ROUND(I646*H646,0)</f>
        <v>0</v>
      </c>
      <c r="BL646" s="23" t="s">
        <v>332</v>
      </c>
      <c r="BM646" s="23" t="s">
        <v>980</v>
      </c>
    </row>
    <row r="647" spans="2:65" s="1" customFormat="1" ht="16.5" customHeight="1">
      <c r="B647" s="173"/>
      <c r="C647" s="174" t="s">
        <v>981</v>
      </c>
      <c r="D647" s="174" t="s">
        <v>245</v>
      </c>
      <c r="E647" s="175" t="s">
        <v>982</v>
      </c>
      <c r="F647" s="176" t="s">
        <v>983</v>
      </c>
      <c r="G647" s="177" t="s">
        <v>768</v>
      </c>
      <c r="H647" s="178">
        <v>1.0229999999999999</v>
      </c>
      <c r="I647" s="179"/>
      <c r="J647" s="180">
        <f>ROUND(I647*H647,0)</f>
        <v>0</v>
      </c>
      <c r="K647" s="176" t="s">
        <v>249</v>
      </c>
      <c r="L647" s="39"/>
      <c r="M647" s="181" t="s">
        <v>5</v>
      </c>
      <c r="N647" s="182" t="s">
        <v>43</v>
      </c>
      <c r="O647" s="40"/>
      <c r="P647" s="183">
        <f>O647*H647</f>
        <v>0</v>
      </c>
      <c r="Q647" s="183">
        <v>0</v>
      </c>
      <c r="R647" s="183">
        <f>Q647*H647</f>
        <v>0</v>
      </c>
      <c r="S647" s="183">
        <v>0</v>
      </c>
      <c r="T647" s="184">
        <f>S647*H647</f>
        <v>0</v>
      </c>
      <c r="AR647" s="23" t="s">
        <v>332</v>
      </c>
      <c r="AT647" s="23" t="s">
        <v>245</v>
      </c>
      <c r="AU647" s="23" t="s">
        <v>80</v>
      </c>
      <c r="AY647" s="23" t="s">
        <v>243</v>
      </c>
      <c r="BE647" s="185">
        <f>IF(N647="základní",J647,0)</f>
        <v>0</v>
      </c>
      <c r="BF647" s="185">
        <f>IF(N647="snížená",J647,0)</f>
        <v>0</v>
      </c>
      <c r="BG647" s="185">
        <f>IF(N647="zákl. přenesená",J647,0)</f>
        <v>0</v>
      </c>
      <c r="BH647" s="185">
        <f>IF(N647="sníž. přenesená",J647,0)</f>
        <v>0</v>
      </c>
      <c r="BI647" s="185">
        <f>IF(N647="nulová",J647,0)</f>
        <v>0</v>
      </c>
      <c r="BJ647" s="23" t="s">
        <v>11</v>
      </c>
      <c r="BK647" s="185">
        <f>ROUND(I647*H647,0)</f>
        <v>0</v>
      </c>
      <c r="BL647" s="23" t="s">
        <v>332</v>
      </c>
      <c r="BM647" s="23" t="s">
        <v>984</v>
      </c>
    </row>
    <row r="648" spans="2:65" s="10" customFormat="1" ht="29.85" customHeight="1">
      <c r="B648" s="160"/>
      <c r="D648" s="161" t="s">
        <v>71</v>
      </c>
      <c r="E648" s="171" t="s">
        <v>985</v>
      </c>
      <c r="F648" s="171" t="s">
        <v>986</v>
      </c>
      <c r="I648" s="163"/>
      <c r="J648" s="172">
        <f>BK648</f>
        <v>0</v>
      </c>
      <c r="L648" s="160"/>
      <c r="M648" s="165"/>
      <c r="N648" s="166"/>
      <c r="O648" s="166"/>
      <c r="P648" s="167">
        <f>SUM(P649:P652)</f>
        <v>0</v>
      </c>
      <c r="Q648" s="166"/>
      <c r="R648" s="167">
        <f>SUM(R649:R652)</f>
        <v>6.3599999999999993E-3</v>
      </c>
      <c r="S648" s="166"/>
      <c r="T648" s="168">
        <f>SUM(T649:T652)</f>
        <v>5.1150000000000001E-2</v>
      </c>
      <c r="AR648" s="161" t="s">
        <v>80</v>
      </c>
      <c r="AT648" s="169" t="s">
        <v>71</v>
      </c>
      <c r="AU648" s="169" t="s">
        <v>11</v>
      </c>
      <c r="AY648" s="161" t="s">
        <v>243</v>
      </c>
      <c r="BK648" s="170">
        <f>SUM(BK649:BK652)</f>
        <v>0</v>
      </c>
    </row>
    <row r="649" spans="2:65" s="1" customFormat="1" ht="16.5" customHeight="1">
      <c r="B649" s="173"/>
      <c r="C649" s="174" t="s">
        <v>987</v>
      </c>
      <c r="D649" s="174" t="s">
        <v>245</v>
      </c>
      <c r="E649" s="175" t="s">
        <v>988</v>
      </c>
      <c r="F649" s="176" t="s">
        <v>989</v>
      </c>
      <c r="G649" s="177" t="s">
        <v>658</v>
      </c>
      <c r="H649" s="178">
        <v>3</v>
      </c>
      <c r="I649" s="179"/>
      <c r="J649" s="180">
        <f>ROUND(I649*H649,0)</f>
        <v>0</v>
      </c>
      <c r="K649" s="176" t="s">
        <v>249</v>
      </c>
      <c r="L649" s="39"/>
      <c r="M649" s="181" t="s">
        <v>5</v>
      </c>
      <c r="N649" s="182" t="s">
        <v>43</v>
      </c>
      <c r="O649" s="40"/>
      <c r="P649" s="183">
        <f>O649*H649</f>
        <v>0</v>
      </c>
      <c r="Q649" s="183">
        <v>0</v>
      </c>
      <c r="R649" s="183">
        <f>Q649*H649</f>
        <v>0</v>
      </c>
      <c r="S649" s="183">
        <v>1.7049999999999999E-2</v>
      </c>
      <c r="T649" s="184">
        <f>S649*H649</f>
        <v>5.1150000000000001E-2</v>
      </c>
      <c r="AR649" s="23" t="s">
        <v>332</v>
      </c>
      <c r="AT649" s="23" t="s">
        <v>245</v>
      </c>
      <c r="AU649" s="23" t="s">
        <v>80</v>
      </c>
      <c r="AY649" s="23" t="s">
        <v>243</v>
      </c>
      <c r="BE649" s="185">
        <f>IF(N649="základní",J649,0)</f>
        <v>0</v>
      </c>
      <c r="BF649" s="185">
        <f>IF(N649="snížená",J649,0)</f>
        <v>0</v>
      </c>
      <c r="BG649" s="185">
        <f>IF(N649="zákl. přenesená",J649,0)</f>
        <v>0</v>
      </c>
      <c r="BH649" s="185">
        <f>IF(N649="sníž. přenesená",J649,0)</f>
        <v>0</v>
      </c>
      <c r="BI649" s="185">
        <f>IF(N649="nulová",J649,0)</f>
        <v>0</v>
      </c>
      <c r="BJ649" s="23" t="s">
        <v>11</v>
      </c>
      <c r="BK649" s="185">
        <f>ROUND(I649*H649,0)</f>
        <v>0</v>
      </c>
      <c r="BL649" s="23" t="s">
        <v>332</v>
      </c>
      <c r="BM649" s="23" t="s">
        <v>990</v>
      </c>
    </row>
    <row r="650" spans="2:65" s="11" customFormat="1" ht="13.5">
      <c r="B650" s="186"/>
      <c r="D650" s="187" t="s">
        <v>252</v>
      </c>
      <c r="E650" s="188" t="s">
        <v>5</v>
      </c>
      <c r="F650" s="189" t="s">
        <v>83</v>
      </c>
      <c r="H650" s="190">
        <v>3</v>
      </c>
      <c r="I650" s="191"/>
      <c r="L650" s="186"/>
      <c r="M650" s="192"/>
      <c r="N650" s="193"/>
      <c r="O650" s="193"/>
      <c r="P650" s="193"/>
      <c r="Q650" s="193"/>
      <c r="R650" s="193"/>
      <c r="S650" s="193"/>
      <c r="T650" s="194"/>
      <c r="AT650" s="188" t="s">
        <v>252</v>
      </c>
      <c r="AU650" s="188" t="s">
        <v>80</v>
      </c>
      <c r="AV650" s="11" t="s">
        <v>80</v>
      </c>
      <c r="AW650" s="11" t="s">
        <v>36</v>
      </c>
      <c r="AX650" s="11" t="s">
        <v>11</v>
      </c>
      <c r="AY650" s="188" t="s">
        <v>243</v>
      </c>
    </row>
    <row r="651" spans="2:65" s="1" customFormat="1" ht="16.5" customHeight="1">
      <c r="B651" s="173"/>
      <c r="C651" s="174" t="s">
        <v>991</v>
      </c>
      <c r="D651" s="174" t="s">
        <v>245</v>
      </c>
      <c r="E651" s="175" t="s">
        <v>992</v>
      </c>
      <c r="F651" s="176" t="s">
        <v>993</v>
      </c>
      <c r="G651" s="177" t="s">
        <v>658</v>
      </c>
      <c r="H651" s="178">
        <v>3</v>
      </c>
      <c r="I651" s="179"/>
      <c r="J651" s="180">
        <f>ROUND(I651*H651,0)</f>
        <v>0</v>
      </c>
      <c r="K651" s="176" t="s">
        <v>249</v>
      </c>
      <c r="L651" s="39"/>
      <c r="M651" s="181" t="s">
        <v>5</v>
      </c>
      <c r="N651" s="182" t="s">
        <v>43</v>
      </c>
      <c r="O651" s="40"/>
      <c r="P651" s="183">
        <f>O651*H651</f>
        <v>0</v>
      </c>
      <c r="Q651" s="183">
        <v>2.1199999999999999E-3</v>
      </c>
      <c r="R651" s="183">
        <f>Q651*H651</f>
        <v>6.3599999999999993E-3</v>
      </c>
      <c r="S651" s="183">
        <v>0</v>
      </c>
      <c r="T651" s="184">
        <f>S651*H651</f>
        <v>0</v>
      </c>
      <c r="AR651" s="23" t="s">
        <v>332</v>
      </c>
      <c r="AT651" s="23" t="s">
        <v>245</v>
      </c>
      <c r="AU651" s="23" t="s">
        <v>80</v>
      </c>
      <c r="AY651" s="23" t="s">
        <v>243</v>
      </c>
      <c r="BE651" s="185">
        <f>IF(N651="základní",J651,0)</f>
        <v>0</v>
      </c>
      <c r="BF651" s="185">
        <f>IF(N651="snížená",J651,0)</f>
        <v>0</v>
      </c>
      <c r="BG651" s="185">
        <f>IF(N651="zákl. přenesená",J651,0)</f>
        <v>0</v>
      </c>
      <c r="BH651" s="185">
        <f>IF(N651="sníž. přenesená",J651,0)</f>
        <v>0</v>
      </c>
      <c r="BI651" s="185">
        <f>IF(N651="nulová",J651,0)</f>
        <v>0</v>
      </c>
      <c r="BJ651" s="23" t="s">
        <v>11</v>
      </c>
      <c r="BK651" s="185">
        <f>ROUND(I651*H651,0)</f>
        <v>0</v>
      </c>
      <c r="BL651" s="23" t="s">
        <v>332</v>
      </c>
      <c r="BM651" s="23" t="s">
        <v>994</v>
      </c>
    </row>
    <row r="652" spans="2:65" s="11" customFormat="1" ht="13.5">
      <c r="B652" s="186"/>
      <c r="D652" s="187" t="s">
        <v>252</v>
      </c>
      <c r="E652" s="188" t="s">
        <v>5</v>
      </c>
      <c r="F652" s="189" t="s">
        <v>83</v>
      </c>
      <c r="H652" s="190">
        <v>3</v>
      </c>
      <c r="I652" s="191"/>
      <c r="L652" s="186"/>
      <c r="M652" s="192"/>
      <c r="N652" s="193"/>
      <c r="O652" s="193"/>
      <c r="P652" s="193"/>
      <c r="Q652" s="193"/>
      <c r="R652" s="193"/>
      <c r="S652" s="193"/>
      <c r="T652" s="194"/>
      <c r="AT652" s="188" t="s">
        <v>252</v>
      </c>
      <c r="AU652" s="188" t="s">
        <v>80</v>
      </c>
      <c r="AV652" s="11" t="s">
        <v>80</v>
      </c>
      <c r="AW652" s="11" t="s">
        <v>36</v>
      </c>
      <c r="AX652" s="11" t="s">
        <v>11</v>
      </c>
      <c r="AY652" s="188" t="s">
        <v>243</v>
      </c>
    </row>
    <row r="653" spans="2:65" s="10" customFormat="1" ht="29.85" customHeight="1">
      <c r="B653" s="160"/>
      <c r="D653" s="161" t="s">
        <v>71</v>
      </c>
      <c r="E653" s="171" t="s">
        <v>732</v>
      </c>
      <c r="F653" s="171" t="s">
        <v>995</v>
      </c>
      <c r="I653" s="163"/>
      <c r="J653" s="172">
        <f>BK653</f>
        <v>0</v>
      </c>
      <c r="L653" s="160"/>
      <c r="M653" s="165"/>
      <c r="N653" s="166"/>
      <c r="O653" s="166"/>
      <c r="P653" s="167">
        <f>SUM(P654:P655)</f>
        <v>0</v>
      </c>
      <c r="Q653" s="166"/>
      <c r="R653" s="167">
        <f>SUM(R654:R655)</f>
        <v>0</v>
      </c>
      <c r="S653" s="166"/>
      <c r="T653" s="168">
        <f>SUM(T654:T655)</f>
        <v>0</v>
      </c>
      <c r="AR653" s="161" t="s">
        <v>80</v>
      </c>
      <c r="AT653" s="169" t="s">
        <v>71</v>
      </c>
      <c r="AU653" s="169" t="s">
        <v>11</v>
      </c>
      <c r="AY653" s="161" t="s">
        <v>243</v>
      </c>
      <c r="BK653" s="170">
        <f>SUM(BK654:BK655)</f>
        <v>0</v>
      </c>
    </row>
    <row r="654" spans="2:65" s="1" customFormat="1" ht="16.5" customHeight="1">
      <c r="B654" s="173"/>
      <c r="C654" s="203" t="s">
        <v>996</v>
      </c>
      <c r="D654" s="203" t="s">
        <v>337</v>
      </c>
      <c r="E654" s="204" t="s">
        <v>997</v>
      </c>
      <c r="F654" s="205" t="s">
        <v>998</v>
      </c>
      <c r="G654" s="206" t="s">
        <v>999</v>
      </c>
      <c r="H654" s="207">
        <v>1</v>
      </c>
      <c r="I654" s="208"/>
      <c r="J654" s="209">
        <f>ROUND(I654*H654,0)</f>
        <v>0</v>
      </c>
      <c r="K654" s="205" t="s">
        <v>5</v>
      </c>
      <c r="L654" s="210"/>
      <c r="M654" s="211" t="s">
        <v>5</v>
      </c>
      <c r="N654" s="212" t="s">
        <v>43</v>
      </c>
      <c r="O654" s="40"/>
      <c r="P654" s="183">
        <f>O654*H654</f>
        <v>0</v>
      </c>
      <c r="Q654" s="183">
        <v>0</v>
      </c>
      <c r="R654" s="183">
        <f>Q654*H654</f>
        <v>0</v>
      </c>
      <c r="S654" s="183">
        <v>0</v>
      </c>
      <c r="T654" s="184">
        <f>S654*H654</f>
        <v>0</v>
      </c>
      <c r="AR654" s="23" t="s">
        <v>434</v>
      </c>
      <c r="AT654" s="23" t="s">
        <v>337</v>
      </c>
      <c r="AU654" s="23" t="s">
        <v>80</v>
      </c>
      <c r="AY654" s="23" t="s">
        <v>243</v>
      </c>
      <c r="BE654" s="185">
        <f>IF(N654="základní",J654,0)</f>
        <v>0</v>
      </c>
      <c r="BF654" s="185">
        <f>IF(N654="snížená",J654,0)</f>
        <v>0</v>
      </c>
      <c r="BG654" s="185">
        <f>IF(N654="zákl. přenesená",J654,0)</f>
        <v>0</v>
      </c>
      <c r="BH654" s="185">
        <f>IF(N654="sníž. přenesená",J654,0)</f>
        <v>0</v>
      </c>
      <c r="BI654" s="185">
        <f>IF(N654="nulová",J654,0)</f>
        <v>0</v>
      </c>
      <c r="BJ654" s="23" t="s">
        <v>11</v>
      </c>
      <c r="BK654" s="185">
        <f>ROUND(I654*H654,0)</f>
        <v>0</v>
      </c>
      <c r="BL654" s="23" t="s">
        <v>332</v>
      </c>
      <c r="BM654" s="23" t="s">
        <v>1000</v>
      </c>
    </row>
    <row r="655" spans="2:65" s="1" customFormat="1" ht="16.5" customHeight="1">
      <c r="B655" s="173"/>
      <c r="C655" s="203" t="s">
        <v>1001</v>
      </c>
      <c r="D655" s="203" t="s">
        <v>337</v>
      </c>
      <c r="E655" s="204" t="s">
        <v>1002</v>
      </c>
      <c r="F655" s="205" t="s">
        <v>1003</v>
      </c>
      <c r="G655" s="206" t="s">
        <v>999</v>
      </c>
      <c r="H655" s="207">
        <v>1</v>
      </c>
      <c r="I655" s="208"/>
      <c r="J655" s="209">
        <f>ROUND(I655*H655,0)</f>
        <v>0</v>
      </c>
      <c r="K655" s="205" t="s">
        <v>5</v>
      </c>
      <c r="L655" s="210"/>
      <c r="M655" s="211" t="s">
        <v>5</v>
      </c>
      <c r="N655" s="212" t="s">
        <v>43</v>
      </c>
      <c r="O655" s="40"/>
      <c r="P655" s="183">
        <f>O655*H655</f>
        <v>0</v>
      </c>
      <c r="Q655" s="183">
        <v>0</v>
      </c>
      <c r="R655" s="183">
        <f>Q655*H655</f>
        <v>0</v>
      </c>
      <c r="S655" s="183">
        <v>0</v>
      </c>
      <c r="T655" s="184">
        <f>S655*H655</f>
        <v>0</v>
      </c>
      <c r="AR655" s="23" t="s">
        <v>434</v>
      </c>
      <c r="AT655" s="23" t="s">
        <v>337</v>
      </c>
      <c r="AU655" s="23" t="s">
        <v>80</v>
      </c>
      <c r="AY655" s="23" t="s">
        <v>243</v>
      </c>
      <c r="BE655" s="185">
        <f>IF(N655="základní",J655,0)</f>
        <v>0</v>
      </c>
      <c r="BF655" s="185">
        <f>IF(N655="snížená",J655,0)</f>
        <v>0</v>
      </c>
      <c r="BG655" s="185">
        <f>IF(N655="zákl. přenesená",J655,0)</f>
        <v>0</v>
      </c>
      <c r="BH655" s="185">
        <f>IF(N655="sníž. přenesená",J655,0)</f>
        <v>0</v>
      </c>
      <c r="BI655" s="185">
        <f>IF(N655="nulová",J655,0)</f>
        <v>0</v>
      </c>
      <c r="BJ655" s="23" t="s">
        <v>11</v>
      </c>
      <c r="BK655" s="185">
        <f>ROUND(I655*H655,0)</f>
        <v>0</v>
      </c>
      <c r="BL655" s="23" t="s">
        <v>332</v>
      </c>
      <c r="BM655" s="23" t="s">
        <v>1004</v>
      </c>
    </row>
    <row r="656" spans="2:65" s="10" customFormat="1" ht="29.85" customHeight="1">
      <c r="B656" s="160"/>
      <c r="D656" s="161" t="s">
        <v>71</v>
      </c>
      <c r="E656" s="171" t="s">
        <v>1005</v>
      </c>
      <c r="F656" s="171" t="s">
        <v>1006</v>
      </c>
      <c r="I656" s="163"/>
      <c r="J656" s="172">
        <f>BK656</f>
        <v>0</v>
      </c>
      <c r="L656" s="160"/>
      <c r="M656" s="165"/>
      <c r="N656" s="166"/>
      <c r="O656" s="166"/>
      <c r="P656" s="167">
        <f>SUM(P657:P666)</f>
        <v>0</v>
      </c>
      <c r="Q656" s="166"/>
      <c r="R656" s="167">
        <f>SUM(R657:R666)</f>
        <v>2.4899999999999999E-2</v>
      </c>
      <c r="S656" s="166"/>
      <c r="T656" s="168">
        <f>SUM(T657:T666)</f>
        <v>0</v>
      </c>
      <c r="AR656" s="161" t="s">
        <v>80</v>
      </c>
      <c r="AT656" s="169" t="s">
        <v>71</v>
      </c>
      <c r="AU656" s="169" t="s">
        <v>11</v>
      </c>
      <c r="AY656" s="161" t="s">
        <v>243</v>
      </c>
      <c r="BK656" s="170">
        <f>SUM(BK657:BK666)</f>
        <v>0</v>
      </c>
    </row>
    <row r="657" spans="2:65" s="1" customFormat="1" ht="16.5" customHeight="1">
      <c r="B657" s="173"/>
      <c r="C657" s="174" t="s">
        <v>1007</v>
      </c>
      <c r="D657" s="174" t="s">
        <v>245</v>
      </c>
      <c r="E657" s="175" t="s">
        <v>1008</v>
      </c>
      <c r="F657" s="176" t="s">
        <v>1009</v>
      </c>
      <c r="G657" s="177" t="s">
        <v>658</v>
      </c>
      <c r="H657" s="178">
        <v>1</v>
      </c>
      <c r="I657" s="179"/>
      <c r="J657" s="180">
        <f>ROUND(I657*H657,0)</f>
        <v>0</v>
      </c>
      <c r="K657" s="176" t="s">
        <v>249</v>
      </c>
      <c r="L657" s="39"/>
      <c r="M657" s="181" t="s">
        <v>5</v>
      </c>
      <c r="N657" s="182" t="s">
        <v>43</v>
      </c>
      <c r="O657" s="40"/>
      <c r="P657" s="183">
        <f>O657*H657</f>
        <v>0</v>
      </c>
      <c r="Q657" s="183">
        <v>0</v>
      </c>
      <c r="R657" s="183">
        <f>Q657*H657</f>
        <v>0</v>
      </c>
      <c r="S657" s="183">
        <v>0</v>
      </c>
      <c r="T657" s="184">
        <f>S657*H657</f>
        <v>0</v>
      </c>
      <c r="AR657" s="23" t="s">
        <v>332</v>
      </c>
      <c r="AT657" s="23" t="s">
        <v>245</v>
      </c>
      <c r="AU657" s="23" t="s">
        <v>80</v>
      </c>
      <c r="AY657" s="23" t="s">
        <v>243</v>
      </c>
      <c r="BE657" s="185">
        <f>IF(N657="základní",J657,0)</f>
        <v>0</v>
      </c>
      <c r="BF657" s="185">
        <f>IF(N657="snížená",J657,0)</f>
        <v>0</v>
      </c>
      <c r="BG657" s="185">
        <f>IF(N657="zákl. přenesená",J657,0)</f>
        <v>0</v>
      </c>
      <c r="BH657" s="185">
        <f>IF(N657="sníž. přenesená",J657,0)</f>
        <v>0</v>
      </c>
      <c r="BI657" s="185">
        <f>IF(N657="nulová",J657,0)</f>
        <v>0</v>
      </c>
      <c r="BJ657" s="23" t="s">
        <v>11</v>
      </c>
      <c r="BK657" s="185">
        <f>ROUND(I657*H657,0)</f>
        <v>0</v>
      </c>
      <c r="BL657" s="23" t="s">
        <v>332</v>
      </c>
      <c r="BM657" s="23" t="s">
        <v>1010</v>
      </c>
    </row>
    <row r="658" spans="2:65" s="11" customFormat="1" ht="13.5">
      <c r="B658" s="186"/>
      <c r="D658" s="187" t="s">
        <v>252</v>
      </c>
      <c r="E658" s="188" t="s">
        <v>5</v>
      </c>
      <c r="F658" s="189" t="s">
        <v>1011</v>
      </c>
      <c r="H658" s="190">
        <v>1</v>
      </c>
      <c r="I658" s="191"/>
      <c r="L658" s="186"/>
      <c r="M658" s="192"/>
      <c r="N658" s="193"/>
      <c r="O658" s="193"/>
      <c r="P658" s="193"/>
      <c r="Q658" s="193"/>
      <c r="R658" s="193"/>
      <c r="S658" s="193"/>
      <c r="T658" s="194"/>
      <c r="AT658" s="188" t="s">
        <v>252</v>
      </c>
      <c r="AU658" s="188" t="s">
        <v>80</v>
      </c>
      <c r="AV658" s="11" t="s">
        <v>80</v>
      </c>
      <c r="AW658" s="11" t="s">
        <v>36</v>
      </c>
      <c r="AX658" s="11" t="s">
        <v>11</v>
      </c>
      <c r="AY658" s="188" t="s">
        <v>243</v>
      </c>
    </row>
    <row r="659" spans="2:65" s="1" customFormat="1" ht="16.5" customHeight="1">
      <c r="B659" s="173"/>
      <c r="C659" s="203" t="s">
        <v>1012</v>
      </c>
      <c r="D659" s="203" t="s">
        <v>337</v>
      </c>
      <c r="E659" s="204" t="s">
        <v>1013</v>
      </c>
      <c r="F659" s="205" t="s">
        <v>1014</v>
      </c>
      <c r="G659" s="206" t="s">
        <v>658</v>
      </c>
      <c r="H659" s="207">
        <v>1</v>
      </c>
      <c r="I659" s="208"/>
      <c r="J659" s="209">
        <f>ROUND(I659*H659,0)</f>
        <v>0</v>
      </c>
      <c r="K659" s="205" t="s">
        <v>249</v>
      </c>
      <c r="L659" s="210"/>
      <c r="M659" s="211" t="s">
        <v>5</v>
      </c>
      <c r="N659" s="212" t="s">
        <v>43</v>
      </c>
      <c r="O659" s="40"/>
      <c r="P659" s="183">
        <f>O659*H659</f>
        <v>0</v>
      </c>
      <c r="Q659" s="183">
        <v>5.7999999999999996E-3</v>
      </c>
      <c r="R659" s="183">
        <f>Q659*H659</f>
        <v>5.7999999999999996E-3</v>
      </c>
      <c r="S659" s="183">
        <v>0</v>
      </c>
      <c r="T659" s="184">
        <f>S659*H659</f>
        <v>0</v>
      </c>
      <c r="AR659" s="23" t="s">
        <v>434</v>
      </c>
      <c r="AT659" s="23" t="s">
        <v>337</v>
      </c>
      <c r="AU659" s="23" t="s">
        <v>80</v>
      </c>
      <c r="AY659" s="23" t="s">
        <v>243</v>
      </c>
      <c r="BE659" s="185">
        <f>IF(N659="základní",J659,0)</f>
        <v>0</v>
      </c>
      <c r="BF659" s="185">
        <f>IF(N659="snížená",J659,0)</f>
        <v>0</v>
      </c>
      <c r="BG659" s="185">
        <f>IF(N659="zákl. přenesená",J659,0)</f>
        <v>0</v>
      </c>
      <c r="BH659" s="185">
        <f>IF(N659="sníž. přenesená",J659,0)</f>
        <v>0</v>
      </c>
      <c r="BI659" s="185">
        <f>IF(N659="nulová",J659,0)</f>
        <v>0</v>
      </c>
      <c r="BJ659" s="23" t="s">
        <v>11</v>
      </c>
      <c r="BK659" s="185">
        <f>ROUND(I659*H659,0)</f>
        <v>0</v>
      </c>
      <c r="BL659" s="23" t="s">
        <v>332</v>
      </c>
      <c r="BM659" s="23" t="s">
        <v>1015</v>
      </c>
    </row>
    <row r="660" spans="2:65" s="1" customFormat="1" ht="16.5" customHeight="1">
      <c r="B660" s="173"/>
      <c r="C660" s="174" t="s">
        <v>1016</v>
      </c>
      <c r="D660" s="174" t="s">
        <v>245</v>
      </c>
      <c r="E660" s="175" t="s">
        <v>1017</v>
      </c>
      <c r="F660" s="176" t="s">
        <v>1018</v>
      </c>
      <c r="G660" s="177" t="s">
        <v>658</v>
      </c>
      <c r="H660" s="178">
        <v>1</v>
      </c>
      <c r="I660" s="179"/>
      <c r="J660" s="180">
        <f>ROUND(I660*H660,0)</f>
        <v>0</v>
      </c>
      <c r="K660" s="176" t="s">
        <v>249</v>
      </c>
      <c r="L660" s="39"/>
      <c r="M660" s="181" t="s">
        <v>5</v>
      </c>
      <c r="N660" s="182" t="s">
        <v>43</v>
      </c>
      <c r="O660" s="40"/>
      <c r="P660" s="183">
        <f>O660*H660</f>
        <v>0</v>
      </c>
      <c r="Q660" s="183">
        <v>0</v>
      </c>
      <c r="R660" s="183">
        <f>Q660*H660</f>
        <v>0</v>
      </c>
      <c r="S660" s="183">
        <v>0</v>
      </c>
      <c r="T660" s="184">
        <f>S660*H660</f>
        <v>0</v>
      </c>
      <c r="AR660" s="23" t="s">
        <v>332</v>
      </c>
      <c r="AT660" s="23" t="s">
        <v>245</v>
      </c>
      <c r="AU660" s="23" t="s">
        <v>80</v>
      </c>
      <c r="AY660" s="23" t="s">
        <v>243</v>
      </c>
      <c r="BE660" s="185">
        <f>IF(N660="základní",J660,0)</f>
        <v>0</v>
      </c>
      <c r="BF660" s="185">
        <f>IF(N660="snížená",J660,0)</f>
        <v>0</v>
      </c>
      <c r="BG660" s="185">
        <f>IF(N660="zákl. přenesená",J660,0)</f>
        <v>0</v>
      </c>
      <c r="BH660" s="185">
        <f>IF(N660="sníž. přenesená",J660,0)</f>
        <v>0</v>
      </c>
      <c r="BI660" s="185">
        <f>IF(N660="nulová",J660,0)</f>
        <v>0</v>
      </c>
      <c r="BJ660" s="23" t="s">
        <v>11</v>
      </c>
      <c r="BK660" s="185">
        <f>ROUND(I660*H660,0)</f>
        <v>0</v>
      </c>
      <c r="BL660" s="23" t="s">
        <v>332</v>
      </c>
      <c r="BM660" s="23" t="s">
        <v>1019</v>
      </c>
    </row>
    <row r="661" spans="2:65" s="11" customFormat="1" ht="13.5">
      <c r="B661" s="186"/>
      <c r="D661" s="187" t="s">
        <v>252</v>
      </c>
      <c r="E661" s="188" t="s">
        <v>5</v>
      </c>
      <c r="F661" s="189" t="s">
        <v>1020</v>
      </c>
      <c r="H661" s="190">
        <v>1</v>
      </c>
      <c r="I661" s="191"/>
      <c r="L661" s="186"/>
      <c r="M661" s="192"/>
      <c r="N661" s="193"/>
      <c r="O661" s="193"/>
      <c r="P661" s="193"/>
      <c r="Q661" s="193"/>
      <c r="R661" s="193"/>
      <c r="S661" s="193"/>
      <c r="T661" s="194"/>
      <c r="AT661" s="188" t="s">
        <v>252</v>
      </c>
      <c r="AU661" s="188" t="s">
        <v>80</v>
      </c>
      <c r="AV661" s="11" t="s">
        <v>80</v>
      </c>
      <c r="AW661" s="11" t="s">
        <v>36</v>
      </c>
      <c r="AX661" s="11" t="s">
        <v>11</v>
      </c>
      <c r="AY661" s="188" t="s">
        <v>243</v>
      </c>
    </row>
    <row r="662" spans="2:65" s="1" customFormat="1" ht="16.5" customHeight="1">
      <c r="B662" s="173"/>
      <c r="C662" s="203" t="s">
        <v>1021</v>
      </c>
      <c r="D662" s="203" t="s">
        <v>337</v>
      </c>
      <c r="E662" s="204" t="s">
        <v>1022</v>
      </c>
      <c r="F662" s="205" t="s">
        <v>1023</v>
      </c>
      <c r="G662" s="206" t="s">
        <v>658</v>
      </c>
      <c r="H662" s="207">
        <v>1</v>
      </c>
      <c r="I662" s="208"/>
      <c r="J662" s="209">
        <f>ROUND(I662*H662,0)</f>
        <v>0</v>
      </c>
      <c r="K662" s="205" t="s">
        <v>249</v>
      </c>
      <c r="L662" s="210"/>
      <c r="M662" s="211" t="s">
        <v>5</v>
      </c>
      <c r="N662" s="212" t="s">
        <v>43</v>
      </c>
      <c r="O662" s="40"/>
      <c r="P662" s="183">
        <f>O662*H662</f>
        <v>0</v>
      </c>
      <c r="Q662" s="183">
        <v>6.7999999999999996E-3</v>
      </c>
      <c r="R662" s="183">
        <f>Q662*H662</f>
        <v>6.7999999999999996E-3</v>
      </c>
      <c r="S662" s="183">
        <v>0</v>
      </c>
      <c r="T662" s="184">
        <f>S662*H662</f>
        <v>0</v>
      </c>
      <c r="AR662" s="23" t="s">
        <v>434</v>
      </c>
      <c r="AT662" s="23" t="s">
        <v>337</v>
      </c>
      <c r="AU662" s="23" t="s">
        <v>80</v>
      </c>
      <c r="AY662" s="23" t="s">
        <v>243</v>
      </c>
      <c r="BE662" s="185">
        <f>IF(N662="základní",J662,0)</f>
        <v>0</v>
      </c>
      <c r="BF662" s="185">
        <f>IF(N662="snížená",J662,0)</f>
        <v>0</v>
      </c>
      <c r="BG662" s="185">
        <f>IF(N662="zákl. přenesená",J662,0)</f>
        <v>0</v>
      </c>
      <c r="BH662" s="185">
        <f>IF(N662="sníž. přenesená",J662,0)</f>
        <v>0</v>
      </c>
      <c r="BI662" s="185">
        <f>IF(N662="nulová",J662,0)</f>
        <v>0</v>
      </c>
      <c r="BJ662" s="23" t="s">
        <v>11</v>
      </c>
      <c r="BK662" s="185">
        <f>ROUND(I662*H662,0)</f>
        <v>0</v>
      </c>
      <c r="BL662" s="23" t="s">
        <v>332</v>
      </c>
      <c r="BM662" s="23" t="s">
        <v>1024</v>
      </c>
    </row>
    <row r="663" spans="2:65" s="1" customFormat="1" ht="16.5" customHeight="1">
      <c r="B663" s="173"/>
      <c r="C663" s="174" t="s">
        <v>1025</v>
      </c>
      <c r="D663" s="174" t="s">
        <v>245</v>
      </c>
      <c r="E663" s="175" t="s">
        <v>1026</v>
      </c>
      <c r="F663" s="176" t="s">
        <v>1027</v>
      </c>
      <c r="G663" s="177" t="s">
        <v>658</v>
      </c>
      <c r="H663" s="178">
        <v>1</v>
      </c>
      <c r="I663" s="179"/>
      <c r="J663" s="180">
        <f>ROUND(I663*H663,0)</f>
        <v>0</v>
      </c>
      <c r="K663" s="176" t="s">
        <v>249</v>
      </c>
      <c r="L663" s="39"/>
      <c r="M663" s="181" t="s">
        <v>5</v>
      </c>
      <c r="N663" s="182" t="s">
        <v>43</v>
      </c>
      <c r="O663" s="40"/>
      <c r="P663" s="183">
        <f>O663*H663</f>
        <v>0</v>
      </c>
      <c r="Q663" s="183">
        <v>0</v>
      </c>
      <c r="R663" s="183">
        <f>Q663*H663</f>
        <v>0</v>
      </c>
      <c r="S663" s="183">
        <v>0</v>
      </c>
      <c r="T663" s="184">
        <f>S663*H663</f>
        <v>0</v>
      </c>
      <c r="AR663" s="23" t="s">
        <v>332</v>
      </c>
      <c r="AT663" s="23" t="s">
        <v>245</v>
      </c>
      <c r="AU663" s="23" t="s">
        <v>80</v>
      </c>
      <c r="AY663" s="23" t="s">
        <v>243</v>
      </c>
      <c r="BE663" s="185">
        <f>IF(N663="základní",J663,0)</f>
        <v>0</v>
      </c>
      <c r="BF663" s="185">
        <f>IF(N663="snížená",J663,0)</f>
        <v>0</v>
      </c>
      <c r="BG663" s="185">
        <f>IF(N663="zákl. přenesená",J663,0)</f>
        <v>0</v>
      </c>
      <c r="BH663" s="185">
        <f>IF(N663="sníž. přenesená",J663,0)</f>
        <v>0</v>
      </c>
      <c r="BI663" s="185">
        <f>IF(N663="nulová",J663,0)</f>
        <v>0</v>
      </c>
      <c r="BJ663" s="23" t="s">
        <v>11</v>
      </c>
      <c r="BK663" s="185">
        <f>ROUND(I663*H663,0)</f>
        <v>0</v>
      </c>
      <c r="BL663" s="23" t="s">
        <v>332</v>
      </c>
      <c r="BM663" s="23" t="s">
        <v>1028</v>
      </c>
    </row>
    <row r="664" spans="2:65" s="11" customFormat="1" ht="13.5">
      <c r="B664" s="186"/>
      <c r="D664" s="187" t="s">
        <v>252</v>
      </c>
      <c r="E664" s="188" t="s">
        <v>5</v>
      </c>
      <c r="F664" s="189" t="s">
        <v>1029</v>
      </c>
      <c r="H664" s="190">
        <v>1</v>
      </c>
      <c r="I664" s="191"/>
      <c r="L664" s="186"/>
      <c r="M664" s="192"/>
      <c r="N664" s="193"/>
      <c r="O664" s="193"/>
      <c r="P664" s="193"/>
      <c r="Q664" s="193"/>
      <c r="R664" s="193"/>
      <c r="S664" s="193"/>
      <c r="T664" s="194"/>
      <c r="AT664" s="188" t="s">
        <v>252</v>
      </c>
      <c r="AU664" s="188" t="s">
        <v>80</v>
      </c>
      <c r="AV664" s="11" t="s">
        <v>80</v>
      </c>
      <c r="AW664" s="11" t="s">
        <v>36</v>
      </c>
      <c r="AX664" s="11" t="s">
        <v>11</v>
      </c>
      <c r="AY664" s="188" t="s">
        <v>243</v>
      </c>
    </row>
    <row r="665" spans="2:65" s="1" customFormat="1" ht="16.5" customHeight="1">
      <c r="B665" s="173"/>
      <c r="C665" s="203" t="s">
        <v>1030</v>
      </c>
      <c r="D665" s="203" t="s">
        <v>337</v>
      </c>
      <c r="E665" s="204" t="s">
        <v>1031</v>
      </c>
      <c r="F665" s="205" t="s">
        <v>1032</v>
      </c>
      <c r="G665" s="206" t="s">
        <v>658</v>
      </c>
      <c r="H665" s="207">
        <v>1</v>
      </c>
      <c r="I665" s="208"/>
      <c r="J665" s="209">
        <f>ROUND(I665*H665,0)</f>
        <v>0</v>
      </c>
      <c r="K665" s="205" t="s">
        <v>249</v>
      </c>
      <c r="L665" s="210"/>
      <c r="M665" s="211" t="s">
        <v>5</v>
      </c>
      <c r="N665" s="212" t="s">
        <v>43</v>
      </c>
      <c r="O665" s="40"/>
      <c r="P665" s="183">
        <f>O665*H665</f>
        <v>0</v>
      </c>
      <c r="Q665" s="183">
        <v>1.23E-2</v>
      </c>
      <c r="R665" s="183">
        <f>Q665*H665</f>
        <v>1.23E-2</v>
      </c>
      <c r="S665" s="183">
        <v>0</v>
      </c>
      <c r="T665" s="184">
        <f>S665*H665</f>
        <v>0</v>
      </c>
      <c r="AR665" s="23" t="s">
        <v>434</v>
      </c>
      <c r="AT665" s="23" t="s">
        <v>337</v>
      </c>
      <c r="AU665" s="23" t="s">
        <v>80</v>
      </c>
      <c r="AY665" s="23" t="s">
        <v>243</v>
      </c>
      <c r="BE665" s="185">
        <f>IF(N665="základní",J665,0)</f>
        <v>0</v>
      </c>
      <c r="BF665" s="185">
        <f>IF(N665="snížená",J665,0)</f>
        <v>0</v>
      </c>
      <c r="BG665" s="185">
        <f>IF(N665="zákl. přenesená",J665,0)</f>
        <v>0</v>
      </c>
      <c r="BH665" s="185">
        <f>IF(N665="sníž. přenesená",J665,0)</f>
        <v>0</v>
      </c>
      <c r="BI665" s="185">
        <f>IF(N665="nulová",J665,0)</f>
        <v>0</v>
      </c>
      <c r="BJ665" s="23" t="s">
        <v>11</v>
      </c>
      <c r="BK665" s="185">
        <f>ROUND(I665*H665,0)</f>
        <v>0</v>
      </c>
      <c r="BL665" s="23" t="s">
        <v>332</v>
      </c>
      <c r="BM665" s="23" t="s">
        <v>1033</v>
      </c>
    </row>
    <row r="666" spans="2:65" s="1" customFormat="1" ht="16.5" customHeight="1">
      <c r="B666" s="173"/>
      <c r="C666" s="174" t="s">
        <v>1034</v>
      </c>
      <c r="D666" s="174" t="s">
        <v>245</v>
      </c>
      <c r="E666" s="175" t="s">
        <v>1035</v>
      </c>
      <c r="F666" s="176" t="s">
        <v>1036</v>
      </c>
      <c r="G666" s="177" t="s">
        <v>768</v>
      </c>
      <c r="H666" s="178">
        <v>2.5000000000000001E-2</v>
      </c>
      <c r="I666" s="179"/>
      <c r="J666" s="180">
        <f>ROUND(I666*H666,0)</f>
        <v>0</v>
      </c>
      <c r="K666" s="176" t="s">
        <v>249</v>
      </c>
      <c r="L666" s="39"/>
      <c r="M666" s="181" t="s">
        <v>5</v>
      </c>
      <c r="N666" s="182" t="s">
        <v>43</v>
      </c>
      <c r="O666" s="40"/>
      <c r="P666" s="183">
        <f>O666*H666</f>
        <v>0</v>
      </c>
      <c r="Q666" s="183">
        <v>0</v>
      </c>
      <c r="R666" s="183">
        <f>Q666*H666</f>
        <v>0</v>
      </c>
      <c r="S666" s="183">
        <v>0</v>
      </c>
      <c r="T666" s="184">
        <f>S666*H666</f>
        <v>0</v>
      </c>
      <c r="AR666" s="23" t="s">
        <v>332</v>
      </c>
      <c r="AT666" s="23" t="s">
        <v>245</v>
      </c>
      <c r="AU666" s="23" t="s">
        <v>80</v>
      </c>
      <c r="AY666" s="23" t="s">
        <v>243</v>
      </c>
      <c r="BE666" s="185">
        <f>IF(N666="základní",J666,0)</f>
        <v>0</v>
      </c>
      <c r="BF666" s="185">
        <f>IF(N666="snížená",J666,0)</f>
        <v>0</v>
      </c>
      <c r="BG666" s="185">
        <f>IF(N666="zákl. přenesená",J666,0)</f>
        <v>0</v>
      </c>
      <c r="BH666" s="185">
        <f>IF(N666="sníž. přenesená",J666,0)</f>
        <v>0</v>
      </c>
      <c r="BI666" s="185">
        <f>IF(N666="nulová",J666,0)</f>
        <v>0</v>
      </c>
      <c r="BJ666" s="23" t="s">
        <v>11</v>
      </c>
      <c r="BK666" s="185">
        <f>ROUND(I666*H666,0)</f>
        <v>0</v>
      </c>
      <c r="BL666" s="23" t="s">
        <v>332</v>
      </c>
      <c r="BM666" s="23" t="s">
        <v>1037</v>
      </c>
    </row>
    <row r="667" spans="2:65" s="10" customFormat="1" ht="29.85" customHeight="1">
      <c r="B667" s="160"/>
      <c r="D667" s="161" t="s">
        <v>71</v>
      </c>
      <c r="E667" s="171" t="s">
        <v>1038</v>
      </c>
      <c r="F667" s="171" t="s">
        <v>1039</v>
      </c>
      <c r="I667" s="163"/>
      <c r="J667" s="172">
        <f>BK667</f>
        <v>0</v>
      </c>
      <c r="L667" s="160"/>
      <c r="M667" s="165"/>
      <c r="N667" s="166"/>
      <c r="O667" s="166"/>
      <c r="P667" s="167">
        <f>SUM(P668:P682)</f>
        <v>0</v>
      </c>
      <c r="Q667" s="166"/>
      <c r="R667" s="167">
        <f>SUM(R668:R682)</f>
        <v>0.86641655399999995</v>
      </c>
      <c r="S667" s="166"/>
      <c r="T667" s="168">
        <f>SUM(T668:T682)</f>
        <v>0</v>
      </c>
      <c r="AR667" s="161" t="s">
        <v>80</v>
      </c>
      <c r="AT667" s="169" t="s">
        <v>71</v>
      </c>
      <c r="AU667" s="169" t="s">
        <v>11</v>
      </c>
      <c r="AY667" s="161" t="s">
        <v>243</v>
      </c>
      <c r="BK667" s="170">
        <f>SUM(BK668:BK682)</f>
        <v>0</v>
      </c>
    </row>
    <row r="668" spans="2:65" s="1" customFormat="1" ht="16.5" customHeight="1">
      <c r="B668" s="173"/>
      <c r="C668" s="174" t="s">
        <v>1040</v>
      </c>
      <c r="D668" s="174" t="s">
        <v>245</v>
      </c>
      <c r="E668" s="175" t="s">
        <v>1041</v>
      </c>
      <c r="F668" s="176" t="s">
        <v>1042</v>
      </c>
      <c r="G668" s="177" t="s">
        <v>658</v>
      </c>
      <c r="H668" s="178">
        <v>112</v>
      </c>
      <c r="I668" s="179"/>
      <c r="J668" s="180">
        <f>ROUND(I668*H668,0)</f>
        <v>0</v>
      </c>
      <c r="K668" s="176" t="s">
        <v>249</v>
      </c>
      <c r="L668" s="39"/>
      <c r="M668" s="181" t="s">
        <v>5</v>
      </c>
      <c r="N668" s="182" t="s">
        <v>43</v>
      </c>
      <c r="O668" s="40"/>
      <c r="P668" s="183">
        <f>O668*H668</f>
        <v>0</v>
      </c>
      <c r="Q668" s="183">
        <v>2.6700000000000001E-3</v>
      </c>
      <c r="R668" s="183">
        <f>Q668*H668</f>
        <v>0.29904000000000003</v>
      </c>
      <c r="S668" s="183">
        <v>0</v>
      </c>
      <c r="T668" s="184">
        <f>S668*H668</f>
        <v>0</v>
      </c>
      <c r="AR668" s="23" t="s">
        <v>332</v>
      </c>
      <c r="AT668" s="23" t="s">
        <v>245</v>
      </c>
      <c r="AU668" s="23" t="s">
        <v>80</v>
      </c>
      <c r="AY668" s="23" t="s">
        <v>243</v>
      </c>
      <c r="BE668" s="185">
        <f>IF(N668="základní",J668,0)</f>
        <v>0</v>
      </c>
      <c r="BF668" s="185">
        <f>IF(N668="snížená",J668,0)</f>
        <v>0</v>
      </c>
      <c r="BG668" s="185">
        <f>IF(N668="zákl. přenesená",J668,0)</f>
        <v>0</v>
      </c>
      <c r="BH668" s="185">
        <f>IF(N668="sníž. přenesená",J668,0)</f>
        <v>0</v>
      </c>
      <c r="BI668" s="185">
        <f>IF(N668="nulová",J668,0)</f>
        <v>0</v>
      </c>
      <c r="BJ668" s="23" t="s">
        <v>11</v>
      </c>
      <c r="BK668" s="185">
        <f>ROUND(I668*H668,0)</f>
        <v>0</v>
      </c>
      <c r="BL668" s="23" t="s">
        <v>332</v>
      </c>
      <c r="BM668" s="23" t="s">
        <v>1043</v>
      </c>
    </row>
    <row r="669" spans="2:65" s="11" customFormat="1" ht="13.5">
      <c r="B669" s="186"/>
      <c r="D669" s="187" t="s">
        <v>252</v>
      </c>
      <c r="E669" s="188" t="s">
        <v>5</v>
      </c>
      <c r="F669" s="189" t="s">
        <v>1044</v>
      </c>
      <c r="H669" s="190">
        <v>89.28</v>
      </c>
      <c r="I669" s="191"/>
      <c r="L669" s="186"/>
      <c r="M669" s="192"/>
      <c r="N669" s="193"/>
      <c r="O669" s="193"/>
      <c r="P669" s="193"/>
      <c r="Q669" s="193"/>
      <c r="R669" s="193"/>
      <c r="S669" s="193"/>
      <c r="T669" s="194"/>
      <c r="AT669" s="188" t="s">
        <v>252</v>
      </c>
      <c r="AU669" s="188" t="s">
        <v>80</v>
      </c>
      <c r="AV669" s="11" t="s">
        <v>80</v>
      </c>
      <c r="AW669" s="11" t="s">
        <v>36</v>
      </c>
      <c r="AX669" s="11" t="s">
        <v>72</v>
      </c>
      <c r="AY669" s="188" t="s">
        <v>243</v>
      </c>
    </row>
    <row r="670" spans="2:65" s="12" customFormat="1" ht="13.5">
      <c r="B670" s="195"/>
      <c r="D670" s="187" t="s">
        <v>252</v>
      </c>
      <c r="E670" s="196" t="s">
        <v>5</v>
      </c>
      <c r="F670" s="197" t="s">
        <v>865</v>
      </c>
      <c r="H670" s="198">
        <v>89.28</v>
      </c>
      <c r="I670" s="199"/>
      <c r="L670" s="195"/>
      <c r="M670" s="200"/>
      <c r="N670" s="201"/>
      <c r="O670" s="201"/>
      <c r="P670" s="201"/>
      <c r="Q670" s="201"/>
      <c r="R670" s="201"/>
      <c r="S670" s="201"/>
      <c r="T670" s="202"/>
      <c r="AT670" s="196" t="s">
        <v>252</v>
      </c>
      <c r="AU670" s="196" t="s">
        <v>80</v>
      </c>
      <c r="AV670" s="12" t="s">
        <v>83</v>
      </c>
      <c r="AW670" s="12" t="s">
        <v>36</v>
      </c>
      <c r="AX670" s="12" t="s">
        <v>72</v>
      </c>
      <c r="AY670" s="196" t="s">
        <v>243</v>
      </c>
    </row>
    <row r="671" spans="2:65" s="11" customFormat="1" ht="13.5">
      <c r="B671" s="186"/>
      <c r="D671" s="187" t="s">
        <v>252</v>
      </c>
      <c r="E671" s="188" t="s">
        <v>5</v>
      </c>
      <c r="F671" s="189" t="s">
        <v>1045</v>
      </c>
      <c r="H671" s="190">
        <v>22.79</v>
      </c>
      <c r="I671" s="191"/>
      <c r="L671" s="186"/>
      <c r="M671" s="192"/>
      <c r="N671" s="193"/>
      <c r="O671" s="193"/>
      <c r="P671" s="193"/>
      <c r="Q671" s="193"/>
      <c r="R671" s="193"/>
      <c r="S671" s="193"/>
      <c r="T671" s="194"/>
      <c r="AT671" s="188" t="s">
        <v>252</v>
      </c>
      <c r="AU671" s="188" t="s">
        <v>80</v>
      </c>
      <c r="AV671" s="11" t="s">
        <v>80</v>
      </c>
      <c r="AW671" s="11" t="s">
        <v>36</v>
      </c>
      <c r="AX671" s="11" t="s">
        <v>72</v>
      </c>
      <c r="AY671" s="188" t="s">
        <v>243</v>
      </c>
    </row>
    <row r="672" spans="2:65" s="12" customFormat="1" ht="13.5">
      <c r="B672" s="195"/>
      <c r="D672" s="187" t="s">
        <v>252</v>
      </c>
      <c r="E672" s="196" t="s">
        <v>5</v>
      </c>
      <c r="F672" s="197" t="s">
        <v>867</v>
      </c>
      <c r="H672" s="198">
        <v>22.79</v>
      </c>
      <c r="I672" s="199"/>
      <c r="L672" s="195"/>
      <c r="M672" s="200"/>
      <c r="N672" s="201"/>
      <c r="O672" s="201"/>
      <c r="P672" s="201"/>
      <c r="Q672" s="201"/>
      <c r="R672" s="201"/>
      <c r="S672" s="201"/>
      <c r="T672" s="202"/>
      <c r="AT672" s="196" t="s">
        <v>252</v>
      </c>
      <c r="AU672" s="196" t="s">
        <v>80</v>
      </c>
      <c r="AV672" s="12" t="s">
        <v>83</v>
      </c>
      <c r="AW672" s="12" t="s">
        <v>36</v>
      </c>
      <c r="AX672" s="12" t="s">
        <v>72</v>
      </c>
      <c r="AY672" s="196" t="s">
        <v>243</v>
      </c>
    </row>
    <row r="673" spans="2:65" s="11" customFormat="1" ht="13.5">
      <c r="B673" s="186"/>
      <c r="D673" s="187" t="s">
        <v>252</v>
      </c>
      <c r="E673" s="188" t="s">
        <v>5</v>
      </c>
      <c r="F673" s="189" t="s">
        <v>1046</v>
      </c>
      <c r="H673" s="190">
        <v>-7.0000000000000007E-2</v>
      </c>
      <c r="I673" s="191"/>
      <c r="L673" s="186"/>
      <c r="M673" s="192"/>
      <c r="N673" s="193"/>
      <c r="O673" s="193"/>
      <c r="P673" s="193"/>
      <c r="Q673" s="193"/>
      <c r="R673" s="193"/>
      <c r="S673" s="193"/>
      <c r="T673" s="194"/>
      <c r="AT673" s="188" t="s">
        <v>252</v>
      </c>
      <c r="AU673" s="188" t="s">
        <v>80</v>
      </c>
      <c r="AV673" s="11" t="s">
        <v>80</v>
      </c>
      <c r="AW673" s="11" t="s">
        <v>36</v>
      </c>
      <c r="AX673" s="11" t="s">
        <v>72</v>
      </c>
      <c r="AY673" s="188" t="s">
        <v>243</v>
      </c>
    </row>
    <row r="674" spans="2:65" s="13" customFormat="1" ht="13.5">
      <c r="B674" s="213"/>
      <c r="D674" s="187" t="s">
        <v>252</v>
      </c>
      <c r="E674" s="214" t="s">
        <v>5</v>
      </c>
      <c r="F674" s="215" t="s">
        <v>478</v>
      </c>
      <c r="H674" s="216">
        <v>112</v>
      </c>
      <c r="I674" s="217"/>
      <c r="L674" s="213"/>
      <c r="M674" s="218"/>
      <c r="N674" s="219"/>
      <c r="O674" s="219"/>
      <c r="P674" s="219"/>
      <c r="Q674" s="219"/>
      <c r="R674" s="219"/>
      <c r="S674" s="219"/>
      <c r="T674" s="220"/>
      <c r="AT674" s="214" t="s">
        <v>252</v>
      </c>
      <c r="AU674" s="214" t="s">
        <v>80</v>
      </c>
      <c r="AV674" s="13" t="s">
        <v>250</v>
      </c>
      <c r="AW674" s="13" t="s">
        <v>36</v>
      </c>
      <c r="AX674" s="13" t="s">
        <v>11</v>
      </c>
      <c r="AY674" s="214" t="s">
        <v>243</v>
      </c>
    </row>
    <row r="675" spans="2:65" s="1" customFormat="1" ht="16.5" customHeight="1">
      <c r="B675" s="173"/>
      <c r="C675" s="203" t="s">
        <v>1047</v>
      </c>
      <c r="D675" s="203" t="s">
        <v>337</v>
      </c>
      <c r="E675" s="204" t="s">
        <v>1048</v>
      </c>
      <c r="F675" s="205" t="s">
        <v>1049</v>
      </c>
      <c r="G675" s="206" t="s">
        <v>658</v>
      </c>
      <c r="H675" s="207">
        <v>112</v>
      </c>
      <c r="I675" s="208"/>
      <c r="J675" s="209">
        <f>ROUND(I675*H675,0)</f>
        <v>0</v>
      </c>
      <c r="K675" s="205" t="s">
        <v>5</v>
      </c>
      <c r="L675" s="210"/>
      <c r="M675" s="211" t="s">
        <v>5</v>
      </c>
      <c r="N675" s="212" t="s">
        <v>43</v>
      </c>
      <c r="O675" s="40"/>
      <c r="P675" s="183">
        <f>O675*H675</f>
        <v>0</v>
      </c>
      <c r="Q675" s="183">
        <v>1E-3</v>
      </c>
      <c r="R675" s="183">
        <f>Q675*H675</f>
        <v>0.112</v>
      </c>
      <c r="S675" s="183">
        <v>0</v>
      </c>
      <c r="T675" s="184">
        <f>S675*H675</f>
        <v>0</v>
      </c>
      <c r="AR675" s="23" t="s">
        <v>434</v>
      </c>
      <c r="AT675" s="23" t="s">
        <v>337</v>
      </c>
      <c r="AU675" s="23" t="s">
        <v>80</v>
      </c>
      <c r="AY675" s="23" t="s">
        <v>243</v>
      </c>
      <c r="BE675" s="185">
        <f>IF(N675="základní",J675,0)</f>
        <v>0</v>
      </c>
      <c r="BF675" s="185">
        <f>IF(N675="snížená",J675,0)</f>
        <v>0</v>
      </c>
      <c r="BG675" s="185">
        <f>IF(N675="zákl. přenesená",J675,0)</f>
        <v>0</v>
      </c>
      <c r="BH675" s="185">
        <f>IF(N675="sníž. přenesená",J675,0)</f>
        <v>0</v>
      </c>
      <c r="BI675" s="185">
        <f>IF(N675="nulová",J675,0)</f>
        <v>0</v>
      </c>
      <c r="BJ675" s="23" t="s">
        <v>11</v>
      </c>
      <c r="BK675" s="185">
        <f>ROUND(I675*H675,0)</f>
        <v>0</v>
      </c>
      <c r="BL675" s="23" t="s">
        <v>332</v>
      </c>
      <c r="BM675" s="23" t="s">
        <v>1050</v>
      </c>
    </row>
    <row r="676" spans="2:65" s="1" customFormat="1" ht="25.5" customHeight="1">
      <c r="B676" s="173"/>
      <c r="C676" s="174" t="s">
        <v>1051</v>
      </c>
      <c r="D676" s="174" t="s">
        <v>245</v>
      </c>
      <c r="E676" s="175" t="s">
        <v>1052</v>
      </c>
      <c r="F676" s="176" t="s">
        <v>1053</v>
      </c>
      <c r="G676" s="177" t="s">
        <v>248</v>
      </c>
      <c r="H676" s="178">
        <v>28.018000000000001</v>
      </c>
      <c r="I676" s="179"/>
      <c r="J676" s="180">
        <f>ROUND(I676*H676,0)</f>
        <v>0</v>
      </c>
      <c r="K676" s="176" t="s">
        <v>249</v>
      </c>
      <c r="L676" s="39"/>
      <c r="M676" s="181" t="s">
        <v>5</v>
      </c>
      <c r="N676" s="182" t="s">
        <v>43</v>
      </c>
      <c r="O676" s="40"/>
      <c r="P676" s="183">
        <f>O676*H676</f>
        <v>0</v>
      </c>
      <c r="Q676" s="183">
        <v>1.6253E-2</v>
      </c>
      <c r="R676" s="183">
        <f>Q676*H676</f>
        <v>0.45537655399999999</v>
      </c>
      <c r="S676" s="183">
        <v>0</v>
      </c>
      <c r="T676" s="184">
        <f>S676*H676</f>
        <v>0</v>
      </c>
      <c r="AR676" s="23" t="s">
        <v>332</v>
      </c>
      <c r="AT676" s="23" t="s">
        <v>245</v>
      </c>
      <c r="AU676" s="23" t="s">
        <v>80</v>
      </c>
      <c r="AY676" s="23" t="s">
        <v>243</v>
      </c>
      <c r="BE676" s="185">
        <f>IF(N676="základní",J676,0)</f>
        <v>0</v>
      </c>
      <c r="BF676" s="185">
        <f>IF(N676="snížená",J676,0)</f>
        <v>0</v>
      </c>
      <c r="BG676" s="185">
        <f>IF(N676="zákl. přenesená",J676,0)</f>
        <v>0</v>
      </c>
      <c r="BH676" s="185">
        <f>IF(N676="sníž. přenesená",J676,0)</f>
        <v>0</v>
      </c>
      <c r="BI676" s="185">
        <f>IF(N676="nulová",J676,0)</f>
        <v>0</v>
      </c>
      <c r="BJ676" s="23" t="s">
        <v>11</v>
      </c>
      <c r="BK676" s="185">
        <f>ROUND(I676*H676,0)</f>
        <v>0</v>
      </c>
      <c r="BL676" s="23" t="s">
        <v>332</v>
      </c>
      <c r="BM676" s="23" t="s">
        <v>1054</v>
      </c>
    </row>
    <row r="677" spans="2:65" s="11" customFormat="1" ht="13.5">
      <c r="B677" s="186"/>
      <c r="D677" s="187" t="s">
        <v>252</v>
      </c>
      <c r="E677" s="188" t="s">
        <v>5</v>
      </c>
      <c r="F677" s="189" t="s">
        <v>1055</v>
      </c>
      <c r="H677" s="190">
        <v>22.32</v>
      </c>
      <c r="I677" s="191"/>
      <c r="L677" s="186"/>
      <c r="M677" s="192"/>
      <c r="N677" s="193"/>
      <c r="O677" s="193"/>
      <c r="P677" s="193"/>
      <c r="Q677" s="193"/>
      <c r="R677" s="193"/>
      <c r="S677" s="193"/>
      <c r="T677" s="194"/>
      <c r="AT677" s="188" t="s">
        <v>252</v>
      </c>
      <c r="AU677" s="188" t="s">
        <v>80</v>
      </c>
      <c r="AV677" s="11" t="s">
        <v>80</v>
      </c>
      <c r="AW677" s="11" t="s">
        <v>36</v>
      </c>
      <c r="AX677" s="11" t="s">
        <v>72</v>
      </c>
      <c r="AY677" s="188" t="s">
        <v>243</v>
      </c>
    </row>
    <row r="678" spans="2:65" s="12" customFormat="1" ht="13.5">
      <c r="B678" s="195"/>
      <c r="D678" s="187" t="s">
        <v>252</v>
      </c>
      <c r="E678" s="196" t="s">
        <v>5</v>
      </c>
      <c r="F678" s="197" t="s">
        <v>865</v>
      </c>
      <c r="H678" s="198">
        <v>22.32</v>
      </c>
      <c r="I678" s="199"/>
      <c r="L678" s="195"/>
      <c r="M678" s="200"/>
      <c r="N678" s="201"/>
      <c r="O678" s="201"/>
      <c r="P678" s="201"/>
      <c r="Q678" s="201"/>
      <c r="R678" s="201"/>
      <c r="S678" s="201"/>
      <c r="T678" s="202"/>
      <c r="AT678" s="196" t="s">
        <v>252</v>
      </c>
      <c r="AU678" s="196" t="s">
        <v>80</v>
      </c>
      <c r="AV678" s="12" t="s">
        <v>83</v>
      </c>
      <c r="AW678" s="12" t="s">
        <v>36</v>
      </c>
      <c r="AX678" s="12" t="s">
        <v>72</v>
      </c>
      <c r="AY678" s="196" t="s">
        <v>243</v>
      </c>
    </row>
    <row r="679" spans="2:65" s="11" customFormat="1" ht="13.5">
      <c r="B679" s="186"/>
      <c r="D679" s="187" t="s">
        <v>252</v>
      </c>
      <c r="E679" s="188" t="s">
        <v>5</v>
      </c>
      <c r="F679" s="189" t="s">
        <v>1056</v>
      </c>
      <c r="H679" s="190">
        <v>5.6980000000000004</v>
      </c>
      <c r="I679" s="191"/>
      <c r="L679" s="186"/>
      <c r="M679" s="192"/>
      <c r="N679" s="193"/>
      <c r="O679" s="193"/>
      <c r="P679" s="193"/>
      <c r="Q679" s="193"/>
      <c r="R679" s="193"/>
      <c r="S679" s="193"/>
      <c r="T679" s="194"/>
      <c r="AT679" s="188" t="s">
        <v>252</v>
      </c>
      <c r="AU679" s="188" t="s">
        <v>80</v>
      </c>
      <c r="AV679" s="11" t="s">
        <v>80</v>
      </c>
      <c r="AW679" s="11" t="s">
        <v>36</v>
      </c>
      <c r="AX679" s="11" t="s">
        <v>72</v>
      </c>
      <c r="AY679" s="188" t="s">
        <v>243</v>
      </c>
    </row>
    <row r="680" spans="2:65" s="12" customFormat="1" ht="13.5">
      <c r="B680" s="195"/>
      <c r="D680" s="187" t="s">
        <v>252</v>
      </c>
      <c r="E680" s="196" t="s">
        <v>5</v>
      </c>
      <c r="F680" s="197" t="s">
        <v>867</v>
      </c>
      <c r="H680" s="198">
        <v>5.6980000000000004</v>
      </c>
      <c r="I680" s="199"/>
      <c r="L680" s="195"/>
      <c r="M680" s="200"/>
      <c r="N680" s="201"/>
      <c r="O680" s="201"/>
      <c r="P680" s="201"/>
      <c r="Q680" s="201"/>
      <c r="R680" s="201"/>
      <c r="S680" s="201"/>
      <c r="T680" s="202"/>
      <c r="AT680" s="196" t="s">
        <v>252</v>
      </c>
      <c r="AU680" s="196" t="s">
        <v>80</v>
      </c>
      <c r="AV680" s="12" t="s">
        <v>83</v>
      </c>
      <c r="AW680" s="12" t="s">
        <v>36</v>
      </c>
      <c r="AX680" s="12" t="s">
        <v>72</v>
      </c>
      <c r="AY680" s="196" t="s">
        <v>243</v>
      </c>
    </row>
    <row r="681" spans="2:65" s="13" customFormat="1" ht="13.5">
      <c r="B681" s="213"/>
      <c r="D681" s="187" t="s">
        <v>252</v>
      </c>
      <c r="E681" s="214" t="s">
        <v>5</v>
      </c>
      <c r="F681" s="215" t="s">
        <v>478</v>
      </c>
      <c r="H681" s="216">
        <v>28.018000000000001</v>
      </c>
      <c r="I681" s="217"/>
      <c r="L681" s="213"/>
      <c r="M681" s="218"/>
      <c r="N681" s="219"/>
      <c r="O681" s="219"/>
      <c r="P681" s="219"/>
      <c r="Q681" s="219"/>
      <c r="R681" s="219"/>
      <c r="S681" s="219"/>
      <c r="T681" s="220"/>
      <c r="AT681" s="214" t="s">
        <v>252</v>
      </c>
      <c r="AU681" s="214" t="s">
        <v>80</v>
      </c>
      <c r="AV681" s="13" t="s">
        <v>250</v>
      </c>
      <c r="AW681" s="13" t="s">
        <v>36</v>
      </c>
      <c r="AX681" s="13" t="s">
        <v>11</v>
      </c>
      <c r="AY681" s="214" t="s">
        <v>243</v>
      </c>
    </row>
    <row r="682" spans="2:65" s="1" customFormat="1" ht="16.5" customHeight="1">
      <c r="B682" s="173"/>
      <c r="C682" s="174" t="s">
        <v>1057</v>
      </c>
      <c r="D682" s="174" t="s">
        <v>245</v>
      </c>
      <c r="E682" s="175" t="s">
        <v>1058</v>
      </c>
      <c r="F682" s="176" t="s">
        <v>1059</v>
      </c>
      <c r="G682" s="177" t="s">
        <v>768</v>
      </c>
      <c r="H682" s="178">
        <v>0.86599999999999999</v>
      </c>
      <c r="I682" s="179"/>
      <c r="J682" s="180">
        <f>ROUND(I682*H682,0)</f>
        <v>0</v>
      </c>
      <c r="K682" s="176" t="s">
        <v>249</v>
      </c>
      <c r="L682" s="39"/>
      <c r="M682" s="181" t="s">
        <v>5</v>
      </c>
      <c r="N682" s="182" t="s">
        <v>43</v>
      </c>
      <c r="O682" s="40"/>
      <c r="P682" s="183">
        <f>O682*H682</f>
        <v>0</v>
      </c>
      <c r="Q682" s="183">
        <v>0</v>
      </c>
      <c r="R682" s="183">
        <f>Q682*H682</f>
        <v>0</v>
      </c>
      <c r="S682" s="183">
        <v>0</v>
      </c>
      <c r="T682" s="184">
        <f>S682*H682</f>
        <v>0</v>
      </c>
      <c r="AR682" s="23" t="s">
        <v>332</v>
      </c>
      <c r="AT682" s="23" t="s">
        <v>245</v>
      </c>
      <c r="AU682" s="23" t="s">
        <v>80</v>
      </c>
      <c r="AY682" s="23" t="s">
        <v>243</v>
      </c>
      <c r="BE682" s="185">
        <f>IF(N682="základní",J682,0)</f>
        <v>0</v>
      </c>
      <c r="BF682" s="185">
        <f>IF(N682="snížená",J682,0)</f>
        <v>0</v>
      </c>
      <c r="BG682" s="185">
        <f>IF(N682="zákl. přenesená",J682,0)</f>
        <v>0</v>
      </c>
      <c r="BH682" s="185">
        <f>IF(N682="sníž. přenesená",J682,0)</f>
        <v>0</v>
      </c>
      <c r="BI682" s="185">
        <f>IF(N682="nulová",J682,0)</f>
        <v>0</v>
      </c>
      <c r="BJ682" s="23" t="s">
        <v>11</v>
      </c>
      <c r="BK682" s="185">
        <f>ROUND(I682*H682,0)</f>
        <v>0</v>
      </c>
      <c r="BL682" s="23" t="s">
        <v>332</v>
      </c>
      <c r="BM682" s="23" t="s">
        <v>1060</v>
      </c>
    </row>
    <row r="683" spans="2:65" s="10" customFormat="1" ht="29.85" customHeight="1">
      <c r="B683" s="160"/>
      <c r="D683" s="161" t="s">
        <v>71</v>
      </c>
      <c r="E683" s="171" t="s">
        <v>1061</v>
      </c>
      <c r="F683" s="171" t="s">
        <v>1062</v>
      </c>
      <c r="I683" s="163"/>
      <c r="J683" s="172">
        <f>BK683</f>
        <v>0</v>
      </c>
      <c r="L683" s="160"/>
      <c r="M683" s="165"/>
      <c r="N683" s="166"/>
      <c r="O683" s="166"/>
      <c r="P683" s="167">
        <f>SUM(P684:P705)</f>
        <v>0</v>
      </c>
      <c r="Q683" s="166"/>
      <c r="R683" s="167">
        <f>SUM(R684:R705)</f>
        <v>0.66970588499999995</v>
      </c>
      <c r="S683" s="166"/>
      <c r="T683" s="168">
        <f>SUM(T684:T705)</f>
        <v>0.22319</v>
      </c>
      <c r="AR683" s="161" t="s">
        <v>80</v>
      </c>
      <c r="AT683" s="169" t="s">
        <v>71</v>
      </c>
      <c r="AU683" s="169" t="s">
        <v>11</v>
      </c>
      <c r="AY683" s="161" t="s">
        <v>243</v>
      </c>
      <c r="BK683" s="170">
        <f>SUM(BK684:BK705)</f>
        <v>0</v>
      </c>
    </row>
    <row r="684" spans="2:65" s="1" customFormat="1" ht="16.5" customHeight="1">
      <c r="B684" s="173"/>
      <c r="C684" s="174" t="s">
        <v>1063</v>
      </c>
      <c r="D684" s="174" t="s">
        <v>245</v>
      </c>
      <c r="E684" s="175" t="s">
        <v>1064</v>
      </c>
      <c r="F684" s="176" t="s">
        <v>1065</v>
      </c>
      <c r="G684" s="177" t="s">
        <v>323</v>
      </c>
      <c r="H684" s="178">
        <v>119.7</v>
      </c>
      <c r="I684" s="179"/>
      <c r="J684" s="180">
        <f>ROUND(I684*H684,0)</f>
        <v>0</v>
      </c>
      <c r="K684" s="176" t="s">
        <v>249</v>
      </c>
      <c r="L684" s="39"/>
      <c r="M684" s="181" t="s">
        <v>5</v>
      </c>
      <c r="N684" s="182" t="s">
        <v>43</v>
      </c>
      <c r="O684" s="40"/>
      <c r="P684" s="183">
        <f>O684*H684</f>
        <v>0</v>
      </c>
      <c r="Q684" s="183">
        <v>0</v>
      </c>
      <c r="R684" s="183">
        <f>Q684*H684</f>
        <v>0</v>
      </c>
      <c r="S684" s="183">
        <v>1.6999999999999999E-3</v>
      </c>
      <c r="T684" s="184">
        <f>S684*H684</f>
        <v>0.20349</v>
      </c>
      <c r="AR684" s="23" t="s">
        <v>332</v>
      </c>
      <c r="AT684" s="23" t="s">
        <v>245</v>
      </c>
      <c r="AU684" s="23" t="s">
        <v>80</v>
      </c>
      <c r="AY684" s="23" t="s">
        <v>243</v>
      </c>
      <c r="BE684" s="185">
        <f>IF(N684="základní",J684,0)</f>
        <v>0</v>
      </c>
      <c r="BF684" s="185">
        <f>IF(N684="snížená",J684,0)</f>
        <v>0</v>
      </c>
      <c r="BG684" s="185">
        <f>IF(N684="zákl. přenesená",J684,0)</f>
        <v>0</v>
      </c>
      <c r="BH684" s="185">
        <f>IF(N684="sníž. přenesená",J684,0)</f>
        <v>0</v>
      </c>
      <c r="BI684" s="185">
        <f>IF(N684="nulová",J684,0)</f>
        <v>0</v>
      </c>
      <c r="BJ684" s="23" t="s">
        <v>11</v>
      </c>
      <c r="BK684" s="185">
        <f>ROUND(I684*H684,0)</f>
        <v>0</v>
      </c>
      <c r="BL684" s="23" t="s">
        <v>332</v>
      </c>
      <c r="BM684" s="23" t="s">
        <v>1066</v>
      </c>
    </row>
    <row r="685" spans="2:65" s="11" customFormat="1" ht="13.5">
      <c r="B685" s="186"/>
      <c r="D685" s="187" t="s">
        <v>252</v>
      </c>
      <c r="E685" s="188" t="s">
        <v>5</v>
      </c>
      <c r="F685" s="189" t="s">
        <v>1067</v>
      </c>
      <c r="H685" s="190">
        <v>37.700000000000003</v>
      </c>
      <c r="I685" s="191"/>
      <c r="L685" s="186"/>
      <c r="M685" s="192"/>
      <c r="N685" s="193"/>
      <c r="O685" s="193"/>
      <c r="P685" s="193"/>
      <c r="Q685" s="193"/>
      <c r="R685" s="193"/>
      <c r="S685" s="193"/>
      <c r="T685" s="194"/>
      <c r="AT685" s="188" t="s">
        <v>252</v>
      </c>
      <c r="AU685" s="188" t="s">
        <v>80</v>
      </c>
      <c r="AV685" s="11" t="s">
        <v>80</v>
      </c>
      <c r="AW685" s="11" t="s">
        <v>36</v>
      </c>
      <c r="AX685" s="11" t="s">
        <v>72</v>
      </c>
      <c r="AY685" s="188" t="s">
        <v>243</v>
      </c>
    </row>
    <row r="686" spans="2:65" s="11" customFormat="1" ht="13.5">
      <c r="B686" s="186"/>
      <c r="D686" s="187" t="s">
        <v>252</v>
      </c>
      <c r="E686" s="188" t="s">
        <v>5</v>
      </c>
      <c r="F686" s="189" t="s">
        <v>1068</v>
      </c>
      <c r="H686" s="190">
        <v>82</v>
      </c>
      <c r="I686" s="191"/>
      <c r="L686" s="186"/>
      <c r="M686" s="192"/>
      <c r="N686" s="193"/>
      <c r="O686" s="193"/>
      <c r="P686" s="193"/>
      <c r="Q686" s="193"/>
      <c r="R686" s="193"/>
      <c r="S686" s="193"/>
      <c r="T686" s="194"/>
      <c r="AT686" s="188" t="s">
        <v>252</v>
      </c>
      <c r="AU686" s="188" t="s">
        <v>80</v>
      </c>
      <c r="AV686" s="11" t="s">
        <v>80</v>
      </c>
      <c r="AW686" s="11" t="s">
        <v>36</v>
      </c>
      <c r="AX686" s="11" t="s">
        <v>72</v>
      </c>
      <c r="AY686" s="188" t="s">
        <v>243</v>
      </c>
    </row>
    <row r="687" spans="2:65" s="12" customFormat="1" ht="13.5">
      <c r="B687" s="195"/>
      <c r="D687" s="187" t="s">
        <v>252</v>
      </c>
      <c r="E687" s="196" t="s">
        <v>5</v>
      </c>
      <c r="F687" s="197" t="s">
        <v>255</v>
      </c>
      <c r="H687" s="198">
        <v>119.7</v>
      </c>
      <c r="I687" s="199"/>
      <c r="L687" s="195"/>
      <c r="M687" s="200"/>
      <c r="N687" s="201"/>
      <c r="O687" s="201"/>
      <c r="P687" s="201"/>
      <c r="Q687" s="201"/>
      <c r="R687" s="201"/>
      <c r="S687" s="201"/>
      <c r="T687" s="202"/>
      <c r="AT687" s="196" t="s">
        <v>252</v>
      </c>
      <c r="AU687" s="196" t="s">
        <v>80</v>
      </c>
      <c r="AV687" s="12" t="s">
        <v>83</v>
      </c>
      <c r="AW687" s="12" t="s">
        <v>36</v>
      </c>
      <c r="AX687" s="12" t="s">
        <v>11</v>
      </c>
      <c r="AY687" s="196" t="s">
        <v>243</v>
      </c>
    </row>
    <row r="688" spans="2:65" s="1" customFormat="1" ht="16.5" customHeight="1">
      <c r="B688" s="173"/>
      <c r="C688" s="174" t="s">
        <v>1069</v>
      </c>
      <c r="D688" s="174" t="s">
        <v>245</v>
      </c>
      <c r="E688" s="175" t="s">
        <v>1070</v>
      </c>
      <c r="F688" s="176" t="s">
        <v>1071</v>
      </c>
      <c r="G688" s="177" t="s">
        <v>323</v>
      </c>
      <c r="H688" s="178">
        <v>5</v>
      </c>
      <c r="I688" s="179"/>
      <c r="J688" s="180">
        <f>ROUND(I688*H688,0)</f>
        <v>0</v>
      </c>
      <c r="K688" s="176" t="s">
        <v>249</v>
      </c>
      <c r="L688" s="39"/>
      <c r="M688" s="181" t="s">
        <v>5</v>
      </c>
      <c r="N688" s="182" t="s">
        <v>43</v>
      </c>
      <c r="O688" s="40"/>
      <c r="P688" s="183">
        <f>O688*H688</f>
        <v>0</v>
      </c>
      <c r="Q688" s="183">
        <v>0</v>
      </c>
      <c r="R688" s="183">
        <f>Q688*H688</f>
        <v>0</v>
      </c>
      <c r="S688" s="183">
        <v>3.9399999999999999E-3</v>
      </c>
      <c r="T688" s="184">
        <f>S688*H688</f>
        <v>1.9699999999999999E-2</v>
      </c>
      <c r="AR688" s="23" t="s">
        <v>332</v>
      </c>
      <c r="AT688" s="23" t="s">
        <v>245</v>
      </c>
      <c r="AU688" s="23" t="s">
        <v>80</v>
      </c>
      <c r="AY688" s="23" t="s">
        <v>243</v>
      </c>
      <c r="BE688" s="185">
        <f>IF(N688="základní",J688,0)</f>
        <v>0</v>
      </c>
      <c r="BF688" s="185">
        <f>IF(N688="snížená",J688,0)</f>
        <v>0</v>
      </c>
      <c r="BG688" s="185">
        <f>IF(N688="zákl. přenesená",J688,0)</f>
        <v>0</v>
      </c>
      <c r="BH688" s="185">
        <f>IF(N688="sníž. přenesená",J688,0)</f>
        <v>0</v>
      </c>
      <c r="BI688" s="185">
        <f>IF(N688="nulová",J688,0)</f>
        <v>0</v>
      </c>
      <c r="BJ688" s="23" t="s">
        <v>11</v>
      </c>
      <c r="BK688" s="185">
        <f>ROUND(I688*H688,0)</f>
        <v>0</v>
      </c>
      <c r="BL688" s="23" t="s">
        <v>332</v>
      </c>
      <c r="BM688" s="23" t="s">
        <v>1072</v>
      </c>
    </row>
    <row r="689" spans="2:65" s="11" customFormat="1" ht="13.5">
      <c r="B689" s="186"/>
      <c r="D689" s="187" t="s">
        <v>252</v>
      </c>
      <c r="E689" s="188" t="s">
        <v>5</v>
      </c>
      <c r="F689" s="189" t="s">
        <v>1073</v>
      </c>
      <c r="H689" s="190">
        <v>5</v>
      </c>
      <c r="I689" s="191"/>
      <c r="L689" s="186"/>
      <c r="M689" s="192"/>
      <c r="N689" s="193"/>
      <c r="O689" s="193"/>
      <c r="P689" s="193"/>
      <c r="Q689" s="193"/>
      <c r="R689" s="193"/>
      <c r="S689" s="193"/>
      <c r="T689" s="194"/>
      <c r="AT689" s="188" t="s">
        <v>252</v>
      </c>
      <c r="AU689" s="188" t="s">
        <v>80</v>
      </c>
      <c r="AV689" s="11" t="s">
        <v>80</v>
      </c>
      <c r="AW689" s="11" t="s">
        <v>36</v>
      </c>
      <c r="AX689" s="11" t="s">
        <v>11</v>
      </c>
      <c r="AY689" s="188" t="s">
        <v>243</v>
      </c>
    </row>
    <row r="690" spans="2:65" s="1" customFormat="1" ht="16.5" customHeight="1">
      <c r="B690" s="173"/>
      <c r="C690" s="174" t="s">
        <v>1074</v>
      </c>
      <c r="D690" s="174" t="s">
        <v>245</v>
      </c>
      <c r="E690" s="175" t="s">
        <v>1075</v>
      </c>
      <c r="F690" s="176" t="s">
        <v>1076</v>
      </c>
      <c r="G690" s="177" t="s">
        <v>323</v>
      </c>
      <c r="H690" s="178">
        <v>37.700000000000003</v>
      </c>
      <c r="I690" s="179"/>
      <c r="J690" s="180">
        <f>ROUND(I690*H690,0)</f>
        <v>0</v>
      </c>
      <c r="K690" s="176" t="s">
        <v>249</v>
      </c>
      <c r="L690" s="39"/>
      <c r="M690" s="181" t="s">
        <v>5</v>
      </c>
      <c r="N690" s="182" t="s">
        <v>43</v>
      </c>
      <c r="O690" s="40"/>
      <c r="P690" s="183">
        <f>O690*H690</f>
        <v>0</v>
      </c>
      <c r="Q690" s="183">
        <v>2.8812500000000001E-3</v>
      </c>
      <c r="R690" s="183">
        <f>Q690*H690</f>
        <v>0.10862312500000001</v>
      </c>
      <c r="S690" s="183">
        <v>0</v>
      </c>
      <c r="T690" s="184">
        <f>S690*H690</f>
        <v>0</v>
      </c>
      <c r="AR690" s="23" t="s">
        <v>332</v>
      </c>
      <c r="AT690" s="23" t="s">
        <v>245</v>
      </c>
      <c r="AU690" s="23" t="s">
        <v>80</v>
      </c>
      <c r="AY690" s="23" t="s">
        <v>243</v>
      </c>
      <c r="BE690" s="185">
        <f>IF(N690="základní",J690,0)</f>
        <v>0</v>
      </c>
      <c r="BF690" s="185">
        <f>IF(N690="snížená",J690,0)</f>
        <v>0</v>
      </c>
      <c r="BG690" s="185">
        <f>IF(N690="zákl. přenesená",J690,0)</f>
        <v>0</v>
      </c>
      <c r="BH690" s="185">
        <f>IF(N690="sníž. přenesená",J690,0)</f>
        <v>0</v>
      </c>
      <c r="BI690" s="185">
        <f>IF(N690="nulová",J690,0)</f>
        <v>0</v>
      </c>
      <c r="BJ690" s="23" t="s">
        <v>11</v>
      </c>
      <c r="BK690" s="185">
        <f>ROUND(I690*H690,0)</f>
        <v>0</v>
      </c>
      <c r="BL690" s="23" t="s">
        <v>332</v>
      </c>
      <c r="BM690" s="23" t="s">
        <v>1077</v>
      </c>
    </row>
    <row r="691" spans="2:65" s="11" customFormat="1" ht="13.5">
      <c r="B691" s="186"/>
      <c r="D691" s="187" t="s">
        <v>252</v>
      </c>
      <c r="E691" s="188" t="s">
        <v>5</v>
      </c>
      <c r="F691" s="189" t="s">
        <v>1067</v>
      </c>
      <c r="H691" s="190">
        <v>37.700000000000003</v>
      </c>
      <c r="I691" s="191"/>
      <c r="L691" s="186"/>
      <c r="M691" s="192"/>
      <c r="N691" s="193"/>
      <c r="O691" s="193"/>
      <c r="P691" s="193"/>
      <c r="Q691" s="193"/>
      <c r="R691" s="193"/>
      <c r="S691" s="193"/>
      <c r="T691" s="194"/>
      <c r="AT691" s="188" t="s">
        <v>252</v>
      </c>
      <c r="AU691" s="188" t="s">
        <v>80</v>
      </c>
      <c r="AV691" s="11" t="s">
        <v>80</v>
      </c>
      <c r="AW691" s="11" t="s">
        <v>36</v>
      </c>
      <c r="AX691" s="11" t="s">
        <v>11</v>
      </c>
      <c r="AY691" s="188" t="s">
        <v>243</v>
      </c>
    </row>
    <row r="692" spans="2:65" s="1" customFormat="1" ht="16.5" customHeight="1">
      <c r="B692" s="173"/>
      <c r="C692" s="174" t="s">
        <v>1078</v>
      </c>
      <c r="D692" s="174" t="s">
        <v>245</v>
      </c>
      <c r="E692" s="175" t="s">
        <v>1079</v>
      </c>
      <c r="F692" s="176" t="s">
        <v>1080</v>
      </c>
      <c r="G692" s="177" t="s">
        <v>323</v>
      </c>
      <c r="H692" s="178">
        <v>82</v>
      </c>
      <c r="I692" s="179"/>
      <c r="J692" s="180">
        <f>ROUND(I692*H692,0)</f>
        <v>0</v>
      </c>
      <c r="K692" s="176" t="s">
        <v>249</v>
      </c>
      <c r="L692" s="39"/>
      <c r="M692" s="181" t="s">
        <v>5</v>
      </c>
      <c r="N692" s="182" t="s">
        <v>43</v>
      </c>
      <c r="O692" s="40"/>
      <c r="P692" s="183">
        <f>O692*H692</f>
        <v>0</v>
      </c>
      <c r="Q692" s="183">
        <v>3.4849999999999998E-3</v>
      </c>
      <c r="R692" s="183">
        <f>Q692*H692</f>
        <v>0.28576999999999997</v>
      </c>
      <c r="S692" s="183">
        <v>0</v>
      </c>
      <c r="T692" s="184">
        <f>S692*H692</f>
        <v>0</v>
      </c>
      <c r="AR692" s="23" t="s">
        <v>332</v>
      </c>
      <c r="AT692" s="23" t="s">
        <v>245</v>
      </c>
      <c r="AU692" s="23" t="s">
        <v>80</v>
      </c>
      <c r="AY692" s="23" t="s">
        <v>243</v>
      </c>
      <c r="BE692" s="185">
        <f>IF(N692="základní",J692,0)</f>
        <v>0</v>
      </c>
      <c r="BF692" s="185">
        <f>IF(N692="snížená",J692,0)</f>
        <v>0</v>
      </c>
      <c r="BG692" s="185">
        <f>IF(N692="zákl. přenesená",J692,0)</f>
        <v>0</v>
      </c>
      <c r="BH692" s="185">
        <f>IF(N692="sníž. přenesená",J692,0)</f>
        <v>0</v>
      </c>
      <c r="BI692" s="185">
        <f>IF(N692="nulová",J692,0)</f>
        <v>0</v>
      </c>
      <c r="BJ692" s="23" t="s">
        <v>11</v>
      </c>
      <c r="BK692" s="185">
        <f>ROUND(I692*H692,0)</f>
        <v>0</v>
      </c>
      <c r="BL692" s="23" t="s">
        <v>332</v>
      </c>
      <c r="BM692" s="23" t="s">
        <v>1081</v>
      </c>
    </row>
    <row r="693" spans="2:65" s="11" customFormat="1" ht="13.5">
      <c r="B693" s="186"/>
      <c r="D693" s="187" t="s">
        <v>252</v>
      </c>
      <c r="E693" s="188" t="s">
        <v>5</v>
      </c>
      <c r="F693" s="189" t="s">
        <v>1068</v>
      </c>
      <c r="H693" s="190">
        <v>82</v>
      </c>
      <c r="I693" s="191"/>
      <c r="L693" s="186"/>
      <c r="M693" s="192"/>
      <c r="N693" s="193"/>
      <c r="O693" s="193"/>
      <c r="P693" s="193"/>
      <c r="Q693" s="193"/>
      <c r="R693" s="193"/>
      <c r="S693" s="193"/>
      <c r="T693" s="194"/>
      <c r="AT693" s="188" t="s">
        <v>252</v>
      </c>
      <c r="AU693" s="188" t="s">
        <v>80</v>
      </c>
      <c r="AV693" s="11" t="s">
        <v>80</v>
      </c>
      <c r="AW693" s="11" t="s">
        <v>36</v>
      </c>
      <c r="AX693" s="11" t="s">
        <v>11</v>
      </c>
      <c r="AY693" s="188" t="s">
        <v>243</v>
      </c>
    </row>
    <row r="694" spans="2:65" s="1" customFormat="1" ht="25.5" customHeight="1">
      <c r="B694" s="173"/>
      <c r="C694" s="174" t="s">
        <v>1082</v>
      </c>
      <c r="D694" s="174" t="s">
        <v>245</v>
      </c>
      <c r="E694" s="175" t="s">
        <v>1083</v>
      </c>
      <c r="F694" s="176" t="s">
        <v>1084</v>
      </c>
      <c r="G694" s="177" t="s">
        <v>323</v>
      </c>
      <c r="H694" s="178">
        <v>48</v>
      </c>
      <c r="I694" s="179"/>
      <c r="J694" s="180">
        <f>ROUND(I694*H694,0)</f>
        <v>0</v>
      </c>
      <c r="K694" s="176" t="s">
        <v>249</v>
      </c>
      <c r="L694" s="39"/>
      <c r="M694" s="181" t="s">
        <v>5</v>
      </c>
      <c r="N694" s="182" t="s">
        <v>43</v>
      </c>
      <c r="O694" s="40"/>
      <c r="P694" s="183">
        <f>O694*H694</f>
        <v>0</v>
      </c>
      <c r="Q694" s="183">
        <v>2.6914500000000002E-3</v>
      </c>
      <c r="R694" s="183">
        <f>Q694*H694</f>
        <v>0.12918960000000002</v>
      </c>
      <c r="S694" s="183">
        <v>0</v>
      </c>
      <c r="T694" s="184">
        <f>S694*H694</f>
        <v>0</v>
      </c>
      <c r="AR694" s="23" t="s">
        <v>332</v>
      </c>
      <c r="AT694" s="23" t="s">
        <v>245</v>
      </c>
      <c r="AU694" s="23" t="s">
        <v>80</v>
      </c>
      <c r="AY694" s="23" t="s">
        <v>243</v>
      </c>
      <c r="BE694" s="185">
        <f>IF(N694="základní",J694,0)</f>
        <v>0</v>
      </c>
      <c r="BF694" s="185">
        <f>IF(N694="snížená",J694,0)</f>
        <v>0</v>
      </c>
      <c r="BG694" s="185">
        <f>IF(N694="zákl. přenesená",J694,0)</f>
        <v>0</v>
      </c>
      <c r="BH694" s="185">
        <f>IF(N694="sníž. přenesená",J694,0)</f>
        <v>0</v>
      </c>
      <c r="BI694" s="185">
        <f>IF(N694="nulová",J694,0)</f>
        <v>0</v>
      </c>
      <c r="BJ694" s="23" t="s">
        <v>11</v>
      </c>
      <c r="BK694" s="185">
        <f>ROUND(I694*H694,0)</f>
        <v>0</v>
      </c>
      <c r="BL694" s="23" t="s">
        <v>332</v>
      </c>
      <c r="BM694" s="23" t="s">
        <v>1085</v>
      </c>
    </row>
    <row r="695" spans="2:65" s="11" customFormat="1" ht="13.5">
      <c r="B695" s="186"/>
      <c r="D695" s="187" t="s">
        <v>252</v>
      </c>
      <c r="E695" s="188" t="s">
        <v>5</v>
      </c>
      <c r="F695" s="189" t="s">
        <v>535</v>
      </c>
      <c r="H695" s="190">
        <v>10</v>
      </c>
      <c r="I695" s="191"/>
      <c r="L695" s="186"/>
      <c r="M695" s="192"/>
      <c r="N695" s="193"/>
      <c r="O695" s="193"/>
      <c r="P695" s="193"/>
      <c r="Q695" s="193"/>
      <c r="R695" s="193"/>
      <c r="S695" s="193"/>
      <c r="T695" s="194"/>
      <c r="AT695" s="188" t="s">
        <v>252</v>
      </c>
      <c r="AU695" s="188" t="s">
        <v>80</v>
      </c>
      <c r="AV695" s="11" t="s">
        <v>80</v>
      </c>
      <c r="AW695" s="11" t="s">
        <v>36</v>
      </c>
      <c r="AX695" s="11" t="s">
        <v>72</v>
      </c>
      <c r="AY695" s="188" t="s">
        <v>243</v>
      </c>
    </row>
    <row r="696" spans="2:65" s="11" customFormat="1" ht="13.5">
      <c r="B696" s="186"/>
      <c r="D696" s="187" t="s">
        <v>252</v>
      </c>
      <c r="E696" s="188" t="s">
        <v>5</v>
      </c>
      <c r="F696" s="189" t="s">
        <v>1086</v>
      </c>
      <c r="H696" s="190">
        <v>38</v>
      </c>
      <c r="I696" s="191"/>
      <c r="L696" s="186"/>
      <c r="M696" s="192"/>
      <c r="N696" s="193"/>
      <c r="O696" s="193"/>
      <c r="P696" s="193"/>
      <c r="Q696" s="193"/>
      <c r="R696" s="193"/>
      <c r="S696" s="193"/>
      <c r="T696" s="194"/>
      <c r="AT696" s="188" t="s">
        <v>252</v>
      </c>
      <c r="AU696" s="188" t="s">
        <v>80</v>
      </c>
      <c r="AV696" s="11" t="s">
        <v>80</v>
      </c>
      <c r="AW696" s="11" t="s">
        <v>36</v>
      </c>
      <c r="AX696" s="11" t="s">
        <v>72</v>
      </c>
      <c r="AY696" s="188" t="s">
        <v>243</v>
      </c>
    </row>
    <row r="697" spans="2:65" s="12" customFormat="1" ht="13.5">
      <c r="B697" s="195"/>
      <c r="D697" s="187" t="s">
        <v>252</v>
      </c>
      <c r="E697" s="196" t="s">
        <v>5</v>
      </c>
      <c r="F697" s="197" t="s">
        <v>255</v>
      </c>
      <c r="H697" s="198">
        <v>48</v>
      </c>
      <c r="I697" s="199"/>
      <c r="L697" s="195"/>
      <c r="M697" s="200"/>
      <c r="N697" s="201"/>
      <c r="O697" s="201"/>
      <c r="P697" s="201"/>
      <c r="Q697" s="201"/>
      <c r="R697" s="201"/>
      <c r="S697" s="201"/>
      <c r="T697" s="202"/>
      <c r="AT697" s="196" t="s">
        <v>252</v>
      </c>
      <c r="AU697" s="196" t="s">
        <v>80</v>
      </c>
      <c r="AV697" s="12" t="s">
        <v>83</v>
      </c>
      <c r="AW697" s="12" t="s">
        <v>36</v>
      </c>
      <c r="AX697" s="12" t="s">
        <v>11</v>
      </c>
      <c r="AY697" s="196" t="s">
        <v>243</v>
      </c>
    </row>
    <row r="698" spans="2:65" s="1" customFormat="1" ht="25.5" customHeight="1">
      <c r="B698" s="173"/>
      <c r="C698" s="174" t="s">
        <v>1087</v>
      </c>
      <c r="D698" s="174" t="s">
        <v>245</v>
      </c>
      <c r="E698" s="175" t="s">
        <v>1088</v>
      </c>
      <c r="F698" s="176" t="s">
        <v>1089</v>
      </c>
      <c r="G698" s="177" t="s">
        <v>323</v>
      </c>
      <c r="H698" s="178">
        <v>40.799999999999997</v>
      </c>
      <c r="I698" s="179"/>
      <c r="J698" s="180">
        <f>ROUND(I698*H698,0)</f>
        <v>0</v>
      </c>
      <c r="K698" s="176" t="s">
        <v>249</v>
      </c>
      <c r="L698" s="39"/>
      <c r="M698" s="181" t="s">
        <v>5</v>
      </c>
      <c r="N698" s="182" t="s">
        <v>43</v>
      </c>
      <c r="O698" s="40"/>
      <c r="P698" s="183">
        <f>O698*H698</f>
        <v>0</v>
      </c>
      <c r="Q698" s="183">
        <v>3.5814499999999999E-3</v>
      </c>
      <c r="R698" s="183">
        <f>Q698*H698</f>
        <v>0.14612315999999997</v>
      </c>
      <c r="S698" s="183">
        <v>0</v>
      </c>
      <c r="T698" s="184">
        <f>S698*H698</f>
        <v>0</v>
      </c>
      <c r="AR698" s="23" t="s">
        <v>332</v>
      </c>
      <c r="AT698" s="23" t="s">
        <v>245</v>
      </c>
      <c r="AU698" s="23" t="s">
        <v>80</v>
      </c>
      <c r="AY698" s="23" t="s">
        <v>243</v>
      </c>
      <c r="BE698" s="185">
        <f>IF(N698="základní",J698,0)</f>
        <v>0</v>
      </c>
      <c r="BF698" s="185">
        <f>IF(N698="snížená",J698,0)</f>
        <v>0</v>
      </c>
      <c r="BG698" s="185">
        <f>IF(N698="zákl. přenesená",J698,0)</f>
        <v>0</v>
      </c>
      <c r="BH698" s="185">
        <f>IF(N698="sníž. přenesená",J698,0)</f>
        <v>0</v>
      </c>
      <c r="BI698" s="185">
        <f>IF(N698="nulová",J698,0)</f>
        <v>0</v>
      </c>
      <c r="BJ698" s="23" t="s">
        <v>11</v>
      </c>
      <c r="BK698" s="185">
        <f>ROUND(I698*H698,0)</f>
        <v>0</v>
      </c>
      <c r="BL698" s="23" t="s">
        <v>332</v>
      </c>
      <c r="BM698" s="23" t="s">
        <v>1090</v>
      </c>
    </row>
    <row r="699" spans="2:65" s="11" customFormat="1" ht="13.5">
      <c r="B699" s="186"/>
      <c r="D699" s="187" t="s">
        <v>252</v>
      </c>
      <c r="E699" s="188" t="s">
        <v>5</v>
      </c>
      <c r="F699" s="189" t="s">
        <v>529</v>
      </c>
      <c r="H699" s="190">
        <v>0.6</v>
      </c>
      <c r="I699" s="191"/>
      <c r="L699" s="186"/>
      <c r="M699" s="192"/>
      <c r="N699" s="193"/>
      <c r="O699" s="193"/>
      <c r="P699" s="193"/>
      <c r="Q699" s="193"/>
      <c r="R699" s="193"/>
      <c r="S699" s="193"/>
      <c r="T699" s="194"/>
      <c r="AT699" s="188" t="s">
        <v>252</v>
      </c>
      <c r="AU699" s="188" t="s">
        <v>80</v>
      </c>
      <c r="AV699" s="11" t="s">
        <v>80</v>
      </c>
      <c r="AW699" s="11" t="s">
        <v>36</v>
      </c>
      <c r="AX699" s="11" t="s">
        <v>72</v>
      </c>
      <c r="AY699" s="188" t="s">
        <v>243</v>
      </c>
    </row>
    <row r="700" spans="2:65" s="11" customFormat="1" ht="13.5">
      <c r="B700" s="186"/>
      <c r="D700" s="187" t="s">
        <v>252</v>
      </c>
      <c r="E700" s="188" t="s">
        <v>5</v>
      </c>
      <c r="F700" s="189" t="s">
        <v>530</v>
      </c>
      <c r="H700" s="190">
        <v>18</v>
      </c>
      <c r="I700" s="191"/>
      <c r="L700" s="186"/>
      <c r="M700" s="192"/>
      <c r="N700" s="193"/>
      <c r="O700" s="193"/>
      <c r="P700" s="193"/>
      <c r="Q700" s="193"/>
      <c r="R700" s="193"/>
      <c r="S700" s="193"/>
      <c r="T700" s="194"/>
      <c r="AT700" s="188" t="s">
        <v>252</v>
      </c>
      <c r="AU700" s="188" t="s">
        <v>80</v>
      </c>
      <c r="AV700" s="11" t="s">
        <v>80</v>
      </c>
      <c r="AW700" s="11" t="s">
        <v>36</v>
      </c>
      <c r="AX700" s="11" t="s">
        <v>72</v>
      </c>
      <c r="AY700" s="188" t="s">
        <v>243</v>
      </c>
    </row>
    <row r="701" spans="2:65" s="11" customFormat="1" ht="13.5">
      <c r="B701" s="186"/>
      <c r="D701" s="187" t="s">
        <v>252</v>
      </c>
      <c r="E701" s="188" t="s">
        <v>5</v>
      </c>
      <c r="F701" s="189" t="s">
        <v>1091</v>
      </c>
      <c r="H701" s="190">
        <v>6</v>
      </c>
      <c r="I701" s="191"/>
      <c r="L701" s="186"/>
      <c r="M701" s="192"/>
      <c r="N701" s="193"/>
      <c r="O701" s="193"/>
      <c r="P701" s="193"/>
      <c r="Q701" s="193"/>
      <c r="R701" s="193"/>
      <c r="S701" s="193"/>
      <c r="T701" s="194"/>
      <c r="AT701" s="188" t="s">
        <v>252</v>
      </c>
      <c r="AU701" s="188" t="s">
        <v>80</v>
      </c>
      <c r="AV701" s="11" t="s">
        <v>80</v>
      </c>
      <c r="AW701" s="11" t="s">
        <v>36</v>
      </c>
      <c r="AX701" s="11" t="s">
        <v>72</v>
      </c>
      <c r="AY701" s="188" t="s">
        <v>243</v>
      </c>
    </row>
    <row r="702" spans="2:65" s="11" customFormat="1" ht="13.5">
      <c r="B702" s="186"/>
      <c r="D702" s="187" t="s">
        <v>252</v>
      </c>
      <c r="E702" s="188" t="s">
        <v>5</v>
      </c>
      <c r="F702" s="189" t="s">
        <v>1092</v>
      </c>
      <c r="H702" s="190">
        <v>5.4</v>
      </c>
      <c r="I702" s="191"/>
      <c r="L702" s="186"/>
      <c r="M702" s="192"/>
      <c r="N702" s="193"/>
      <c r="O702" s="193"/>
      <c r="P702" s="193"/>
      <c r="Q702" s="193"/>
      <c r="R702" s="193"/>
      <c r="S702" s="193"/>
      <c r="T702" s="194"/>
      <c r="AT702" s="188" t="s">
        <v>252</v>
      </c>
      <c r="AU702" s="188" t="s">
        <v>80</v>
      </c>
      <c r="AV702" s="11" t="s">
        <v>80</v>
      </c>
      <c r="AW702" s="11" t="s">
        <v>36</v>
      </c>
      <c r="AX702" s="11" t="s">
        <v>72</v>
      </c>
      <c r="AY702" s="188" t="s">
        <v>243</v>
      </c>
    </row>
    <row r="703" spans="2:65" s="11" customFormat="1" ht="13.5">
      <c r="B703" s="186"/>
      <c r="D703" s="187" t="s">
        <v>252</v>
      </c>
      <c r="E703" s="188" t="s">
        <v>5</v>
      </c>
      <c r="F703" s="189" t="s">
        <v>1093</v>
      </c>
      <c r="H703" s="190">
        <v>10.8</v>
      </c>
      <c r="I703" s="191"/>
      <c r="L703" s="186"/>
      <c r="M703" s="192"/>
      <c r="N703" s="193"/>
      <c r="O703" s="193"/>
      <c r="P703" s="193"/>
      <c r="Q703" s="193"/>
      <c r="R703" s="193"/>
      <c r="S703" s="193"/>
      <c r="T703" s="194"/>
      <c r="AT703" s="188" t="s">
        <v>252</v>
      </c>
      <c r="AU703" s="188" t="s">
        <v>80</v>
      </c>
      <c r="AV703" s="11" t="s">
        <v>80</v>
      </c>
      <c r="AW703" s="11" t="s">
        <v>36</v>
      </c>
      <c r="AX703" s="11" t="s">
        <v>72</v>
      </c>
      <c r="AY703" s="188" t="s">
        <v>243</v>
      </c>
    </row>
    <row r="704" spans="2:65" s="12" customFormat="1" ht="13.5">
      <c r="B704" s="195"/>
      <c r="D704" s="187" t="s">
        <v>252</v>
      </c>
      <c r="E704" s="196" t="s">
        <v>5</v>
      </c>
      <c r="F704" s="197" t="s">
        <v>255</v>
      </c>
      <c r="H704" s="198">
        <v>40.799999999999997</v>
      </c>
      <c r="I704" s="199"/>
      <c r="L704" s="195"/>
      <c r="M704" s="200"/>
      <c r="N704" s="201"/>
      <c r="O704" s="201"/>
      <c r="P704" s="201"/>
      <c r="Q704" s="201"/>
      <c r="R704" s="201"/>
      <c r="S704" s="201"/>
      <c r="T704" s="202"/>
      <c r="AT704" s="196" t="s">
        <v>252</v>
      </c>
      <c r="AU704" s="196" t="s">
        <v>80</v>
      </c>
      <c r="AV704" s="12" t="s">
        <v>83</v>
      </c>
      <c r="AW704" s="12" t="s">
        <v>36</v>
      </c>
      <c r="AX704" s="12" t="s">
        <v>11</v>
      </c>
      <c r="AY704" s="196" t="s">
        <v>243</v>
      </c>
    </row>
    <row r="705" spans="2:65" s="1" customFormat="1" ht="16.5" customHeight="1">
      <c r="B705" s="173"/>
      <c r="C705" s="174" t="s">
        <v>1094</v>
      </c>
      <c r="D705" s="174" t="s">
        <v>245</v>
      </c>
      <c r="E705" s="175" t="s">
        <v>1095</v>
      </c>
      <c r="F705" s="176" t="s">
        <v>1096</v>
      </c>
      <c r="G705" s="177" t="s">
        <v>768</v>
      </c>
      <c r="H705" s="178">
        <v>0.67</v>
      </c>
      <c r="I705" s="179"/>
      <c r="J705" s="180">
        <f>ROUND(I705*H705,0)</f>
        <v>0</v>
      </c>
      <c r="K705" s="176" t="s">
        <v>249</v>
      </c>
      <c r="L705" s="39"/>
      <c r="M705" s="181" t="s">
        <v>5</v>
      </c>
      <c r="N705" s="182" t="s">
        <v>43</v>
      </c>
      <c r="O705" s="40"/>
      <c r="P705" s="183">
        <f>O705*H705</f>
        <v>0</v>
      </c>
      <c r="Q705" s="183">
        <v>0</v>
      </c>
      <c r="R705" s="183">
        <f>Q705*H705</f>
        <v>0</v>
      </c>
      <c r="S705" s="183">
        <v>0</v>
      </c>
      <c r="T705" s="184">
        <f>S705*H705</f>
        <v>0</v>
      </c>
      <c r="AR705" s="23" t="s">
        <v>332</v>
      </c>
      <c r="AT705" s="23" t="s">
        <v>245</v>
      </c>
      <c r="AU705" s="23" t="s">
        <v>80</v>
      </c>
      <c r="AY705" s="23" t="s">
        <v>243</v>
      </c>
      <c r="BE705" s="185">
        <f>IF(N705="základní",J705,0)</f>
        <v>0</v>
      </c>
      <c r="BF705" s="185">
        <f>IF(N705="snížená",J705,0)</f>
        <v>0</v>
      </c>
      <c r="BG705" s="185">
        <f>IF(N705="zákl. přenesená",J705,0)</f>
        <v>0</v>
      </c>
      <c r="BH705" s="185">
        <f>IF(N705="sníž. přenesená",J705,0)</f>
        <v>0</v>
      </c>
      <c r="BI705" s="185">
        <f>IF(N705="nulová",J705,0)</f>
        <v>0</v>
      </c>
      <c r="BJ705" s="23" t="s">
        <v>11</v>
      </c>
      <c r="BK705" s="185">
        <f>ROUND(I705*H705,0)</f>
        <v>0</v>
      </c>
      <c r="BL705" s="23" t="s">
        <v>332</v>
      </c>
      <c r="BM705" s="23" t="s">
        <v>1097</v>
      </c>
    </row>
    <row r="706" spans="2:65" s="10" customFormat="1" ht="29.85" customHeight="1">
      <c r="B706" s="160"/>
      <c r="D706" s="161" t="s">
        <v>71</v>
      </c>
      <c r="E706" s="171" t="s">
        <v>1098</v>
      </c>
      <c r="F706" s="171" t="s">
        <v>1099</v>
      </c>
      <c r="I706" s="163"/>
      <c r="J706" s="172">
        <f>BK706</f>
        <v>0</v>
      </c>
      <c r="L706" s="160"/>
      <c r="M706" s="165"/>
      <c r="N706" s="166"/>
      <c r="O706" s="166"/>
      <c r="P706" s="167">
        <f>SUM(P707:P772)</f>
        <v>0</v>
      </c>
      <c r="Q706" s="166"/>
      <c r="R706" s="167">
        <f>SUM(R707:R772)</f>
        <v>5.2109767747503009</v>
      </c>
      <c r="S706" s="166"/>
      <c r="T706" s="168">
        <f>SUM(T707:T772)</f>
        <v>0</v>
      </c>
      <c r="AR706" s="161" t="s">
        <v>80</v>
      </c>
      <c r="AT706" s="169" t="s">
        <v>71</v>
      </c>
      <c r="AU706" s="169" t="s">
        <v>11</v>
      </c>
      <c r="AY706" s="161" t="s">
        <v>243</v>
      </c>
      <c r="BK706" s="170">
        <f>SUM(BK707:BK772)</f>
        <v>0</v>
      </c>
    </row>
    <row r="707" spans="2:65" s="1" customFormat="1" ht="25.5" customHeight="1">
      <c r="B707" s="173"/>
      <c r="C707" s="174" t="s">
        <v>1100</v>
      </c>
      <c r="D707" s="174" t="s">
        <v>245</v>
      </c>
      <c r="E707" s="175" t="s">
        <v>1101</v>
      </c>
      <c r="F707" s="176" t="s">
        <v>1102</v>
      </c>
      <c r="G707" s="177" t="s">
        <v>248</v>
      </c>
      <c r="H707" s="178">
        <v>169.101</v>
      </c>
      <c r="I707" s="179"/>
      <c r="J707" s="180">
        <f>ROUND(I707*H707,0)</f>
        <v>0</v>
      </c>
      <c r="K707" s="176" t="s">
        <v>249</v>
      </c>
      <c r="L707" s="39"/>
      <c r="M707" s="181" t="s">
        <v>5</v>
      </c>
      <c r="N707" s="182" t="s">
        <v>43</v>
      </c>
      <c r="O707" s="40"/>
      <c r="P707" s="183">
        <f>O707*H707</f>
        <v>0</v>
      </c>
      <c r="Q707" s="183">
        <v>2.5246630000000001E-4</v>
      </c>
      <c r="R707" s="183">
        <f>Q707*H707</f>
        <v>4.2692303796299999E-2</v>
      </c>
      <c r="S707" s="183">
        <v>0</v>
      </c>
      <c r="T707" s="184">
        <f>S707*H707</f>
        <v>0</v>
      </c>
      <c r="AR707" s="23" t="s">
        <v>332</v>
      </c>
      <c r="AT707" s="23" t="s">
        <v>245</v>
      </c>
      <c r="AU707" s="23" t="s">
        <v>80</v>
      </c>
      <c r="AY707" s="23" t="s">
        <v>243</v>
      </c>
      <c r="BE707" s="185">
        <f>IF(N707="základní",J707,0)</f>
        <v>0</v>
      </c>
      <c r="BF707" s="185">
        <f>IF(N707="snížená",J707,0)</f>
        <v>0</v>
      </c>
      <c r="BG707" s="185">
        <f>IF(N707="zákl. přenesená",J707,0)</f>
        <v>0</v>
      </c>
      <c r="BH707" s="185">
        <f>IF(N707="sníž. přenesená",J707,0)</f>
        <v>0</v>
      </c>
      <c r="BI707" s="185">
        <f>IF(N707="nulová",J707,0)</f>
        <v>0</v>
      </c>
      <c r="BJ707" s="23" t="s">
        <v>11</v>
      </c>
      <c r="BK707" s="185">
        <f>ROUND(I707*H707,0)</f>
        <v>0</v>
      </c>
      <c r="BL707" s="23" t="s">
        <v>332</v>
      </c>
      <c r="BM707" s="23" t="s">
        <v>1103</v>
      </c>
    </row>
    <row r="708" spans="2:65" s="11" customFormat="1" ht="13.5">
      <c r="B708" s="186"/>
      <c r="D708" s="187" t="s">
        <v>252</v>
      </c>
      <c r="E708" s="188" t="s">
        <v>5</v>
      </c>
      <c r="F708" s="189" t="s">
        <v>1104</v>
      </c>
      <c r="H708" s="190">
        <v>127.063</v>
      </c>
      <c r="I708" s="191"/>
      <c r="L708" s="186"/>
      <c r="M708" s="192"/>
      <c r="N708" s="193"/>
      <c r="O708" s="193"/>
      <c r="P708" s="193"/>
      <c r="Q708" s="193"/>
      <c r="R708" s="193"/>
      <c r="S708" s="193"/>
      <c r="T708" s="194"/>
      <c r="AT708" s="188" t="s">
        <v>252</v>
      </c>
      <c r="AU708" s="188" t="s">
        <v>80</v>
      </c>
      <c r="AV708" s="11" t="s">
        <v>80</v>
      </c>
      <c r="AW708" s="11" t="s">
        <v>36</v>
      </c>
      <c r="AX708" s="11" t="s">
        <v>72</v>
      </c>
      <c r="AY708" s="188" t="s">
        <v>243</v>
      </c>
    </row>
    <row r="709" spans="2:65" s="11" customFormat="1" ht="13.5">
      <c r="B709" s="186"/>
      <c r="D709" s="187" t="s">
        <v>252</v>
      </c>
      <c r="E709" s="188" t="s">
        <v>5</v>
      </c>
      <c r="F709" s="189" t="s">
        <v>1105</v>
      </c>
      <c r="H709" s="190">
        <v>42.037999999999997</v>
      </c>
      <c r="I709" s="191"/>
      <c r="L709" s="186"/>
      <c r="M709" s="192"/>
      <c r="N709" s="193"/>
      <c r="O709" s="193"/>
      <c r="P709" s="193"/>
      <c r="Q709" s="193"/>
      <c r="R709" s="193"/>
      <c r="S709" s="193"/>
      <c r="T709" s="194"/>
      <c r="AT709" s="188" t="s">
        <v>252</v>
      </c>
      <c r="AU709" s="188" t="s">
        <v>80</v>
      </c>
      <c r="AV709" s="11" t="s">
        <v>80</v>
      </c>
      <c r="AW709" s="11" t="s">
        <v>36</v>
      </c>
      <c r="AX709" s="11" t="s">
        <v>72</v>
      </c>
      <c r="AY709" s="188" t="s">
        <v>243</v>
      </c>
    </row>
    <row r="710" spans="2:65" s="12" customFormat="1" ht="13.5">
      <c r="B710" s="195"/>
      <c r="D710" s="187" t="s">
        <v>252</v>
      </c>
      <c r="E710" s="196" t="s">
        <v>5</v>
      </c>
      <c r="F710" s="197" t="s">
        <v>255</v>
      </c>
      <c r="H710" s="198">
        <v>169.101</v>
      </c>
      <c r="I710" s="199"/>
      <c r="L710" s="195"/>
      <c r="M710" s="200"/>
      <c r="N710" s="201"/>
      <c r="O710" s="201"/>
      <c r="P710" s="201"/>
      <c r="Q710" s="201"/>
      <c r="R710" s="201"/>
      <c r="S710" s="201"/>
      <c r="T710" s="202"/>
      <c r="AT710" s="196" t="s">
        <v>252</v>
      </c>
      <c r="AU710" s="196" t="s">
        <v>80</v>
      </c>
      <c r="AV710" s="12" t="s">
        <v>83</v>
      </c>
      <c r="AW710" s="12" t="s">
        <v>36</v>
      </c>
      <c r="AX710" s="12" t="s">
        <v>11</v>
      </c>
      <c r="AY710" s="196" t="s">
        <v>243</v>
      </c>
    </row>
    <row r="711" spans="2:65" s="1" customFormat="1" ht="16.5" customHeight="1">
      <c r="B711" s="173"/>
      <c r="C711" s="203" t="s">
        <v>1106</v>
      </c>
      <c r="D711" s="203" t="s">
        <v>337</v>
      </c>
      <c r="E711" s="204" t="s">
        <v>1107</v>
      </c>
      <c r="F711" s="205" t="s">
        <v>1108</v>
      </c>
      <c r="G711" s="206" t="s">
        <v>248</v>
      </c>
      <c r="H711" s="207">
        <v>169.101</v>
      </c>
      <c r="I711" s="208"/>
      <c r="J711" s="209">
        <f>ROUND(I711*H711,0)</f>
        <v>0</v>
      </c>
      <c r="K711" s="205" t="s">
        <v>5</v>
      </c>
      <c r="L711" s="210"/>
      <c r="M711" s="211" t="s">
        <v>5</v>
      </c>
      <c r="N711" s="212" t="s">
        <v>43</v>
      </c>
      <c r="O711" s="40"/>
      <c r="P711" s="183">
        <f>O711*H711</f>
        <v>0</v>
      </c>
      <c r="Q711" s="183">
        <v>0.02</v>
      </c>
      <c r="R711" s="183">
        <f>Q711*H711</f>
        <v>3.3820200000000002</v>
      </c>
      <c r="S711" s="183">
        <v>0</v>
      </c>
      <c r="T711" s="184">
        <f>S711*H711</f>
        <v>0</v>
      </c>
      <c r="AR711" s="23" t="s">
        <v>434</v>
      </c>
      <c r="AT711" s="23" t="s">
        <v>337</v>
      </c>
      <c r="AU711" s="23" t="s">
        <v>80</v>
      </c>
      <c r="AY711" s="23" t="s">
        <v>243</v>
      </c>
      <c r="BE711" s="185">
        <f>IF(N711="základní",J711,0)</f>
        <v>0</v>
      </c>
      <c r="BF711" s="185">
        <f>IF(N711="snížená",J711,0)</f>
        <v>0</v>
      </c>
      <c r="BG711" s="185">
        <f>IF(N711="zákl. přenesená",J711,0)</f>
        <v>0</v>
      </c>
      <c r="BH711" s="185">
        <f>IF(N711="sníž. přenesená",J711,0)</f>
        <v>0</v>
      </c>
      <c r="BI711" s="185">
        <f>IF(N711="nulová",J711,0)</f>
        <v>0</v>
      </c>
      <c r="BJ711" s="23" t="s">
        <v>11</v>
      </c>
      <c r="BK711" s="185">
        <f>ROUND(I711*H711,0)</f>
        <v>0</v>
      </c>
      <c r="BL711" s="23" t="s">
        <v>332</v>
      </c>
      <c r="BM711" s="23" t="s">
        <v>1109</v>
      </c>
    </row>
    <row r="712" spans="2:65" s="11" customFormat="1" ht="13.5">
      <c r="B712" s="186"/>
      <c r="D712" s="187" t="s">
        <v>252</v>
      </c>
      <c r="E712" s="188" t="s">
        <v>5</v>
      </c>
      <c r="F712" s="189" t="s">
        <v>1104</v>
      </c>
      <c r="H712" s="190">
        <v>127.063</v>
      </c>
      <c r="I712" s="191"/>
      <c r="L712" s="186"/>
      <c r="M712" s="192"/>
      <c r="N712" s="193"/>
      <c r="O712" s="193"/>
      <c r="P712" s="193"/>
      <c r="Q712" s="193"/>
      <c r="R712" s="193"/>
      <c r="S712" s="193"/>
      <c r="T712" s="194"/>
      <c r="AT712" s="188" t="s">
        <v>252</v>
      </c>
      <c r="AU712" s="188" t="s">
        <v>80</v>
      </c>
      <c r="AV712" s="11" t="s">
        <v>80</v>
      </c>
      <c r="AW712" s="11" t="s">
        <v>36</v>
      </c>
      <c r="AX712" s="11" t="s">
        <v>72</v>
      </c>
      <c r="AY712" s="188" t="s">
        <v>243</v>
      </c>
    </row>
    <row r="713" spans="2:65" s="11" customFormat="1" ht="13.5">
      <c r="B713" s="186"/>
      <c r="D713" s="187" t="s">
        <v>252</v>
      </c>
      <c r="E713" s="188" t="s">
        <v>5</v>
      </c>
      <c r="F713" s="189" t="s">
        <v>1105</v>
      </c>
      <c r="H713" s="190">
        <v>42.037999999999997</v>
      </c>
      <c r="I713" s="191"/>
      <c r="L713" s="186"/>
      <c r="M713" s="192"/>
      <c r="N713" s="193"/>
      <c r="O713" s="193"/>
      <c r="P713" s="193"/>
      <c r="Q713" s="193"/>
      <c r="R713" s="193"/>
      <c r="S713" s="193"/>
      <c r="T713" s="194"/>
      <c r="AT713" s="188" t="s">
        <v>252</v>
      </c>
      <c r="AU713" s="188" t="s">
        <v>80</v>
      </c>
      <c r="AV713" s="11" t="s">
        <v>80</v>
      </c>
      <c r="AW713" s="11" t="s">
        <v>36</v>
      </c>
      <c r="AX713" s="11" t="s">
        <v>72</v>
      </c>
      <c r="AY713" s="188" t="s">
        <v>243</v>
      </c>
    </row>
    <row r="714" spans="2:65" s="12" customFormat="1" ht="13.5">
      <c r="B714" s="195"/>
      <c r="D714" s="187" t="s">
        <v>252</v>
      </c>
      <c r="E714" s="196" t="s">
        <v>5</v>
      </c>
      <c r="F714" s="197" t="s">
        <v>255</v>
      </c>
      <c r="H714" s="198">
        <v>169.101</v>
      </c>
      <c r="I714" s="199"/>
      <c r="L714" s="195"/>
      <c r="M714" s="200"/>
      <c r="N714" s="201"/>
      <c r="O714" s="201"/>
      <c r="P714" s="201"/>
      <c r="Q714" s="201"/>
      <c r="R714" s="201"/>
      <c r="S714" s="201"/>
      <c r="T714" s="202"/>
      <c r="AT714" s="196" t="s">
        <v>252</v>
      </c>
      <c r="AU714" s="196" t="s">
        <v>80</v>
      </c>
      <c r="AV714" s="12" t="s">
        <v>83</v>
      </c>
      <c r="AW714" s="12" t="s">
        <v>36</v>
      </c>
      <c r="AX714" s="12" t="s">
        <v>11</v>
      </c>
      <c r="AY714" s="196" t="s">
        <v>243</v>
      </c>
    </row>
    <row r="715" spans="2:65" s="1" customFormat="1" ht="25.5" customHeight="1">
      <c r="B715" s="173"/>
      <c r="C715" s="174" t="s">
        <v>1110</v>
      </c>
      <c r="D715" s="174" t="s">
        <v>245</v>
      </c>
      <c r="E715" s="175" t="s">
        <v>1111</v>
      </c>
      <c r="F715" s="176" t="s">
        <v>1112</v>
      </c>
      <c r="G715" s="177" t="s">
        <v>248</v>
      </c>
      <c r="H715" s="178">
        <v>3.24</v>
      </c>
      <c r="I715" s="179"/>
      <c r="J715" s="180">
        <f>ROUND(I715*H715,0)</f>
        <v>0</v>
      </c>
      <c r="K715" s="176" t="s">
        <v>249</v>
      </c>
      <c r="L715" s="39"/>
      <c r="M715" s="181" t="s">
        <v>5</v>
      </c>
      <c r="N715" s="182" t="s">
        <v>43</v>
      </c>
      <c r="O715" s="40"/>
      <c r="P715" s="183">
        <f>O715*H715</f>
        <v>0</v>
      </c>
      <c r="Q715" s="183">
        <v>2.5424630000000001E-4</v>
      </c>
      <c r="R715" s="183">
        <f>Q715*H715</f>
        <v>8.2375801200000012E-4</v>
      </c>
      <c r="S715" s="183">
        <v>0</v>
      </c>
      <c r="T715" s="184">
        <f>S715*H715</f>
        <v>0</v>
      </c>
      <c r="AR715" s="23" t="s">
        <v>332</v>
      </c>
      <c r="AT715" s="23" t="s">
        <v>245</v>
      </c>
      <c r="AU715" s="23" t="s">
        <v>80</v>
      </c>
      <c r="AY715" s="23" t="s">
        <v>243</v>
      </c>
      <c r="BE715" s="185">
        <f>IF(N715="základní",J715,0)</f>
        <v>0</v>
      </c>
      <c r="BF715" s="185">
        <f>IF(N715="snížená",J715,0)</f>
        <v>0</v>
      </c>
      <c r="BG715" s="185">
        <f>IF(N715="zákl. přenesená",J715,0)</f>
        <v>0</v>
      </c>
      <c r="BH715" s="185">
        <f>IF(N715="sníž. přenesená",J715,0)</f>
        <v>0</v>
      </c>
      <c r="BI715" s="185">
        <f>IF(N715="nulová",J715,0)</f>
        <v>0</v>
      </c>
      <c r="BJ715" s="23" t="s">
        <v>11</v>
      </c>
      <c r="BK715" s="185">
        <f>ROUND(I715*H715,0)</f>
        <v>0</v>
      </c>
      <c r="BL715" s="23" t="s">
        <v>332</v>
      </c>
      <c r="BM715" s="23" t="s">
        <v>1113</v>
      </c>
    </row>
    <row r="716" spans="2:65" s="11" customFormat="1" ht="13.5">
      <c r="B716" s="186"/>
      <c r="D716" s="187" t="s">
        <v>252</v>
      </c>
      <c r="E716" s="188" t="s">
        <v>5</v>
      </c>
      <c r="F716" s="189" t="s">
        <v>1114</v>
      </c>
      <c r="H716" s="190">
        <v>3.24</v>
      </c>
      <c r="I716" s="191"/>
      <c r="L716" s="186"/>
      <c r="M716" s="192"/>
      <c r="N716" s="193"/>
      <c r="O716" s="193"/>
      <c r="P716" s="193"/>
      <c r="Q716" s="193"/>
      <c r="R716" s="193"/>
      <c r="S716" s="193"/>
      <c r="T716" s="194"/>
      <c r="AT716" s="188" t="s">
        <v>252</v>
      </c>
      <c r="AU716" s="188" t="s">
        <v>80</v>
      </c>
      <c r="AV716" s="11" t="s">
        <v>80</v>
      </c>
      <c r="AW716" s="11" t="s">
        <v>36</v>
      </c>
      <c r="AX716" s="11" t="s">
        <v>72</v>
      </c>
      <c r="AY716" s="188" t="s">
        <v>243</v>
      </c>
    </row>
    <row r="717" spans="2:65" s="12" customFormat="1" ht="13.5">
      <c r="B717" s="195"/>
      <c r="D717" s="187" t="s">
        <v>252</v>
      </c>
      <c r="E717" s="196" t="s">
        <v>5</v>
      </c>
      <c r="F717" s="197" t="s">
        <v>255</v>
      </c>
      <c r="H717" s="198">
        <v>3.24</v>
      </c>
      <c r="I717" s="199"/>
      <c r="L717" s="195"/>
      <c r="M717" s="200"/>
      <c r="N717" s="201"/>
      <c r="O717" s="201"/>
      <c r="P717" s="201"/>
      <c r="Q717" s="201"/>
      <c r="R717" s="201"/>
      <c r="S717" s="201"/>
      <c r="T717" s="202"/>
      <c r="AT717" s="196" t="s">
        <v>252</v>
      </c>
      <c r="AU717" s="196" t="s">
        <v>80</v>
      </c>
      <c r="AV717" s="12" t="s">
        <v>83</v>
      </c>
      <c r="AW717" s="12" t="s">
        <v>36</v>
      </c>
      <c r="AX717" s="12" t="s">
        <v>11</v>
      </c>
      <c r="AY717" s="196" t="s">
        <v>243</v>
      </c>
    </row>
    <row r="718" spans="2:65" s="1" customFormat="1" ht="25.5" customHeight="1">
      <c r="B718" s="173"/>
      <c r="C718" s="174" t="s">
        <v>1115</v>
      </c>
      <c r="D718" s="174" t="s">
        <v>245</v>
      </c>
      <c r="E718" s="175" t="s">
        <v>1116</v>
      </c>
      <c r="F718" s="176" t="s">
        <v>1117</v>
      </c>
      <c r="G718" s="177" t="s">
        <v>248</v>
      </c>
      <c r="H718" s="178">
        <v>43.42</v>
      </c>
      <c r="I718" s="179"/>
      <c r="J718" s="180">
        <f>ROUND(I718*H718,0)</f>
        <v>0</v>
      </c>
      <c r="K718" s="176" t="s">
        <v>249</v>
      </c>
      <c r="L718" s="39"/>
      <c r="M718" s="181" t="s">
        <v>5</v>
      </c>
      <c r="N718" s="182" t="s">
        <v>43</v>
      </c>
      <c r="O718" s="40"/>
      <c r="P718" s="183">
        <f>O718*H718</f>
        <v>0</v>
      </c>
      <c r="Q718" s="183">
        <v>2.4661010000000001E-4</v>
      </c>
      <c r="R718" s="183">
        <f>Q718*H718</f>
        <v>1.0707810542E-2</v>
      </c>
      <c r="S718" s="183">
        <v>0</v>
      </c>
      <c r="T718" s="184">
        <f>S718*H718</f>
        <v>0</v>
      </c>
      <c r="AR718" s="23" t="s">
        <v>332</v>
      </c>
      <c r="AT718" s="23" t="s">
        <v>245</v>
      </c>
      <c r="AU718" s="23" t="s">
        <v>80</v>
      </c>
      <c r="AY718" s="23" t="s">
        <v>243</v>
      </c>
      <c r="BE718" s="185">
        <f>IF(N718="základní",J718,0)</f>
        <v>0</v>
      </c>
      <c r="BF718" s="185">
        <f>IF(N718="snížená",J718,0)</f>
        <v>0</v>
      </c>
      <c r="BG718" s="185">
        <f>IF(N718="zákl. přenesená",J718,0)</f>
        <v>0</v>
      </c>
      <c r="BH718" s="185">
        <f>IF(N718="sníž. přenesená",J718,0)</f>
        <v>0</v>
      </c>
      <c r="BI718" s="185">
        <f>IF(N718="nulová",J718,0)</f>
        <v>0</v>
      </c>
      <c r="BJ718" s="23" t="s">
        <v>11</v>
      </c>
      <c r="BK718" s="185">
        <f>ROUND(I718*H718,0)</f>
        <v>0</v>
      </c>
      <c r="BL718" s="23" t="s">
        <v>332</v>
      </c>
      <c r="BM718" s="23" t="s">
        <v>1118</v>
      </c>
    </row>
    <row r="719" spans="2:65" s="11" customFormat="1" ht="13.5">
      <c r="B719" s="186"/>
      <c r="D719" s="187" t="s">
        <v>252</v>
      </c>
      <c r="E719" s="188" t="s">
        <v>5</v>
      </c>
      <c r="F719" s="189" t="s">
        <v>1119</v>
      </c>
      <c r="H719" s="190">
        <v>25.92</v>
      </c>
      <c r="I719" s="191"/>
      <c r="L719" s="186"/>
      <c r="M719" s="192"/>
      <c r="N719" s="193"/>
      <c r="O719" s="193"/>
      <c r="P719" s="193"/>
      <c r="Q719" s="193"/>
      <c r="R719" s="193"/>
      <c r="S719" s="193"/>
      <c r="T719" s="194"/>
      <c r="AT719" s="188" t="s">
        <v>252</v>
      </c>
      <c r="AU719" s="188" t="s">
        <v>80</v>
      </c>
      <c r="AV719" s="11" t="s">
        <v>80</v>
      </c>
      <c r="AW719" s="11" t="s">
        <v>36</v>
      </c>
      <c r="AX719" s="11" t="s">
        <v>72</v>
      </c>
      <c r="AY719" s="188" t="s">
        <v>243</v>
      </c>
    </row>
    <row r="720" spans="2:65" s="11" customFormat="1" ht="13.5">
      <c r="B720" s="186"/>
      <c r="D720" s="187" t="s">
        <v>252</v>
      </c>
      <c r="E720" s="188" t="s">
        <v>5</v>
      </c>
      <c r="F720" s="189" t="s">
        <v>1120</v>
      </c>
      <c r="H720" s="190">
        <v>17.5</v>
      </c>
      <c r="I720" s="191"/>
      <c r="L720" s="186"/>
      <c r="M720" s="192"/>
      <c r="N720" s="193"/>
      <c r="O720" s="193"/>
      <c r="P720" s="193"/>
      <c r="Q720" s="193"/>
      <c r="R720" s="193"/>
      <c r="S720" s="193"/>
      <c r="T720" s="194"/>
      <c r="AT720" s="188" t="s">
        <v>252</v>
      </c>
      <c r="AU720" s="188" t="s">
        <v>80</v>
      </c>
      <c r="AV720" s="11" t="s">
        <v>80</v>
      </c>
      <c r="AW720" s="11" t="s">
        <v>36</v>
      </c>
      <c r="AX720" s="11" t="s">
        <v>72</v>
      </c>
      <c r="AY720" s="188" t="s">
        <v>243</v>
      </c>
    </row>
    <row r="721" spans="2:65" s="12" customFormat="1" ht="13.5">
      <c r="B721" s="195"/>
      <c r="D721" s="187" t="s">
        <v>252</v>
      </c>
      <c r="E721" s="196" t="s">
        <v>5</v>
      </c>
      <c r="F721" s="197" t="s">
        <v>255</v>
      </c>
      <c r="H721" s="198">
        <v>43.42</v>
      </c>
      <c r="I721" s="199"/>
      <c r="L721" s="195"/>
      <c r="M721" s="200"/>
      <c r="N721" s="201"/>
      <c r="O721" s="201"/>
      <c r="P721" s="201"/>
      <c r="Q721" s="201"/>
      <c r="R721" s="201"/>
      <c r="S721" s="201"/>
      <c r="T721" s="202"/>
      <c r="AT721" s="196" t="s">
        <v>252</v>
      </c>
      <c r="AU721" s="196" t="s">
        <v>80</v>
      </c>
      <c r="AV721" s="12" t="s">
        <v>83</v>
      </c>
      <c r="AW721" s="12" t="s">
        <v>36</v>
      </c>
      <c r="AX721" s="12" t="s">
        <v>11</v>
      </c>
      <c r="AY721" s="196" t="s">
        <v>243</v>
      </c>
    </row>
    <row r="722" spans="2:65" s="1" customFormat="1" ht="16.5" customHeight="1">
      <c r="B722" s="173"/>
      <c r="C722" s="174" t="s">
        <v>1121</v>
      </c>
      <c r="D722" s="174" t="s">
        <v>245</v>
      </c>
      <c r="E722" s="175" t="s">
        <v>1122</v>
      </c>
      <c r="F722" s="176" t="s">
        <v>1123</v>
      </c>
      <c r="G722" s="177" t="s">
        <v>658</v>
      </c>
      <c r="H722" s="178">
        <v>26</v>
      </c>
      <c r="I722" s="179"/>
      <c r="J722" s="180">
        <f>ROUND(I722*H722,0)</f>
        <v>0</v>
      </c>
      <c r="K722" s="176" t="s">
        <v>249</v>
      </c>
      <c r="L722" s="39"/>
      <c r="M722" s="181" t="s">
        <v>5</v>
      </c>
      <c r="N722" s="182" t="s">
        <v>43</v>
      </c>
      <c r="O722" s="40"/>
      <c r="P722" s="183">
        <f>O722*H722</f>
        <v>0</v>
      </c>
      <c r="Q722" s="183">
        <v>2.5424630000000001E-4</v>
      </c>
      <c r="R722" s="183">
        <f>Q722*H722</f>
        <v>6.6104038000000002E-3</v>
      </c>
      <c r="S722" s="183">
        <v>0</v>
      </c>
      <c r="T722" s="184">
        <f>S722*H722</f>
        <v>0</v>
      </c>
      <c r="AR722" s="23" t="s">
        <v>332</v>
      </c>
      <c r="AT722" s="23" t="s">
        <v>245</v>
      </c>
      <c r="AU722" s="23" t="s">
        <v>80</v>
      </c>
      <c r="AY722" s="23" t="s">
        <v>243</v>
      </c>
      <c r="BE722" s="185">
        <f>IF(N722="základní",J722,0)</f>
        <v>0</v>
      </c>
      <c r="BF722" s="185">
        <f>IF(N722="snížená",J722,0)</f>
        <v>0</v>
      </c>
      <c r="BG722" s="185">
        <f>IF(N722="zákl. přenesená",J722,0)</f>
        <v>0</v>
      </c>
      <c r="BH722" s="185">
        <f>IF(N722="sníž. přenesená",J722,0)</f>
        <v>0</v>
      </c>
      <c r="BI722" s="185">
        <f>IF(N722="nulová",J722,0)</f>
        <v>0</v>
      </c>
      <c r="BJ722" s="23" t="s">
        <v>11</v>
      </c>
      <c r="BK722" s="185">
        <f>ROUND(I722*H722,0)</f>
        <v>0</v>
      </c>
      <c r="BL722" s="23" t="s">
        <v>332</v>
      </c>
      <c r="BM722" s="23" t="s">
        <v>1124</v>
      </c>
    </row>
    <row r="723" spans="2:65" s="11" customFormat="1" ht="13.5">
      <c r="B723" s="186"/>
      <c r="D723" s="187" t="s">
        <v>252</v>
      </c>
      <c r="E723" s="188" t="s">
        <v>5</v>
      </c>
      <c r="F723" s="189" t="s">
        <v>1125</v>
      </c>
      <c r="H723" s="190">
        <v>5</v>
      </c>
      <c r="I723" s="191"/>
      <c r="L723" s="186"/>
      <c r="M723" s="192"/>
      <c r="N723" s="193"/>
      <c r="O723" s="193"/>
      <c r="P723" s="193"/>
      <c r="Q723" s="193"/>
      <c r="R723" s="193"/>
      <c r="S723" s="193"/>
      <c r="T723" s="194"/>
      <c r="AT723" s="188" t="s">
        <v>252</v>
      </c>
      <c r="AU723" s="188" t="s">
        <v>80</v>
      </c>
      <c r="AV723" s="11" t="s">
        <v>80</v>
      </c>
      <c r="AW723" s="11" t="s">
        <v>36</v>
      </c>
      <c r="AX723" s="11" t="s">
        <v>72</v>
      </c>
      <c r="AY723" s="188" t="s">
        <v>243</v>
      </c>
    </row>
    <row r="724" spans="2:65" s="11" customFormat="1" ht="13.5">
      <c r="B724" s="186"/>
      <c r="D724" s="187" t="s">
        <v>252</v>
      </c>
      <c r="E724" s="188" t="s">
        <v>5</v>
      </c>
      <c r="F724" s="189" t="s">
        <v>1126</v>
      </c>
      <c r="H724" s="190">
        <v>20</v>
      </c>
      <c r="I724" s="191"/>
      <c r="L724" s="186"/>
      <c r="M724" s="192"/>
      <c r="N724" s="193"/>
      <c r="O724" s="193"/>
      <c r="P724" s="193"/>
      <c r="Q724" s="193"/>
      <c r="R724" s="193"/>
      <c r="S724" s="193"/>
      <c r="T724" s="194"/>
      <c r="AT724" s="188" t="s">
        <v>252</v>
      </c>
      <c r="AU724" s="188" t="s">
        <v>80</v>
      </c>
      <c r="AV724" s="11" t="s">
        <v>80</v>
      </c>
      <c r="AW724" s="11" t="s">
        <v>36</v>
      </c>
      <c r="AX724" s="11" t="s">
        <v>72</v>
      </c>
      <c r="AY724" s="188" t="s">
        <v>243</v>
      </c>
    </row>
    <row r="725" spans="2:65" s="11" customFormat="1" ht="13.5">
      <c r="B725" s="186"/>
      <c r="D725" s="187" t="s">
        <v>252</v>
      </c>
      <c r="E725" s="188" t="s">
        <v>5</v>
      </c>
      <c r="F725" s="189" t="s">
        <v>1127</v>
      </c>
      <c r="H725" s="190">
        <v>1</v>
      </c>
      <c r="I725" s="191"/>
      <c r="L725" s="186"/>
      <c r="M725" s="192"/>
      <c r="N725" s="193"/>
      <c r="O725" s="193"/>
      <c r="P725" s="193"/>
      <c r="Q725" s="193"/>
      <c r="R725" s="193"/>
      <c r="S725" s="193"/>
      <c r="T725" s="194"/>
      <c r="AT725" s="188" t="s">
        <v>252</v>
      </c>
      <c r="AU725" s="188" t="s">
        <v>80</v>
      </c>
      <c r="AV725" s="11" t="s">
        <v>80</v>
      </c>
      <c r="AW725" s="11" t="s">
        <v>36</v>
      </c>
      <c r="AX725" s="11" t="s">
        <v>72</v>
      </c>
      <c r="AY725" s="188" t="s">
        <v>243</v>
      </c>
    </row>
    <row r="726" spans="2:65" s="12" customFormat="1" ht="13.5">
      <c r="B726" s="195"/>
      <c r="D726" s="187" t="s">
        <v>252</v>
      </c>
      <c r="E726" s="196" t="s">
        <v>5</v>
      </c>
      <c r="F726" s="197" t="s">
        <v>255</v>
      </c>
      <c r="H726" s="198">
        <v>26</v>
      </c>
      <c r="I726" s="199"/>
      <c r="L726" s="195"/>
      <c r="M726" s="200"/>
      <c r="N726" s="201"/>
      <c r="O726" s="201"/>
      <c r="P726" s="201"/>
      <c r="Q726" s="201"/>
      <c r="R726" s="201"/>
      <c r="S726" s="201"/>
      <c r="T726" s="202"/>
      <c r="AT726" s="196" t="s">
        <v>252</v>
      </c>
      <c r="AU726" s="196" t="s">
        <v>80</v>
      </c>
      <c r="AV726" s="12" t="s">
        <v>83</v>
      </c>
      <c r="AW726" s="12" t="s">
        <v>36</v>
      </c>
      <c r="AX726" s="12" t="s">
        <v>11</v>
      </c>
      <c r="AY726" s="196" t="s">
        <v>243</v>
      </c>
    </row>
    <row r="727" spans="2:65" s="1" customFormat="1" ht="16.5" customHeight="1">
      <c r="B727" s="173"/>
      <c r="C727" s="203" t="s">
        <v>1128</v>
      </c>
      <c r="D727" s="203" t="s">
        <v>337</v>
      </c>
      <c r="E727" s="204" t="s">
        <v>1129</v>
      </c>
      <c r="F727" s="205" t="s">
        <v>1130</v>
      </c>
      <c r="G727" s="206" t="s">
        <v>248</v>
      </c>
      <c r="H727" s="207">
        <v>61.42</v>
      </c>
      <c r="I727" s="208"/>
      <c r="J727" s="209">
        <f>ROUND(I727*H727,0)</f>
        <v>0</v>
      </c>
      <c r="K727" s="205" t="s">
        <v>5</v>
      </c>
      <c r="L727" s="210"/>
      <c r="M727" s="211" t="s">
        <v>5</v>
      </c>
      <c r="N727" s="212" t="s">
        <v>43</v>
      </c>
      <c r="O727" s="40"/>
      <c r="P727" s="183">
        <f>O727*H727</f>
        <v>0</v>
      </c>
      <c r="Q727" s="183">
        <v>0.02</v>
      </c>
      <c r="R727" s="183">
        <f>Q727*H727</f>
        <v>1.2284000000000002</v>
      </c>
      <c r="S727" s="183">
        <v>0</v>
      </c>
      <c r="T727" s="184">
        <f>S727*H727</f>
        <v>0</v>
      </c>
      <c r="AR727" s="23" t="s">
        <v>434</v>
      </c>
      <c r="AT727" s="23" t="s">
        <v>337</v>
      </c>
      <c r="AU727" s="23" t="s">
        <v>80</v>
      </c>
      <c r="AY727" s="23" t="s">
        <v>243</v>
      </c>
      <c r="BE727" s="185">
        <f>IF(N727="základní",J727,0)</f>
        <v>0</v>
      </c>
      <c r="BF727" s="185">
        <f>IF(N727="snížená",J727,0)</f>
        <v>0</v>
      </c>
      <c r="BG727" s="185">
        <f>IF(N727="zákl. přenesená",J727,0)</f>
        <v>0</v>
      </c>
      <c r="BH727" s="185">
        <f>IF(N727="sníž. přenesená",J727,0)</f>
        <v>0</v>
      </c>
      <c r="BI727" s="185">
        <f>IF(N727="nulová",J727,0)</f>
        <v>0</v>
      </c>
      <c r="BJ727" s="23" t="s">
        <v>11</v>
      </c>
      <c r="BK727" s="185">
        <f>ROUND(I727*H727,0)</f>
        <v>0</v>
      </c>
      <c r="BL727" s="23" t="s">
        <v>332</v>
      </c>
      <c r="BM727" s="23" t="s">
        <v>1131</v>
      </c>
    </row>
    <row r="728" spans="2:65" s="11" customFormat="1" ht="13.5">
      <c r="B728" s="186"/>
      <c r="D728" s="187" t="s">
        <v>252</v>
      </c>
      <c r="E728" s="188" t="s">
        <v>5</v>
      </c>
      <c r="F728" s="189" t="s">
        <v>1114</v>
      </c>
      <c r="H728" s="190">
        <v>3.24</v>
      </c>
      <c r="I728" s="191"/>
      <c r="L728" s="186"/>
      <c r="M728" s="192"/>
      <c r="N728" s="193"/>
      <c r="O728" s="193"/>
      <c r="P728" s="193"/>
      <c r="Q728" s="193"/>
      <c r="R728" s="193"/>
      <c r="S728" s="193"/>
      <c r="T728" s="194"/>
      <c r="AT728" s="188" t="s">
        <v>252</v>
      </c>
      <c r="AU728" s="188" t="s">
        <v>80</v>
      </c>
      <c r="AV728" s="11" t="s">
        <v>80</v>
      </c>
      <c r="AW728" s="11" t="s">
        <v>36</v>
      </c>
      <c r="AX728" s="11" t="s">
        <v>72</v>
      </c>
      <c r="AY728" s="188" t="s">
        <v>243</v>
      </c>
    </row>
    <row r="729" spans="2:65" s="11" customFormat="1" ht="13.5">
      <c r="B729" s="186"/>
      <c r="D729" s="187" t="s">
        <v>252</v>
      </c>
      <c r="E729" s="188" t="s">
        <v>5</v>
      </c>
      <c r="F729" s="189" t="s">
        <v>1132</v>
      </c>
      <c r="H729" s="190">
        <v>3.6</v>
      </c>
      <c r="I729" s="191"/>
      <c r="L729" s="186"/>
      <c r="M729" s="192"/>
      <c r="N729" s="193"/>
      <c r="O729" s="193"/>
      <c r="P729" s="193"/>
      <c r="Q729" s="193"/>
      <c r="R729" s="193"/>
      <c r="S729" s="193"/>
      <c r="T729" s="194"/>
      <c r="AT729" s="188" t="s">
        <v>252</v>
      </c>
      <c r="AU729" s="188" t="s">
        <v>80</v>
      </c>
      <c r="AV729" s="11" t="s">
        <v>80</v>
      </c>
      <c r="AW729" s="11" t="s">
        <v>36</v>
      </c>
      <c r="AX729" s="11" t="s">
        <v>72</v>
      </c>
      <c r="AY729" s="188" t="s">
        <v>243</v>
      </c>
    </row>
    <row r="730" spans="2:65" s="11" customFormat="1" ht="13.5">
      <c r="B730" s="186"/>
      <c r="D730" s="187" t="s">
        <v>252</v>
      </c>
      <c r="E730" s="188" t="s">
        <v>5</v>
      </c>
      <c r="F730" s="189" t="s">
        <v>1133</v>
      </c>
      <c r="H730" s="190">
        <v>10.8</v>
      </c>
      <c r="I730" s="191"/>
      <c r="L730" s="186"/>
      <c r="M730" s="192"/>
      <c r="N730" s="193"/>
      <c r="O730" s="193"/>
      <c r="P730" s="193"/>
      <c r="Q730" s="193"/>
      <c r="R730" s="193"/>
      <c r="S730" s="193"/>
      <c r="T730" s="194"/>
      <c r="AT730" s="188" t="s">
        <v>252</v>
      </c>
      <c r="AU730" s="188" t="s">
        <v>80</v>
      </c>
      <c r="AV730" s="11" t="s">
        <v>80</v>
      </c>
      <c r="AW730" s="11" t="s">
        <v>36</v>
      </c>
      <c r="AX730" s="11" t="s">
        <v>72</v>
      </c>
      <c r="AY730" s="188" t="s">
        <v>243</v>
      </c>
    </row>
    <row r="731" spans="2:65" s="11" customFormat="1" ht="13.5">
      <c r="B731" s="186"/>
      <c r="D731" s="187" t="s">
        <v>252</v>
      </c>
      <c r="E731" s="188" t="s">
        <v>5</v>
      </c>
      <c r="F731" s="189" t="s">
        <v>1134</v>
      </c>
      <c r="H731" s="190">
        <v>0.36</v>
      </c>
      <c r="I731" s="191"/>
      <c r="L731" s="186"/>
      <c r="M731" s="192"/>
      <c r="N731" s="193"/>
      <c r="O731" s="193"/>
      <c r="P731" s="193"/>
      <c r="Q731" s="193"/>
      <c r="R731" s="193"/>
      <c r="S731" s="193"/>
      <c r="T731" s="194"/>
      <c r="AT731" s="188" t="s">
        <v>252</v>
      </c>
      <c r="AU731" s="188" t="s">
        <v>80</v>
      </c>
      <c r="AV731" s="11" t="s">
        <v>80</v>
      </c>
      <c r="AW731" s="11" t="s">
        <v>36</v>
      </c>
      <c r="AX731" s="11" t="s">
        <v>72</v>
      </c>
      <c r="AY731" s="188" t="s">
        <v>243</v>
      </c>
    </row>
    <row r="732" spans="2:65" s="11" customFormat="1" ht="13.5">
      <c r="B732" s="186"/>
      <c r="D732" s="187" t="s">
        <v>252</v>
      </c>
      <c r="E732" s="188" t="s">
        <v>5</v>
      </c>
      <c r="F732" s="189" t="s">
        <v>1119</v>
      </c>
      <c r="H732" s="190">
        <v>25.92</v>
      </c>
      <c r="I732" s="191"/>
      <c r="L732" s="186"/>
      <c r="M732" s="192"/>
      <c r="N732" s="193"/>
      <c r="O732" s="193"/>
      <c r="P732" s="193"/>
      <c r="Q732" s="193"/>
      <c r="R732" s="193"/>
      <c r="S732" s="193"/>
      <c r="T732" s="194"/>
      <c r="AT732" s="188" t="s">
        <v>252</v>
      </c>
      <c r="AU732" s="188" t="s">
        <v>80</v>
      </c>
      <c r="AV732" s="11" t="s">
        <v>80</v>
      </c>
      <c r="AW732" s="11" t="s">
        <v>36</v>
      </c>
      <c r="AX732" s="11" t="s">
        <v>72</v>
      </c>
      <c r="AY732" s="188" t="s">
        <v>243</v>
      </c>
    </row>
    <row r="733" spans="2:65" s="11" customFormat="1" ht="13.5">
      <c r="B733" s="186"/>
      <c r="D733" s="187" t="s">
        <v>252</v>
      </c>
      <c r="E733" s="188" t="s">
        <v>5</v>
      </c>
      <c r="F733" s="189" t="s">
        <v>1120</v>
      </c>
      <c r="H733" s="190">
        <v>17.5</v>
      </c>
      <c r="I733" s="191"/>
      <c r="L733" s="186"/>
      <c r="M733" s="192"/>
      <c r="N733" s="193"/>
      <c r="O733" s="193"/>
      <c r="P733" s="193"/>
      <c r="Q733" s="193"/>
      <c r="R733" s="193"/>
      <c r="S733" s="193"/>
      <c r="T733" s="194"/>
      <c r="AT733" s="188" t="s">
        <v>252</v>
      </c>
      <c r="AU733" s="188" t="s">
        <v>80</v>
      </c>
      <c r="AV733" s="11" t="s">
        <v>80</v>
      </c>
      <c r="AW733" s="11" t="s">
        <v>36</v>
      </c>
      <c r="AX733" s="11" t="s">
        <v>72</v>
      </c>
      <c r="AY733" s="188" t="s">
        <v>243</v>
      </c>
    </row>
    <row r="734" spans="2:65" s="12" customFormat="1" ht="13.5">
      <c r="B734" s="195"/>
      <c r="D734" s="187" t="s">
        <v>252</v>
      </c>
      <c r="E734" s="196" t="s">
        <v>5</v>
      </c>
      <c r="F734" s="197" t="s">
        <v>255</v>
      </c>
      <c r="H734" s="198">
        <v>61.42</v>
      </c>
      <c r="I734" s="199"/>
      <c r="L734" s="195"/>
      <c r="M734" s="200"/>
      <c r="N734" s="201"/>
      <c r="O734" s="201"/>
      <c r="P734" s="201"/>
      <c r="Q734" s="201"/>
      <c r="R734" s="201"/>
      <c r="S734" s="201"/>
      <c r="T734" s="202"/>
      <c r="AT734" s="196" t="s">
        <v>252</v>
      </c>
      <c r="AU734" s="196" t="s">
        <v>80</v>
      </c>
      <c r="AV734" s="12" t="s">
        <v>83</v>
      </c>
      <c r="AW734" s="12" t="s">
        <v>36</v>
      </c>
      <c r="AX734" s="12" t="s">
        <v>11</v>
      </c>
      <c r="AY734" s="196" t="s">
        <v>243</v>
      </c>
    </row>
    <row r="735" spans="2:65" s="1" customFormat="1" ht="16.5" customHeight="1">
      <c r="B735" s="173"/>
      <c r="C735" s="174" t="s">
        <v>1135</v>
      </c>
      <c r="D735" s="174" t="s">
        <v>245</v>
      </c>
      <c r="E735" s="175" t="s">
        <v>1136</v>
      </c>
      <c r="F735" s="176" t="s">
        <v>1137</v>
      </c>
      <c r="G735" s="177" t="s">
        <v>323</v>
      </c>
      <c r="H735" s="178">
        <v>326</v>
      </c>
      <c r="I735" s="179"/>
      <c r="J735" s="180">
        <f>ROUND(I735*H735,0)</f>
        <v>0</v>
      </c>
      <c r="K735" s="176" t="s">
        <v>249</v>
      </c>
      <c r="L735" s="39"/>
      <c r="M735" s="181" t="s">
        <v>5</v>
      </c>
      <c r="N735" s="182" t="s">
        <v>43</v>
      </c>
      <c r="O735" s="40"/>
      <c r="P735" s="183">
        <f>O735*H735</f>
        <v>0</v>
      </c>
      <c r="Q735" s="183">
        <v>1.4861E-4</v>
      </c>
      <c r="R735" s="183">
        <f>Q735*H735</f>
        <v>4.8446860000000001E-2</v>
      </c>
      <c r="S735" s="183">
        <v>0</v>
      </c>
      <c r="T735" s="184">
        <f>S735*H735</f>
        <v>0</v>
      </c>
      <c r="AR735" s="23" t="s">
        <v>332</v>
      </c>
      <c r="AT735" s="23" t="s">
        <v>245</v>
      </c>
      <c r="AU735" s="23" t="s">
        <v>80</v>
      </c>
      <c r="AY735" s="23" t="s">
        <v>243</v>
      </c>
      <c r="BE735" s="185">
        <f>IF(N735="základní",J735,0)</f>
        <v>0</v>
      </c>
      <c r="BF735" s="185">
        <f>IF(N735="snížená",J735,0)</f>
        <v>0</v>
      </c>
      <c r="BG735" s="185">
        <f>IF(N735="zákl. přenesená",J735,0)</f>
        <v>0</v>
      </c>
      <c r="BH735" s="185">
        <f>IF(N735="sníž. přenesená",J735,0)</f>
        <v>0</v>
      </c>
      <c r="BI735" s="185">
        <f>IF(N735="nulová",J735,0)</f>
        <v>0</v>
      </c>
      <c r="BJ735" s="23" t="s">
        <v>11</v>
      </c>
      <c r="BK735" s="185">
        <f>ROUND(I735*H735,0)</f>
        <v>0</v>
      </c>
      <c r="BL735" s="23" t="s">
        <v>332</v>
      </c>
      <c r="BM735" s="23" t="s">
        <v>1138</v>
      </c>
    </row>
    <row r="736" spans="2:65" s="11" customFormat="1" ht="13.5">
      <c r="B736" s="186"/>
      <c r="D736" s="187" t="s">
        <v>252</v>
      </c>
      <c r="E736" s="188" t="s">
        <v>5</v>
      </c>
      <c r="F736" s="189" t="s">
        <v>369</v>
      </c>
      <c r="H736" s="190">
        <v>101</v>
      </c>
      <c r="I736" s="191"/>
      <c r="L736" s="186"/>
      <c r="M736" s="192"/>
      <c r="N736" s="193"/>
      <c r="O736" s="193"/>
      <c r="P736" s="193"/>
      <c r="Q736" s="193"/>
      <c r="R736" s="193"/>
      <c r="S736" s="193"/>
      <c r="T736" s="194"/>
      <c r="AT736" s="188" t="s">
        <v>252</v>
      </c>
      <c r="AU736" s="188" t="s">
        <v>80</v>
      </c>
      <c r="AV736" s="11" t="s">
        <v>80</v>
      </c>
      <c r="AW736" s="11" t="s">
        <v>36</v>
      </c>
      <c r="AX736" s="11" t="s">
        <v>72</v>
      </c>
      <c r="AY736" s="188" t="s">
        <v>243</v>
      </c>
    </row>
    <row r="737" spans="2:65" s="11" customFormat="1" ht="13.5">
      <c r="B737" s="186"/>
      <c r="D737" s="187" t="s">
        <v>252</v>
      </c>
      <c r="E737" s="188" t="s">
        <v>5</v>
      </c>
      <c r="F737" s="189" t="s">
        <v>370</v>
      </c>
      <c r="H737" s="190">
        <v>46.2</v>
      </c>
      <c r="I737" s="191"/>
      <c r="L737" s="186"/>
      <c r="M737" s="192"/>
      <c r="N737" s="193"/>
      <c r="O737" s="193"/>
      <c r="P737" s="193"/>
      <c r="Q737" s="193"/>
      <c r="R737" s="193"/>
      <c r="S737" s="193"/>
      <c r="T737" s="194"/>
      <c r="AT737" s="188" t="s">
        <v>252</v>
      </c>
      <c r="AU737" s="188" t="s">
        <v>80</v>
      </c>
      <c r="AV737" s="11" t="s">
        <v>80</v>
      </c>
      <c r="AW737" s="11" t="s">
        <v>36</v>
      </c>
      <c r="AX737" s="11" t="s">
        <v>72</v>
      </c>
      <c r="AY737" s="188" t="s">
        <v>243</v>
      </c>
    </row>
    <row r="738" spans="2:65" s="11" customFormat="1" ht="13.5">
      <c r="B738" s="186"/>
      <c r="D738" s="187" t="s">
        <v>252</v>
      </c>
      <c r="E738" s="188" t="s">
        <v>5</v>
      </c>
      <c r="F738" s="189" t="s">
        <v>371</v>
      </c>
      <c r="H738" s="190">
        <v>14.4</v>
      </c>
      <c r="I738" s="191"/>
      <c r="L738" s="186"/>
      <c r="M738" s="192"/>
      <c r="N738" s="193"/>
      <c r="O738" s="193"/>
      <c r="P738" s="193"/>
      <c r="Q738" s="193"/>
      <c r="R738" s="193"/>
      <c r="S738" s="193"/>
      <c r="T738" s="194"/>
      <c r="AT738" s="188" t="s">
        <v>252</v>
      </c>
      <c r="AU738" s="188" t="s">
        <v>80</v>
      </c>
      <c r="AV738" s="11" t="s">
        <v>80</v>
      </c>
      <c r="AW738" s="11" t="s">
        <v>36</v>
      </c>
      <c r="AX738" s="11" t="s">
        <v>72</v>
      </c>
      <c r="AY738" s="188" t="s">
        <v>243</v>
      </c>
    </row>
    <row r="739" spans="2:65" s="11" customFormat="1" ht="13.5">
      <c r="B739" s="186"/>
      <c r="D739" s="187" t="s">
        <v>252</v>
      </c>
      <c r="E739" s="188" t="s">
        <v>5</v>
      </c>
      <c r="F739" s="189" t="s">
        <v>372</v>
      </c>
      <c r="H739" s="190">
        <v>18</v>
      </c>
      <c r="I739" s="191"/>
      <c r="L739" s="186"/>
      <c r="M739" s="192"/>
      <c r="N739" s="193"/>
      <c r="O739" s="193"/>
      <c r="P739" s="193"/>
      <c r="Q739" s="193"/>
      <c r="R739" s="193"/>
      <c r="S739" s="193"/>
      <c r="T739" s="194"/>
      <c r="AT739" s="188" t="s">
        <v>252</v>
      </c>
      <c r="AU739" s="188" t="s">
        <v>80</v>
      </c>
      <c r="AV739" s="11" t="s">
        <v>80</v>
      </c>
      <c r="AW739" s="11" t="s">
        <v>36</v>
      </c>
      <c r="AX739" s="11" t="s">
        <v>72</v>
      </c>
      <c r="AY739" s="188" t="s">
        <v>243</v>
      </c>
    </row>
    <row r="740" spans="2:65" s="11" customFormat="1" ht="13.5">
      <c r="B740" s="186"/>
      <c r="D740" s="187" t="s">
        <v>252</v>
      </c>
      <c r="E740" s="188" t="s">
        <v>5</v>
      </c>
      <c r="F740" s="189" t="s">
        <v>373</v>
      </c>
      <c r="H740" s="190">
        <v>60</v>
      </c>
      <c r="I740" s="191"/>
      <c r="L740" s="186"/>
      <c r="M740" s="192"/>
      <c r="N740" s="193"/>
      <c r="O740" s="193"/>
      <c r="P740" s="193"/>
      <c r="Q740" s="193"/>
      <c r="R740" s="193"/>
      <c r="S740" s="193"/>
      <c r="T740" s="194"/>
      <c r="AT740" s="188" t="s">
        <v>252</v>
      </c>
      <c r="AU740" s="188" t="s">
        <v>80</v>
      </c>
      <c r="AV740" s="11" t="s">
        <v>80</v>
      </c>
      <c r="AW740" s="11" t="s">
        <v>36</v>
      </c>
      <c r="AX740" s="11" t="s">
        <v>72</v>
      </c>
      <c r="AY740" s="188" t="s">
        <v>243</v>
      </c>
    </row>
    <row r="741" spans="2:65" s="11" customFormat="1" ht="13.5">
      <c r="B741" s="186"/>
      <c r="D741" s="187" t="s">
        <v>252</v>
      </c>
      <c r="E741" s="188" t="s">
        <v>5</v>
      </c>
      <c r="F741" s="189" t="s">
        <v>374</v>
      </c>
      <c r="H741" s="190">
        <v>2.4</v>
      </c>
      <c r="I741" s="191"/>
      <c r="L741" s="186"/>
      <c r="M741" s="192"/>
      <c r="N741" s="193"/>
      <c r="O741" s="193"/>
      <c r="P741" s="193"/>
      <c r="Q741" s="193"/>
      <c r="R741" s="193"/>
      <c r="S741" s="193"/>
      <c r="T741" s="194"/>
      <c r="AT741" s="188" t="s">
        <v>252</v>
      </c>
      <c r="AU741" s="188" t="s">
        <v>80</v>
      </c>
      <c r="AV741" s="11" t="s">
        <v>80</v>
      </c>
      <c r="AW741" s="11" t="s">
        <v>36</v>
      </c>
      <c r="AX741" s="11" t="s">
        <v>72</v>
      </c>
      <c r="AY741" s="188" t="s">
        <v>243</v>
      </c>
    </row>
    <row r="742" spans="2:65" s="11" customFormat="1" ht="13.5">
      <c r="B742" s="186"/>
      <c r="D742" s="187" t="s">
        <v>252</v>
      </c>
      <c r="E742" s="188" t="s">
        <v>5</v>
      </c>
      <c r="F742" s="189" t="s">
        <v>375</v>
      </c>
      <c r="H742" s="190">
        <v>36</v>
      </c>
      <c r="I742" s="191"/>
      <c r="L742" s="186"/>
      <c r="M742" s="192"/>
      <c r="N742" s="193"/>
      <c r="O742" s="193"/>
      <c r="P742" s="193"/>
      <c r="Q742" s="193"/>
      <c r="R742" s="193"/>
      <c r="S742" s="193"/>
      <c r="T742" s="194"/>
      <c r="AT742" s="188" t="s">
        <v>252</v>
      </c>
      <c r="AU742" s="188" t="s">
        <v>80</v>
      </c>
      <c r="AV742" s="11" t="s">
        <v>80</v>
      </c>
      <c r="AW742" s="11" t="s">
        <v>36</v>
      </c>
      <c r="AX742" s="11" t="s">
        <v>72</v>
      </c>
      <c r="AY742" s="188" t="s">
        <v>243</v>
      </c>
    </row>
    <row r="743" spans="2:65" s="11" customFormat="1" ht="13.5">
      <c r="B743" s="186"/>
      <c r="D743" s="187" t="s">
        <v>252</v>
      </c>
      <c r="E743" s="188" t="s">
        <v>5</v>
      </c>
      <c r="F743" s="189" t="s">
        <v>376</v>
      </c>
      <c r="H743" s="190">
        <v>48</v>
      </c>
      <c r="I743" s="191"/>
      <c r="L743" s="186"/>
      <c r="M743" s="192"/>
      <c r="N743" s="193"/>
      <c r="O743" s="193"/>
      <c r="P743" s="193"/>
      <c r="Q743" s="193"/>
      <c r="R743" s="193"/>
      <c r="S743" s="193"/>
      <c r="T743" s="194"/>
      <c r="AT743" s="188" t="s">
        <v>252</v>
      </c>
      <c r="AU743" s="188" t="s">
        <v>80</v>
      </c>
      <c r="AV743" s="11" t="s">
        <v>80</v>
      </c>
      <c r="AW743" s="11" t="s">
        <v>36</v>
      </c>
      <c r="AX743" s="11" t="s">
        <v>72</v>
      </c>
      <c r="AY743" s="188" t="s">
        <v>243</v>
      </c>
    </row>
    <row r="744" spans="2:65" s="12" customFormat="1" ht="13.5">
      <c r="B744" s="195"/>
      <c r="D744" s="187" t="s">
        <v>252</v>
      </c>
      <c r="E744" s="196" t="s">
        <v>5</v>
      </c>
      <c r="F744" s="197" t="s">
        <v>255</v>
      </c>
      <c r="H744" s="198">
        <v>326</v>
      </c>
      <c r="I744" s="199"/>
      <c r="L744" s="195"/>
      <c r="M744" s="200"/>
      <c r="N744" s="201"/>
      <c r="O744" s="201"/>
      <c r="P744" s="201"/>
      <c r="Q744" s="201"/>
      <c r="R744" s="201"/>
      <c r="S744" s="201"/>
      <c r="T744" s="202"/>
      <c r="AT744" s="196" t="s">
        <v>252</v>
      </c>
      <c r="AU744" s="196" t="s">
        <v>80</v>
      </c>
      <c r="AV744" s="12" t="s">
        <v>83</v>
      </c>
      <c r="AW744" s="12" t="s">
        <v>36</v>
      </c>
      <c r="AX744" s="12" t="s">
        <v>11</v>
      </c>
      <c r="AY744" s="196" t="s">
        <v>243</v>
      </c>
    </row>
    <row r="745" spans="2:65" s="1" customFormat="1" ht="16.5" customHeight="1">
      <c r="B745" s="173"/>
      <c r="C745" s="174" t="s">
        <v>1139</v>
      </c>
      <c r="D745" s="174" t="s">
        <v>245</v>
      </c>
      <c r="E745" s="175" t="s">
        <v>1140</v>
      </c>
      <c r="F745" s="176" t="s">
        <v>1141</v>
      </c>
      <c r="G745" s="177" t="s">
        <v>658</v>
      </c>
      <c r="H745" s="178">
        <v>2</v>
      </c>
      <c r="I745" s="179"/>
      <c r="J745" s="180">
        <f>ROUND(I745*H745,0)</f>
        <v>0</v>
      </c>
      <c r="K745" s="176" t="s">
        <v>249</v>
      </c>
      <c r="L745" s="39"/>
      <c r="M745" s="181" t="s">
        <v>5</v>
      </c>
      <c r="N745" s="182" t="s">
        <v>43</v>
      </c>
      <c r="O745" s="40"/>
      <c r="P745" s="183">
        <f>O745*H745</f>
        <v>0</v>
      </c>
      <c r="Q745" s="183">
        <v>8.3781929999999995E-4</v>
      </c>
      <c r="R745" s="183">
        <f>Q745*H745</f>
        <v>1.6756385999999999E-3</v>
      </c>
      <c r="S745" s="183">
        <v>0</v>
      </c>
      <c r="T745" s="184">
        <f>S745*H745</f>
        <v>0</v>
      </c>
      <c r="AR745" s="23" t="s">
        <v>332</v>
      </c>
      <c r="AT745" s="23" t="s">
        <v>245</v>
      </c>
      <c r="AU745" s="23" t="s">
        <v>80</v>
      </c>
      <c r="AY745" s="23" t="s">
        <v>243</v>
      </c>
      <c r="BE745" s="185">
        <f>IF(N745="základní",J745,0)</f>
        <v>0</v>
      </c>
      <c r="BF745" s="185">
        <f>IF(N745="snížená",J745,0)</f>
        <v>0</v>
      </c>
      <c r="BG745" s="185">
        <f>IF(N745="zákl. přenesená",J745,0)</f>
        <v>0</v>
      </c>
      <c r="BH745" s="185">
        <f>IF(N745="sníž. přenesená",J745,0)</f>
        <v>0</v>
      </c>
      <c r="BI745" s="185">
        <f>IF(N745="nulová",J745,0)</f>
        <v>0</v>
      </c>
      <c r="BJ745" s="23" t="s">
        <v>11</v>
      </c>
      <c r="BK745" s="185">
        <f>ROUND(I745*H745,0)</f>
        <v>0</v>
      </c>
      <c r="BL745" s="23" t="s">
        <v>332</v>
      </c>
      <c r="BM745" s="23" t="s">
        <v>1142</v>
      </c>
    </row>
    <row r="746" spans="2:65" s="11" customFormat="1" ht="13.5">
      <c r="B746" s="186"/>
      <c r="D746" s="187" t="s">
        <v>252</v>
      </c>
      <c r="E746" s="188" t="s">
        <v>5</v>
      </c>
      <c r="F746" s="189" t="s">
        <v>1143</v>
      </c>
      <c r="H746" s="190">
        <v>2</v>
      </c>
      <c r="I746" s="191"/>
      <c r="L746" s="186"/>
      <c r="M746" s="192"/>
      <c r="N746" s="193"/>
      <c r="O746" s="193"/>
      <c r="P746" s="193"/>
      <c r="Q746" s="193"/>
      <c r="R746" s="193"/>
      <c r="S746" s="193"/>
      <c r="T746" s="194"/>
      <c r="AT746" s="188" t="s">
        <v>252</v>
      </c>
      <c r="AU746" s="188" t="s">
        <v>80</v>
      </c>
      <c r="AV746" s="11" t="s">
        <v>80</v>
      </c>
      <c r="AW746" s="11" t="s">
        <v>36</v>
      </c>
      <c r="AX746" s="11" t="s">
        <v>11</v>
      </c>
      <c r="AY746" s="188" t="s">
        <v>243</v>
      </c>
    </row>
    <row r="747" spans="2:65" s="1" customFormat="1" ht="16.5" customHeight="1">
      <c r="B747" s="173"/>
      <c r="C747" s="203" t="s">
        <v>1144</v>
      </c>
      <c r="D747" s="203" t="s">
        <v>337</v>
      </c>
      <c r="E747" s="204" t="s">
        <v>1145</v>
      </c>
      <c r="F747" s="205" t="s">
        <v>1146</v>
      </c>
      <c r="G747" s="206" t="s">
        <v>248</v>
      </c>
      <c r="H747" s="207">
        <v>6.72</v>
      </c>
      <c r="I747" s="208"/>
      <c r="J747" s="209">
        <f>ROUND(I747*H747,0)</f>
        <v>0</v>
      </c>
      <c r="K747" s="205" t="s">
        <v>5</v>
      </c>
      <c r="L747" s="210"/>
      <c r="M747" s="211" t="s">
        <v>5</v>
      </c>
      <c r="N747" s="212" t="s">
        <v>43</v>
      </c>
      <c r="O747" s="40"/>
      <c r="P747" s="183">
        <f>O747*H747</f>
        <v>0</v>
      </c>
      <c r="Q747" s="183">
        <v>0.02</v>
      </c>
      <c r="R747" s="183">
        <f>Q747*H747</f>
        <v>0.13439999999999999</v>
      </c>
      <c r="S747" s="183">
        <v>0</v>
      </c>
      <c r="T747" s="184">
        <f>S747*H747</f>
        <v>0</v>
      </c>
      <c r="AR747" s="23" t="s">
        <v>434</v>
      </c>
      <c r="AT747" s="23" t="s">
        <v>337</v>
      </c>
      <c r="AU747" s="23" t="s">
        <v>80</v>
      </c>
      <c r="AY747" s="23" t="s">
        <v>243</v>
      </c>
      <c r="BE747" s="185">
        <f>IF(N747="základní",J747,0)</f>
        <v>0</v>
      </c>
      <c r="BF747" s="185">
        <f>IF(N747="snížená",J747,0)</f>
        <v>0</v>
      </c>
      <c r="BG747" s="185">
        <f>IF(N747="zákl. přenesená",J747,0)</f>
        <v>0</v>
      </c>
      <c r="BH747" s="185">
        <f>IF(N747="sníž. přenesená",J747,0)</f>
        <v>0</v>
      </c>
      <c r="BI747" s="185">
        <f>IF(N747="nulová",J747,0)</f>
        <v>0</v>
      </c>
      <c r="BJ747" s="23" t="s">
        <v>11</v>
      </c>
      <c r="BK747" s="185">
        <f>ROUND(I747*H747,0)</f>
        <v>0</v>
      </c>
      <c r="BL747" s="23" t="s">
        <v>332</v>
      </c>
      <c r="BM747" s="23" t="s">
        <v>1147</v>
      </c>
    </row>
    <row r="748" spans="2:65" s="11" customFormat="1" ht="13.5">
      <c r="B748" s="186"/>
      <c r="D748" s="187" t="s">
        <v>252</v>
      </c>
      <c r="E748" s="188" t="s">
        <v>5</v>
      </c>
      <c r="F748" s="189" t="s">
        <v>1148</v>
      </c>
      <c r="H748" s="190">
        <v>6.72</v>
      </c>
      <c r="I748" s="191"/>
      <c r="L748" s="186"/>
      <c r="M748" s="192"/>
      <c r="N748" s="193"/>
      <c r="O748" s="193"/>
      <c r="P748" s="193"/>
      <c r="Q748" s="193"/>
      <c r="R748" s="193"/>
      <c r="S748" s="193"/>
      <c r="T748" s="194"/>
      <c r="AT748" s="188" t="s">
        <v>252</v>
      </c>
      <c r="AU748" s="188" t="s">
        <v>80</v>
      </c>
      <c r="AV748" s="11" t="s">
        <v>80</v>
      </c>
      <c r="AW748" s="11" t="s">
        <v>36</v>
      </c>
      <c r="AX748" s="11" t="s">
        <v>11</v>
      </c>
      <c r="AY748" s="188" t="s">
        <v>243</v>
      </c>
    </row>
    <row r="749" spans="2:65" s="1" customFormat="1" ht="25.5" customHeight="1">
      <c r="B749" s="173"/>
      <c r="C749" s="174" t="s">
        <v>1149</v>
      </c>
      <c r="D749" s="174" t="s">
        <v>245</v>
      </c>
      <c r="E749" s="175" t="s">
        <v>1150</v>
      </c>
      <c r="F749" s="176" t="s">
        <v>1151</v>
      </c>
      <c r="G749" s="177" t="s">
        <v>658</v>
      </c>
      <c r="H749" s="178">
        <v>21</v>
      </c>
      <c r="I749" s="179"/>
      <c r="J749" s="180">
        <f>ROUND(I749*H749,0)</f>
        <v>0</v>
      </c>
      <c r="K749" s="176" t="s">
        <v>249</v>
      </c>
      <c r="L749" s="39"/>
      <c r="M749" s="181" t="s">
        <v>5</v>
      </c>
      <c r="N749" s="182" t="s">
        <v>43</v>
      </c>
      <c r="O749" s="40"/>
      <c r="P749" s="183">
        <f>O749*H749</f>
        <v>0</v>
      </c>
      <c r="Q749" s="183">
        <v>0</v>
      </c>
      <c r="R749" s="183">
        <f>Q749*H749</f>
        <v>0</v>
      </c>
      <c r="S749" s="183">
        <v>0</v>
      </c>
      <c r="T749" s="184">
        <f>S749*H749</f>
        <v>0</v>
      </c>
      <c r="AR749" s="23" t="s">
        <v>332</v>
      </c>
      <c r="AT749" s="23" t="s">
        <v>245</v>
      </c>
      <c r="AU749" s="23" t="s">
        <v>80</v>
      </c>
      <c r="AY749" s="23" t="s">
        <v>243</v>
      </c>
      <c r="BE749" s="185">
        <f>IF(N749="základní",J749,0)</f>
        <v>0</v>
      </c>
      <c r="BF749" s="185">
        <f>IF(N749="snížená",J749,0)</f>
        <v>0</v>
      </c>
      <c r="BG749" s="185">
        <f>IF(N749="zákl. přenesená",J749,0)</f>
        <v>0</v>
      </c>
      <c r="BH749" s="185">
        <f>IF(N749="sníž. přenesená",J749,0)</f>
        <v>0</v>
      </c>
      <c r="BI749" s="185">
        <f>IF(N749="nulová",J749,0)</f>
        <v>0</v>
      </c>
      <c r="BJ749" s="23" t="s">
        <v>11</v>
      </c>
      <c r="BK749" s="185">
        <f>ROUND(I749*H749,0)</f>
        <v>0</v>
      </c>
      <c r="BL749" s="23" t="s">
        <v>332</v>
      </c>
      <c r="BM749" s="23" t="s">
        <v>1152</v>
      </c>
    </row>
    <row r="750" spans="2:65" s="11" customFormat="1" ht="13.5">
      <c r="B750" s="186"/>
      <c r="D750" s="187" t="s">
        <v>252</v>
      </c>
      <c r="E750" s="188" t="s">
        <v>5</v>
      </c>
      <c r="F750" s="189" t="s">
        <v>11</v>
      </c>
      <c r="H750" s="190">
        <v>1</v>
      </c>
      <c r="I750" s="191"/>
      <c r="L750" s="186"/>
      <c r="M750" s="192"/>
      <c r="N750" s="193"/>
      <c r="O750" s="193"/>
      <c r="P750" s="193"/>
      <c r="Q750" s="193"/>
      <c r="R750" s="193"/>
      <c r="S750" s="193"/>
      <c r="T750" s="194"/>
      <c r="AT750" s="188" t="s">
        <v>252</v>
      </c>
      <c r="AU750" s="188" t="s">
        <v>80</v>
      </c>
      <c r="AV750" s="11" t="s">
        <v>80</v>
      </c>
      <c r="AW750" s="11" t="s">
        <v>36</v>
      </c>
      <c r="AX750" s="11" t="s">
        <v>72</v>
      </c>
      <c r="AY750" s="188" t="s">
        <v>243</v>
      </c>
    </row>
    <row r="751" spans="2:65" s="11" customFormat="1" ht="13.5">
      <c r="B751" s="186"/>
      <c r="D751" s="187" t="s">
        <v>252</v>
      </c>
      <c r="E751" s="188" t="s">
        <v>5</v>
      </c>
      <c r="F751" s="189" t="s">
        <v>351</v>
      </c>
      <c r="H751" s="190">
        <v>20</v>
      </c>
      <c r="I751" s="191"/>
      <c r="L751" s="186"/>
      <c r="M751" s="192"/>
      <c r="N751" s="193"/>
      <c r="O751" s="193"/>
      <c r="P751" s="193"/>
      <c r="Q751" s="193"/>
      <c r="R751" s="193"/>
      <c r="S751" s="193"/>
      <c r="T751" s="194"/>
      <c r="AT751" s="188" t="s">
        <v>252</v>
      </c>
      <c r="AU751" s="188" t="s">
        <v>80</v>
      </c>
      <c r="AV751" s="11" t="s">
        <v>80</v>
      </c>
      <c r="AW751" s="11" t="s">
        <v>36</v>
      </c>
      <c r="AX751" s="11" t="s">
        <v>72</v>
      </c>
      <c r="AY751" s="188" t="s">
        <v>243</v>
      </c>
    </row>
    <row r="752" spans="2:65" s="12" customFormat="1" ht="13.5">
      <c r="B752" s="195"/>
      <c r="D752" s="187" t="s">
        <v>252</v>
      </c>
      <c r="E752" s="196" t="s">
        <v>5</v>
      </c>
      <c r="F752" s="197" t="s">
        <v>255</v>
      </c>
      <c r="H752" s="198">
        <v>21</v>
      </c>
      <c r="I752" s="199"/>
      <c r="L752" s="195"/>
      <c r="M752" s="200"/>
      <c r="N752" s="201"/>
      <c r="O752" s="201"/>
      <c r="P752" s="201"/>
      <c r="Q752" s="201"/>
      <c r="R752" s="201"/>
      <c r="S752" s="201"/>
      <c r="T752" s="202"/>
      <c r="AT752" s="196" t="s">
        <v>252</v>
      </c>
      <c r="AU752" s="196" t="s">
        <v>80</v>
      </c>
      <c r="AV752" s="12" t="s">
        <v>83</v>
      </c>
      <c r="AW752" s="12" t="s">
        <v>36</v>
      </c>
      <c r="AX752" s="12" t="s">
        <v>11</v>
      </c>
      <c r="AY752" s="196" t="s">
        <v>243</v>
      </c>
    </row>
    <row r="753" spans="2:65" s="1" customFormat="1" ht="25.5" customHeight="1">
      <c r="B753" s="173"/>
      <c r="C753" s="174" t="s">
        <v>1153</v>
      </c>
      <c r="D753" s="174" t="s">
        <v>245</v>
      </c>
      <c r="E753" s="175" t="s">
        <v>1154</v>
      </c>
      <c r="F753" s="176" t="s">
        <v>1155</v>
      </c>
      <c r="G753" s="177" t="s">
        <v>658</v>
      </c>
      <c r="H753" s="178">
        <v>13</v>
      </c>
      <c r="I753" s="179"/>
      <c r="J753" s="180">
        <f>ROUND(I753*H753,0)</f>
        <v>0</v>
      </c>
      <c r="K753" s="176" t="s">
        <v>249</v>
      </c>
      <c r="L753" s="39"/>
      <c r="M753" s="181" t="s">
        <v>5</v>
      </c>
      <c r="N753" s="182" t="s">
        <v>43</v>
      </c>
      <c r="O753" s="40"/>
      <c r="P753" s="183">
        <f>O753*H753</f>
        <v>0</v>
      </c>
      <c r="Q753" s="183">
        <v>0</v>
      </c>
      <c r="R753" s="183">
        <f>Q753*H753</f>
        <v>0</v>
      </c>
      <c r="S753" s="183">
        <v>0</v>
      </c>
      <c r="T753" s="184">
        <f>S753*H753</f>
        <v>0</v>
      </c>
      <c r="AR753" s="23" t="s">
        <v>332</v>
      </c>
      <c r="AT753" s="23" t="s">
        <v>245</v>
      </c>
      <c r="AU753" s="23" t="s">
        <v>80</v>
      </c>
      <c r="AY753" s="23" t="s">
        <v>243</v>
      </c>
      <c r="BE753" s="185">
        <f>IF(N753="základní",J753,0)</f>
        <v>0</v>
      </c>
      <c r="BF753" s="185">
        <f>IF(N753="snížená",J753,0)</f>
        <v>0</v>
      </c>
      <c r="BG753" s="185">
        <f>IF(N753="zákl. přenesená",J753,0)</f>
        <v>0</v>
      </c>
      <c r="BH753" s="185">
        <f>IF(N753="sníž. přenesená",J753,0)</f>
        <v>0</v>
      </c>
      <c r="BI753" s="185">
        <f>IF(N753="nulová",J753,0)</f>
        <v>0</v>
      </c>
      <c r="BJ753" s="23" t="s">
        <v>11</v>
      </c>
      <c r="BK753" s="185">
        <f>ROUND(I753*H753,0)</f>
        <v>0</v>
      </c>
      <c r="BL753" s="23" t="s">
        <v>332</v>
      </c>
      <c r="BM753" s="23" t="s">
        <v>1156</v>
      </c>
    </row>
    <row r="754" spans="2:65" s="11" customFormat="1" ht="13.5">
      <c r="B754" s="186"/>
      <c r="D754" s="187" t="s">
        <v>252</v>
      </c>
      <c r="E754" s="188" t="s">
        <v>5</v>
      </c>
      <c r="F754" s="189" t="s">
        <v>271</v>
      </c>
      <c r="H754" s="190">
        <v>5</v>
      </c>
      <c r="I754" s="191"/>
      <c r="L754" s="186"/>
      <c r="M754" s="192"/>
      <c r="N754" s="193"/>
      <c r="O754" s="193"/>
      <c r="P754" s="193"/>
      <c r="Q754" s="193"/>
      <c r="R754" s="193"/>
      <c r="S754" s="193"/>
      <c r="T754" s="194"/>
      <c r="AT754" s="188" t="s">
        <v>252</v>
      </c>
      <c r="AU754" s="188" t="s">
        <v>80</v>
      </c>
      <c r="AV754" s="11" t="s">
        <v>80</v>
      </c>
      <c r="AW754" s="11" t="s">
        <v>36</v>
      </c>
      <c r="AX754" s="11" t="s">
        <v>72</v>
      </c>
      <c r="AY754" s="188" t="s">
        <v>243</v>
      </c>
    </row>
    <row r="755" spans="2:65" s="11" customFormat="1" ht="13.5">
      <c r="B755" s="186"/>
      <c r="D755" s="187" t="s">
        <v>252</v>
      </c>
      <c r="E755" s="188" t="s">
        <v>5</v>
      </c>
      <c r="F755" s="189" t="s">
        <v>285</v>
      </c>
      <c r="H755" s="190">
        <v>8</v>
      </c>
      <c r="I755" s="191"/>
      <c r="L755" s="186"/>
      <c r="M755" s="192"/>
      <c r="N755" s="193"/>
      <c r="O755" s="193"/>
      <c r="P755" s="193"/>
      <c r="Q755" s="193"/>
      <c r="R755" s="193"/>
      <c r="S755" s="193"/>
      <c r="T755" s="194"/>
      <c r="AT755" s="188" t="s">
        <v>252</v>
      </c>
      <c r="AU755" s="188" t="s">
        <v>80</v>
      </c>
      <c r="AV755" s="11" t="s">
        <v>80</v>
      </c>
      <c r="AW755" s="11" t="s">
        <v>36</v>
      </c>
      <c r="AX755" s="11" t="s">
        <v>72</v>
      </c>
      <c r="AY755" s="188" t="s">
        <v>243</v>
      </c>
    </row>
    <row r="756" spans="2:65" s="12" customFormat="1" ht="13.5">
      <c r="B756" s="195"/>
      <c r="D756" s="187" t="s">
        <v>252</v>
      </c>
      <c r="E756" s="196" t="s">
        <v>5</v>
      </c>
      <c r="F756" s="197" t="s">
        <v>255</v>
      </c>
      <c r="H756" s="198">
        <v>13</v>
      </c>
      <c r="I756" s="199"/>
      <c r="L756" s="195"/>
      <c r="M756" s="200"/>
      <c r="N756" s="201"/>
      <c r="O756" s="201"/>
      <c r="P756" s="201"/>
      <c r="Q756" s="201"/>
      <c r="R756" s="201"/>
      <c r="S756" s="201"/>
      <c r="T756" s="202"/>
      <c r="AT756" s="196" t="s">
        <v>252</v>
      </c>
      <c r="AU756" s="196" t="s">
        <v>80</v>
      </c>
      <c r="AV756" s="12" t="s">
        <v>83</v>
      </c>
      <c r="AW756" s="12" t="s">
        <v>36</v>
      </c>
      <c r="AX756" s="12" t="s">
        <v>11</v>
      </c>
      <c r="AY756" s="196" t="s">
        <v>243</v>
      </c>
    </row>
    <row r="757" spans="2:65" s="1" customFormat="1" ht="25.5" customHeight="1">
      <c r="B757" s="173"/>
      <c r="C757" s="174" t="s">
        <v>1157</v>
      </c>
      <c r="D757" s="174" t="s">
        <v>245</v>
      </c>
      <c r="E757" s="175" t="s">
        <v>1158</v>
      </c>
      <c r="F757" s="176" t="s">
        <v>1159</v>
      </c>
      <c r="G757" s="177" t="s">
        <v>658</v>
      </c>
      <c r="H757" s="178">
        <v>3</v>
      </c>
      <c r="I757" s="179"/>
      <c r="J757" s="180">
        <f>ROUND(I757*H757,0)</f>
        <v>0</v>
      </c>
      <c r="K757" s="176" t="s">
        <v>249</v>
      </c>
      <c r="L757" s="39"/>
      <c r="M757" s="181" t="s">
        <v>5</v>
      </c>
      <c r="N757" s="182" t="s">
        <v>43</v>
      </c>
      <c r="O757" s="40"/>
      <c r="P757" s="183">
        <f>O757*H757</f>
        <v>0</v>
      </c>
      <c r="Q757" s="183">
        <v>0</v>
      </c>
      <c r="R757" s="183">
        <f>Q757*H757</f>
        <v>0</v>
      </c>
      <c r="S757" s="183">
        <v>0</v>
      </c>
      <c r="T757" s="184">
        <f>S757*H757</f>
        <v>0</v>
      </c>
      <c r="AR757" s="23" t="s">
        <v>332</v>
      </c>
      <c r="AT757" s="23" t="s">
        <v>245</v>
      </c>
      <c r="AU757" s="23" t="s">
        <v>80</v>
      </c>
      <c r="AY757" s="23" t="s">
        <v>243</v>
      </c>
      <c r="BE757" s="185">
        <f>IF(N757="základní",J757,0)</f>
        <v>0</v>
      </c>
      <c r="BF757" s="185">
        <f>IF(N757="snížená",J757,0)</f>
        <v>0</v>
      </c>
      <c r="BG757" s="185">
        <f>IF(N757="zákl. přenesená",J757,0)</f>
        <v>0</v>
      </c>
      <c r="BH757" s="185">
        <f>IF(N757="sníž. přenesená",J757,0)</f>
        <v>0</v>
      </c>
      <c r="BI757" s="185">
        <f>IF(N757="nulová",J757,0)</f>
        <v>0</v>
      </c>
      <c r="BJ757" s="23" t="s">
        <v>11</v>
      </c>
      <c r="BK757" s="185">
        <f>ROUND(I757*H757,0)</f>
        <v>0</v>
      </c>
      <c r="BL757" s="23" t="s">
        <v>332</v>
      </c>
      <c r="BM757" s="23" t="s">
        <v>1160</v>
      </c>
    </row>
    <row r="758" spans="2:65" s="11" customFormat="1" ht="13.5">
      <c r="B758" s="186"/>
      <c r="D758" s="187" t="s">
        <v>252</v>
      </c>
      <c r="E758" s="188" t="s">
        <v>5</v>
      </c>
      <c r="F758" s="189" t="s">
        <v>83</v>
      </c>
      <c r="H758" s="190">
        <v>3</v>
      </c>
      <c r="I758" s="191"/>
      <c r="L758" s="186"/>
      <c r="M758" s="192"/>
      <c r="N758" s="193"/>
      <c r="O758" s="193"/>
      <c r="P758" s="193"/>
      <c r="Q758" s="193"/>
      <c r="R758" s="193"/>
      <c r="S758" s="193"/>
      <c r="T758" s="194"/>
      <c r="AT758" s="188" t="s">
        <v>252</v>
      </c>
      <c r="AU758" s="188" t="s">
        <v>80</v>
      </c>
      <c r="AV758" s="11" t="s">
        <v>80</v>
      </c>
      <c r="AW758" s="11" t="s">
        <v>36</v>
      </c>
      <c r="AX758" s="11" t="s">
        <v>11</v>
      </c>
      <c r="AY758" s="188" t="s">
        <v>243</v>
      </c>
    </row>
    <row r="759" spans="2:65" s="1" customFormat="1" ht="25.5" customHeight="1">
      <c r="B759" s="173"/>
      <c r="C759" s="174" t="s">
        <v>1161</v>
      </c>
      <c r="D759" s="174" t="s">
        <v>245</v>
      </c>
      <c r="E759" s="175" t="s">
        <v>1162</v>
      </c>
      <c r="F759" s="176" t="s">
        <v>1163</v>
      </c>
      <c r="G759" s="177" t="s">
        <v>658</v>
      </c>
      <c r="H759" s="178">
        <v>11</v>
      </c>
      <c r="I759" s="179"/>
      <c r="J759" s="180">
        <f>ROUND(I759*H759,0)</f>
        <v>0</v>
      </c>
      <c r="K759" s="176" t="s">
        <v>249</v>
      </c>
      <c r="L759" s="39"/>
      <c r="M759" s="181" t="s">
        <v>5</v>
      </c>
      <c r="N759" s="182" t="s">
        <v>43</v>
      </c>
      <c r="O759" s="40"/>
      <c r="P759" s="183">
        <f>O759*H759</f>
        <v>0</v>
      </c>
      <c r="Q759" s="183">
        <v>0</v>
      </c>
      <c r="R759" s="183">
        <f>Q759*H759</f>
        <v>0</v>
      </c>
      <c r="S759" s="183">
        <v>0</v>
      </c>
      <c r="T759" s="184">
        <f>S759*H759</f>
        <v>0</v>
      </c>
      <c r="AR759" s="23" t="s">
        <v>332</v>
      </c>
      <c r="AT759" s="23" t="s">
        <v>245</v>
      </c>
      <c r="AU759" s="23" t="s">
        <v>80</v>
      </c>
      <c r="AY759" s="23" t="s">
        <v>243</v>
      </c>
      <c r="BE759" s="185">
        <f>IF(N759="základní",J759,0)</f>
        <v>0</v>
      </c>
      <c r="BF759" s="185">
        <f>IF(N759="snížená",J759,0)</f>
        <v>0</v>
      </c>
      <c r="BG759" s="185">
        <f>IF(N759="zákl. přenesená",J759,0)</f>
        <v>0</v>
      </c>
      <c r="BH759" s="185">
        <f>IF(N759="sníž. přenesená",J759,0)</f>
        <v>0</v>
      </c>
      <c r="BI759" s="185">
        <f>IF(N759="nulová",J759,0)</f>
        <v>0</v>
      </c>
      <c r="BJ759" s="23" t="s">
        <v>11</v>
      </c>
      <c r="BK759" s="185">
        <f>ROUND(I759*H759,0)</f>
        <v>0</v>
      </c>
      <c r="BL759" s="23" t="s">
        <v>332</v>
      </c>
      <c r="BM759" s="23" t="s">
        <v>1164</v>
      </c>
    </row>
    <row r="760" spans="2:65" s="11" customFormat="1" ht="13.5">
      <c r="B760" s="186"/>
      <c r="D760" s="187" t="s">
        <v>252</v>
      </c>
      <c r="E760" s="188" t="s">
        <v>5</v>
      </c>
      <c r="F760" s="189" t="s">
        <v>1165</v>
      </c>
      <c r="H760" s="190">
        <v>8</v>
      </c>
      <c r="I760" s="191"/>
      <c r="L760" s="186"/>
      <c r="M760" s="192"/>
      <c r="N760" s="193"/>
      <c r="O760" s="193"/>
      <c r="P760" s="193"/>
      <c r="Q760" s="193"/>
      <c r="R760" s="193"/>
      <c r="S760" s="193"/>
      <c r="T760" s="194"/>
      <c r="AT760" s="188" t="s">
        <v>252</v>
      </c>
      <c r="AU760" s="188" t="s">
        <v>80</v>
      </c>
      <c r="AV760" s="11" t="s">
        <v>80</v>
      </c>
      <c r="AW760" s="11" t="s">
        <v>36</v>
      </c>
      <c r="AX760" s="11" t="s">
        <v>72</v>
      </c>
      <c r="AY760" s="188" t="s">
        <v>243</v>
      </c>
    </row>
    <row r="761" spans="2:65" s="11" customFormat="1" ht="13.5">
      <c r="B761" s="186"/>
      <c r="D761" s="187" t="s">
        <v>252</v>
      </c>
      <c r="E761" s="188" t="s">
        <v>5</v>
      </c>
      <c r="F761" s="189" t="s">
        <v>83</v>
      </c>
      <c r="H761" s="190">
        <v>3</v>
      </c>
      <c r="I761" s="191"/>
      <c r="L761" s="186"/>
      <c r="M761" s="192"/>
      <c r="N761" s="193"/>
      <c r="O761" s="193"/>
      <c r="P761" s="193"/>
      <c r="Q761" s="193"/>
      <c r="R761" s="193"/>
      <c r="S761" s="193"/>
      <c r="T761" s="194"/>
      <c r="AT761" s="188" t="s">
        <v>252</v>
      </c>
      <c r="AU761" s="188" t="s">
        <v>80</v>
      </c>
      <c r="AV761" s="11" t="s">
        <v>80</v>
      </c>
      <c r="AW761" s="11" t="s">
        <v>36</v>
      </c>
      <c r="AX761" s="11" t="s">
        <v>72</v>
      </c>
      <c r="AY761" s="188" t="s">
        <v>243</v>
      </c>
    </row>
    <row r="762" spans="2:65" s="12" customFormat="1" ht="13.5">
      <c r="B762" s="195"/>
      <c r="D762" s="187" t="s">
        <v>252</v>
      </c>
      <c r="E762" s="196" t="s">
        <v>5</v>
      </c>
      <c r="F762" s="197" t="s">
        <v>255</v>
      </c>
      <c r="H762" s="198">
        <v>11</v>
      </c>
      <c r="I762" s="199"/>
      <c r="L762" s="195"/>
      <c r="M762" s="200"/>
      <c r="N762" s="201"/>
      <c r="O762" s="201"/>
      <c r="P762" s="201"/>
      <c r="Q762" s="201"/>
      <c r="R762" s="201"/>
      <c r="S762" s="201"/>
      <c r="T762" s="202"/>
      <c r="AT762" s="196" t="s">
        <v>252</v>
      </c>
      <c r="AU762" s="196" t="s">
        <v>80</v>
      </c>
      <c r="AV762" s="12" t="s">
        <v>83</v>
      </c>
      <c r="AW762" s="12" t="s">
        <v>36</v>
      </c>
      <c r="AX762" s="12" t="s">
        <v>11</v>
      </c>
      <c r="AY762" s="196" t="s">
        <v>243</v>
      </c>
    </row>
    <row r="763" spans="2:65" s="1" customFormat="1" ht="16.5" customHeight="1">
      <c r="B763" s="173"/>
      <c r="C763" s="203" t="s">
        <v>1166</v>
      </c>
      <c r="D763" s="203" t="s">
        <v>337</v>
      </c>
      <c r="E763" s="204" t="s">
        <v>1167</v>
      </c>
      <c r="F763" s="205" t="s">
        <v>1168</v>
      </c>
      <c r="G763" s="206" t="s">
        <v>323</v>
      </c>
      <c r="H763" s="207">
        <v>88.8</v>
      </c>
      <c r="I763" s="208"/>
      <c r="J763" s="209">
        <f>ROUND(I763*H763,0)</f>
        <v>0</v>
      </c>
      <c r="K763" s="205" t="s">
        <v>249</v>
      </c>
      <c r="L763" s="210"/>
      <c r="M763" s="211" t="s">
        <v>5</v>
      </c>
      <c r="N763" s="212" t="s">
        <v>43</v>
      </c>
      <c r="O763" s="40"/>
      <c r="P763" s="183">
        <f>O763*H763</f>
        <v>0</v>
      </c>
      <c r="Q763" s="183">
        <v>4.0000000000000001E-3</v>
      </c>
      <c r="R763" s="183">
        <f>Q763*H763</f>
        <v>0.35520000000000002</v>
      </c>
      <c r="S763" s="183">
        <v>0</v>
      </c>
      <c r="T763" s="184">
        <f>S763*H763</f>
        <v>0</v>
      </c>
      <c r="AR763" s="23" t="s">
        <v>434</v>
      </c>
      <c r="AT763" s="23" t="s">
        <v>337</v>
      </c>
      <c r="AU763" s="23" t="s">
        <v>80</v>
      </c>
      <c r="AY763" s="23" t="s">
        <v>243</v>
      </c>
      <c r="BE763" s="185">
        <f>IF(N763="základní",J763,0)</f>
        <v>0</v>
      </c>
      <c r="BF763" s="185">
        <f>IF(N763="snížená",J763,0)</f>
        <v>0</v>
      </c>
      <c r="BG763" s="185">
        <f>IF(N763="zákl. přenesená",J763,0)</f>
        <v>0</v>
      </c>
      <c r="BH763" s="185">
        <f>IF(N763="sníž. přenesená",J763,0)</f>
        <v>0</v>
      </c>
      <c r="BI763" s="185">
        <f>IF(N763="nulová",J763,0)</f>
        <v>0</v>
      </c>
      <c r="BJ763" s="23" t="s">
        <v>11</v>
      </c>
      <c r="BK763" s="185">
        <f>ROUND(I763*H763,0)</f>
        <v>0</v>
      </c>
      <c r="BL763" s="23" t="s">
        <v>332</v>
      </c>
      <c r="BM763" s="23" t="s">
        <v>1169</v>
      </c>
    </row>
    <row r="764" spans="2:65" s="11" customFormat="1" ht="13.5">
      <c r="B764" s="186"/>
      <c r="D764" s="187" t="s">
        <v>252</v>
      </c>
      <c r="E764" s="188" t="s">
        <v>5</v>
      </c>
      <c r="F764" s="189" t="s">
        <v>529</v>
      </c>
      <c r="H764" s="190">
        <v>0.6</v>
      </c>
      <c r="I764" s="191"/>
      <c r="L764" s="186"/>
      <c r="M764" s="192"/>
      <c r="N764" s="193"/>
      <c r="O764" s="193"/>
      <c r="P764" s="193"/>
      <c r="Q764" s="193"/>
      <c r="R764" s="193"/>
      <c r="S764" s="193"/>
      <c r="T764" s="194"/>
      <c r="AT764" s="188" t="s">
        <v>252</v>
      </c>
      <c r="AU764" s="188" t="s">
        <v>80</v>
      </c>
      <c r="AV764" s="11" t="s">
        <v>80</v>
      </c>
      <c r="AW764" s="11" t="s">
        <v>36</v>
      </c>
      <c r="AX764" s="11" t="s">
        <v>72</v>
      </c>
      <c r="AY764" s="188" t="s">
        <v>243</v>
      </c>
    </row>
    <row r="765" spans="2:65" s="11" customFormat="1" ht="13.5">
      <c r="B765" s="186"/>
      <c r="D765" s="187" t="s">
        <v>252</v>
      </c>
      <c r="E765" s="188" t="s">
        <v>5</v>
      </c>
      <c r="F765" s="189" t="s">
        <v>530</v>
      </c>
      <c r="H765" s="190">
        <v>18</v>
      </c>
      <c r="I765" s="191"/>
      <c r="L765" s="186"/>
      <c r="M765" s="192"/>
      <c r="N765" s="193"/>
      <c r="O765" s="193"/>
      <c r="P765" s="193"/>
      <c r="Q765" s="193"/>
      <c r="R765" s="193"/>
      <c r="S765" s="193"/>
      <c r="T765" s="194"/>
      <c r="AT765" s="188" t="s">
        <v>252</v>
      </c>
      <c r="AU765" s="188" t="s">
        <v>80</v>
      </c>
      <c r="AV765" s="11" t="s">
        <v>80</v>
      </c>
      <c r="AW765" s="11" t="s">
        <v>36</v>
      </c>
      <c r="AX765" s="11" t="s">
        <v>72</v>
      </c>
      <c r="AY765" s="188" t="s">
        <v>243</v>
      </c>
    </row>
    <row r="766" spans="2:65" s="11" customFormat="1" ht="13.5">
      <c r="B766" s="186"/>
      <c r="D766" s="187" t="s">
        <v>252</v>
      </c>
      <c r="E766" s="188" t="s">
        <v>5</v>
      </c>
      <c r="F766" s="189" t="s">
        <v>1091</v>
      </c>
      <c r="H766" s="190">
        <v>6</v>
      </c>
      <c r="I766" s="191"/>
      <c r="L766" s="186"/>
      <c r="M766" s="192"/>
      <c r="N766" s="193"/>
      <c r="O766" s="193"/>
      <c r="P766" s="193"/>
      <c r="Q766" s="193"/>
      <c r="R766" s="193"/>
      <c r="S766" s="193"/>
      <c r="T766" s="194"/>
      <c r="AT766" s="188" t="s">
        <v>252</v>
      </c>
      <c r="AU766" s="188" t="s">
        <v>80</v>
      </c>
      <c r="AV766" s="11" t="s">
        <v>80</v>
      </c>
      <c r="AW766" s="11" t="s">
        <v>36</v>
      </c>
      <c r="AX766" s="11" t="s">
        <v>72</v>
      </c>
      <c r="AY766" s="188" t="s">
        <v>243</v>
      </c>
    </row>
    <row r="767" spans="2:65" s="11" customFormat="1" ht="13.5">
      <c r="B767" s="186"/>
      <c r="D767" s="187" t="s">
        <v>252</v>
      </c>
      <c r="E767" s="188" t="s">
        <v>5</v>
      </c>
      <c r="F767" s="189" t="s">
        <v>535</v>
      </c>
      <c r="H767" s="190">
        <v>10</v>
      </c>
      <c r="I767" s="191"/>
      <c r="L767" s="186"/>
      <c r="M767" s="192"/>
      <c r="N767" s="193"/>
      <c r="O767" s="193"/>
      <c r="P767" s="193"/>
      <c r="Q767" s="193"/>
      <c r="R767" s="193"/>
      <c r="S767" s="193"/>
      <c r="T767" s="194"/>
      <c r="AT767" s="188" t="s">
        <v>252</v>
      </c>
      <c r="AU767" s="188" t="s">
        <v>80</v>
      </c>
      <c r="AV767" s="11" t="s">
        <v>80</v>
      </c>
      <c r="AW767" s="11" t="s">
        <v>36</v>
      </c>
      <c r="AX767" s="11" t="s">
        <v>72</v>
      </c>
      <c r="AY767" s="188" t="s">
        <v>243</v>
      </c>
    </row>
    <row r="768" spans="2:65" s="11" customFormat="1" ht="13.5">
      <c r="B768" s="186"/>
      <c r="D768" s="187" t="s">
        <v>252</v>
      </c>
      <c r="E768" s="188" t="s">
        <v>5</v>
      </c>
      <c r="F768" s="189" t="s">
        <v>1092</v>
      </c>
      <c r="H768" s="190">
        <v>5.4</v>
      </c>
      <c r="I768" s="191"/>
      <c r="L768" s="186"/>
      <c r="M768" s="192"/>
      <c r="N768" s="193"/>
      <c r="O768" s="193"/>
      <c r="P768" s="193"/>
      <c r="Q768" s="193"/>
      <c r="R768" s="193"/>
      <c r="S768" s="193"/>
      <c r="T768" s="194"/>
      <c r="AT768" s="188" t="s">
        <v>252</v>
      </c>
      <c r="AU768" s="188" t="s">
        <v>80</v>
      </c>
      <c r="AV768" s="11" t="s">
        <v>80</v>
      </c>
      <c r="AW768" s="11" t="s">
        <v>36</v>
      </c>
      <c r="AX768" s="11" t="s">
        <v>72</v>
      </c>
      <c r="AY768" s="188" t="s">
        <v>243</v>
      </c>
    </row>
    <row r="769" spans="2:65" s="11" customFormat="1" ht="13.5">
      <c r="B769" s="186"/>
      <c r="D769" s="187" t="s">
        <v>252</v>
      </c>
      <c r="E769" s="188" t="s">
        <v>5</v>
      </c>
      <c r="F769" s="189" t="s">
        <v>1093</v>
      </c>
      <c r="H769" s="190">
        <v>10.8</v>
      </c>
      <c r="I769" s="191"/>
      <c r="L769" s="186"/>
      <c r="M769" s="192"/>
      <c r="N769" s="193"/>
      <c r="O769" s="193"/>
      <c r="P769" s="193"/>
      <c r="Q769" s="193"/>
      <c r="R769" s="193"/>
      <c r="S769" s="193"/>
      <c r="T769" s="194"/>
      <c r="AT769" s="188" t="s">
        <v>252</v>
      </c>
      <c r="AU769" s="188" t="s">
        <v>80</v>
      </c>
      <c r="AV769" s="11" t="s">
        <v>80</v>
      </c>
      <c r="AW769" s="11" t="s">
        <v>36</v>
      </c>
      <c r="AX769" s="11" t="s">
        <v>72</v>
      </c>
      <c r="AY769" s="188" t="s">
        <v>243</v>
      </c>
    </row>
    <row r="770" spans="2:65" s="11" customFormat="1" ht="13.5">
      <c r="B770" s="186"/>
      <c r="D770" s="187" t="s">
        <v>252</v>
      </c>
      <c r="E770" s="188" t="s">
        <v>5</v>
      </c>
      <c r="F770" s="189" t="s">
        <v>1086</v>
      </c>
      <c r="H770" s="190">
        <v>38</v>
      </c>
      <c r="I770" s="191"/>
      <c r="L770" s="186"/>
      <c r="M770" s="192"/>
      <c r="N770" s="193"/>
      <c r="O770" s="193"/>
      <c r="P770" s="193"/>
      <c r="Q770" s="193"/>
      <c r="R770" s="193"/>
      <c r="S770" s="193"/>
      <c r="T770" s="194"/>
      <c r="AT770" s="188" t="s">
        <v>252</v>
      </c>
      <c r="AU770" s="188" t="s">
        <v>80</v>
      </c>
      <c r="AV770" s="11" t="s">
        <v>80</v>
      </c>
      <c r="AW770" s="11" t="s">
        <v>36</v>
      </c>
      <c r="AX770" s="11" t="s">
        <v>72</v>
      </c>
      <c r="AY770" s="188" t="s">
        <v>243</v>
      </c>
    </row>
    <row r="771" spans="2:65" s="12" customFormat="1" ht="13.5">
      <c r="B771" s="195"/>
      <c r="D771" s="187" t="s">
        <v>252</v>
      </c>
      <c r="E771" s="196" t="s">
        <v>5</v>
      </c>
      <c r="F771" s="197" t="s">
        <v>255</v>
      </c>
      <c r="H771" s="198">
        <v>88.8</v>
      </c>
      <c r="I771" s="199"/>
      <c r="L771" s="195"/>
      <c r="M771" s="200"/>
      <c r="N771" s="201"/>
      <c r="O771" s="201"/>
      <c r="P771" s="201"/>
      <c r="Q771" s="201"/>
      <c r="R771" s="201"/>
      <c r="S771" s="201"/>
      <c r="T771" s="202"/>
      <c r="AT771" s="196" t="s">
        <v>252</v>
      </c>
      <c r="AU771" s="196" t="s">
        <v>80</v>
      </c>
      <c r="AV771" s="12" t="s">
        <v>83</v>
      </c>
      <c r="AW771" s="12" t="s">
        <v>36</v>
      </c>
      <c r="AX771" s="12" t="s">
        <v>11</v>
      </c>
      <c r="AY771" s="196" t="s">
        <v>243</v>
      </c>
    </row>
    <row r="772" spans="2:65" s="1" customFormat="1" ht="16.5" customHeight="1">
      <c r="B772" s="173"/>
      <c r="C772" s="174" t="s">
        <v>1170</v>
      </c>
      <c r="D772" s="174" t="s">
        <v>245</v>
      </c>
      <c r="E772" s="175" t="s">
        <v>1171</v>
      </c>
      <c r="F772" s="176" t="s">
        <v>1172</v>
      </c>
      <c r="G772" s="177" t="s">
        <v>768</v>
      </c>
      <c r="H772" s="178">
        <v>5.2110000000000003</v>
      </c>
      <c r="I772" s="179"/>
      <c r="J772" s="180">
        <f>ROUND(I772*H772,0)</f>
        <v>0</v>
      </c>
      <c r="K772" s="176" t="s">
        <v>249</v>
      </c>
      <c r="L772" s="39"/>
      <c r="M772" s="181" t="s">
        <v>5</v>
      </c>
      <c r="N772" s="182" t="s">
        <v>43</v>
      </c>
      <c r="O772" s="40"/>
      <c r="P772" s="183">
        <f>O772*H772</f>
        <v>0</v>
      </c>
      <c r="Q772" s="183">
        <v>0</v>
      </c>
      <c r="R772" s="183">
        <f>Q772*H772</f>
        <v>0</v>
      </c>
      <c r="S772" s="183">
        <v>0</v>
      </c>
      <c r="T772" s="184">
        <f>S772*H772</f>
        <v>0</v>
      </c>
      <c r="AR772" s="23" t="s">
        <v>332</v>
      </c>
      <c r="AT772" s="23" t="s">
        <v>245</v>
      </c>
      <c r="AU772" s="23" t="s">
        <v>80</v>
      </c>
      <c r="AY772" s="23" t="s">
        <v>243</v>
      </c>
      <c r="BE772" s="185">
        <f>IF(N772="základní",J772,0)</f>
        <v>0</v>
      </c>
      <c r="BF772" s="185">
        <f>IF(N772="snížená",J772,0)</f>
        <v>0</v>
      </c>
      <c r="BG772" s="185">
        <f>IF(N772="zákl. přenesená",J772,0)</f>
        <v>0</v>
      </c>
      <c r="BH772" s="185">
        <f>IF(N772="sníž. přenesená",J772,0)</f>
        <v>0</v>
      </c>
      <c r="BI772" s="185">
        <f>IF(N772="nulová",J772,0)</f>
        <v>0</v>
      </c>
      <c r="BJ772" s="23" t="s">
        <v>11</v>
      </c>
      <c r="BK772" s="185">
        <f>ROUND(I772*H772,0)</f>
        <v>0</v>
      </c>
      <c r="BL772" s="23" t="s">
        <v>332</v>
      </c>
      <c r="BM772" s="23" t="s">
        <v>1173</v>
      </c>
    </row>
    <row r="773" spans="2:65" s="10" customFormat="1" ht="29.85" customHeight="1">
      <c r="B773" s="160"/>
      <c r="D773" s="161" t="s">
        <v>71</v>
      </c>
      <c r="E773" s="171" t="s">
        <v>1174</v>
      </c>
      <c r="F773" s="171" t="s">
        <v>1175</v>
      </c>
      <c r="I773" s="163"/>
      <c r="J773" s="172">
        <f>BK773</f>
        <v>0</v>
      </c>
      <c r="L773" s="160"/>
      <c r="M773" s="165"/>
      <c r="N773" s="166"/>
      <c r="O773" s="166"/>
      <c r="P773" s="167">
        <f>SUM(P774:P804)</f>
        <v>0</v>
      </c>
      <c r="Q773" s="166"/>
      <c r="R773" s="167">
        <f>SUM(R774:R804)</f>
        <v>1.2473826154000001</v>
      </c>
      <c r="S773" s="166"/>
      <c r="T773" s="168">
        <f>SUM(T774:T804)</f>
        <v>1.5548999999999999</v>
      </c>
      <c r="AR773" s="161" t="s">
        <v>80</v>
      </c>
      <c r="AT773" s="169" t="s">
        <v>71</v>
      </c>
      <c r="AU773" s="169" t="s">
        <v>11</v>
      </c>
      <c r="AY773" s="161" t="s">
        <v>243</v>
      </c>
      <c r="BK773" s="170">
        <f>SUM(BK774:BK804)</f>
        <v>0</v>
      </c>
    </row>
    <row r="774" spans="2:65" s="1" customFormat="1" ht="16.5" customHeight="1">
      <c r="B774" s="173"/>
      <c r="C774" s="174" t="s">
        <v>1176</v>
      </c>
      <c r="D774" s="174" t="s">
        <v>245</v>
      </c>
      <c r="E774" s="175" t="s">
        <v>1177</v>
      </c>
      <c r="F774" s="176" t="s">
        <v>1178</v>
      </c>
      <c r="G774" s="177" t="s">
        <v>248</v>
      </c>
      <c r="H774" s="178">
        <v>14.4</v>
      </c>
      <c r="I774" s="179"/>
      <c r="J774" s="180">
        <f>ROUND(I774*H774,0)</f>
        <v>0</v>
      </c>
      <c r="K774" s="176" t="s">
        <v>249</v>
      </c>
      <c r="L774" s="39"/>
      <c r="M774" s="181" t="s">
        <v>5</v>
      </c>
      <c r="N774" s="182" t="s">
        <v>43</v>
      </c>
      <c r="O774" s="40"/>
      <c r="P774" s="183">
        <f>O774*H774</f>
        <v>0</v>
      </c>
      <c r="Q774" s="183">
        <v>7.7464999999999994E-6</v>
      </c>
      <c r="R774" s="183">
        <f>Q774*H774</f>
        <v>1.115496E-4</v>
      </c>
      <c r="S774" s="183">
        <v>0</v>
      </c>
      <c r="T774" s="184">
        <f>S774*H774</f>
        <v>0</v>
      </c>
      <c r="AR774" s="23" t="s">
        <v>332</v>
      </c>
      <c r="AT774" s="23" t="s">
        <v>245</v>
      </c>
      <c r="AU774" s="23" t="s">
        <v>80</v>
      </c>
      <c r="AY774" s="23" t="s">
        <v>243</v>
      </c>
      <c r="BE774" s="185">
        <f>IF(N774="základní",J774,0)</f>
        <v>0</v>
      </c>
      <c r="BF774" s="185">
        <f>IF(N774="snížená",J774,0)</f>
        <v>0</v>
      </c>
      <c r="BG774" s="185">
        <f>IF(N774="zákl. přenesená",J774,0)</f>
        <v>0</v>
      </c>
      <c r="BH774" s="185">
        <f>IF(N774="sníž. přenesená",J774,0)</f>
        <v>0</v>
      </c>
      <c r="BI774" s="185">
        <f>IF(N774="nulová",J774,0)</f>
        <v>0</v>
      </c>
      <c r="BJ774" s="23" t="s">
        <v>11</v>
      </c>
      <c r="BK774" s="185">
        <f>ROUND(I774*H774,0)</f>
        <v>0</v>
      </c>
      <c r="BL774" s="23" t="s">
        <v>332</v>
      </c>
      <c r="BM774" s="23" t="s">
        <v>1179</v>
      </c>
    </row>
    <row r="775" spans="2:65" s="11" customFormat="1" ht="13.5">
      <c r="B775" s="186"/>
      <c r="D775" s="187" t="s">
        <v>252</v>
      </c>
      <c r="E775" s="188" t="s">
        <v>5</v>
      </c>
      <c r="F775" s="189" t="s">
        <v>1180</v>
      </c>
      <c r="H775" s="190">
        <v>3.24</v>
      </c>
      <c r="I775" s="191"/>
      <c r="L775" s="186"/>
      <c r="M775" s="192"/>
      <c r="N775" s="193"/>
      <c r="O775" s="193"/>
      <c r="P775" s="193"/>
      <c r="Q775" s="193"/>
      <c r="R775" s="193"/>
      <c r="S775" s="193"/>
      <c r="T775" s="194"/>
      <c r="AT775" s="188" t="s">
        <v>252</v>
      </c>
      <c r="AU775" s="188" t="s">
        <v>80</v>
      </c>
      <c r="AV775" s="11" t="s">
        <v>80</v>
      </c>
      <c r="AW775" s="11" t="s">
        <v>36</v>
      </c>
      <c r="AX775" s="11" t="s">
        <v>72</v>
      </c>
      <c r="AY775" s="188" t="s">
        <v>243</v>
      </c>
    </row>
    <row r="776" spans="2:65" s="11" customFormat="1" ht="13.5">
      <c r="B776" s="186"/>
      <c r="D776" s="187" t="s">
        <v>252</v>
      </c>
      <c r="E776" s="188" t="s">
        <v>5</v>
      </c>
      <c r="F776" s="189" t="s">
        <v>1181</v>
      </c>
      <c r="H776" s="190">
        <v>10.8</v>
      </c>
      <c r="I776" s="191"/>
      <c r="L776" s="186"/>
      <c r="M776" s="192"/>
      <c r="N776" s="193"/>
      <c r="O776" s="193"/>
      <c r="P776" s="193"/>
      <c r="Q776" s="193"/>
      <c r="R776" s="193"/>
      <c r="S776" s="193"/>
      <c r="T776" s="194"/>
      <c r="AT776" s="188" t="s">
        <v>252</v>
      </c>
      <c r="AU776" s="188" t="s">
        <v>80</v>
      </c>
      <c r="AV776" s="11" t="s">
        <v>80</v>
      </c>
      <c r="AW776" s="11" t="s">
        <v>36</v>
      </c>
      <c r="AX776" s="11" t="s">
        <v>72</v>
      </c>
      <c r="AY776" s="188" t="s">
        <v>243</v>
      </c>
    </row>
    <row r="777" spans="2:65" s="11" customFormat="1" ht="13.5">
      <c r="B777" s="186"/>
      <c r="D777" s="187" t="s">
        <v>252</v>
      </c>
      <c r="E777" s="188" t="s">
        <v>5</v>
      </c>
      <c r="F777" s="189" t="s">
        <v>1182</v>
      </c>
      <c r="H777" s="190">
        <v>0.36</v>
      </c>
      <c r="I777" s="191"/>
      <c r="L777" s="186"/>
      <c r="M777" s="192"/>
      <c r="N777" s="193"/>
      <c r="O777" s="193"/>
      <c r="P777" s="193"/>
      <c r="Q777" s="193"/>
      <c r="R777" s="193"/>
      <c r="S777" s="193"/>
      <c r="T777" s="194"/>
      <c r="AT777" s="188" t="s">
        <v>252</v>
      </c>
      <c r="AU777" s="188" t="s">
        <v>80</v>
      </c>
      <c r="AV777" s="11" t="s">
        <v>80</v>
      </c>
      <c r="AW777" s="11" t="s">
        <v>36</v>
      </c>
      <c r="AX777" s="11" t="s">
        <v>72</v>
      </c>
      <c r="AY777" s="188" t="s">
        <v>243</v>
      </c>
    </row>
    <row r="778" spans="2:65" s="12" customFormat="1" ht="13.5">
      <c r="B778" s="195"/>
      <c r="D778" s="187" t="s">
        <v>252</v>
      </c>
      <c r="E778" s="196" t="s">
        <v>5</v>
      </c>
      <c r="F778" s="197" t="s">
        <v>255</v>
      </c>
      <c r="H778" s="198">
        <v>14.4</v>
      </c>
      <c r="I778" s="199"/>
      <c r="L778" s="195"/>
      <c r="M778" s="200"/>
      <c r="N778" s="201"/>
      <c r="O778" s="201"/>
      <c r="P778" s="201"/>
      <c r="Q778" s="201"/>
      <c r="R778" s="201"/>
      <c r="S778" s="201"/>
      <c r="T778" s="202"/>
      <c r="AT778" s="196" t="s">
        <v>252</v>
      </c>
      <c r="AU778" s="196" t="s">
        <v>80</v>
      </c>
      <c r="AV778" s="12" t="s">
        <v>83</v>
      </c>
      <c r="AW778" s="12" t="s">
        <v>36</v>
      </c>
      <c r="AX778" s="12" t="s">
        <v>11</v>
      </c>
      <c r="AY778" s="196" t="s">
        <v>243</v>
      </c>
    </row>
    <row r="779" spans="2:65" s="1" customFormat="1" ht="16.5" customHeight="1">
      <c r="B779" s="173"/>
      <c r="C779" s="203" t="s">
        <v>1183</v>
      </c>
      <c r="D779" s="203" t="s">
        <v>337</v>
      </c>
      <c r="E779" s="204" t="s">
        <v>1184</v>
      </c>
      <c r="F779" s="205" t="s">
        <v>1185</v>
      </c>
      <c r="G779" s="206" t="s">
        <v>1186</v>
      </c>
      <c r="H779" s="207">
        <v>123.38</v>
      </c>
      <c r="I779" s="208"/>
      <c r="J779" s="209">
        <f>ROUND(I779*H779,0)</f>
        <v>0</v>
      </c>
      <c r="K779" s="205" t="s">
        <v>5</v>
      </c>
      <c r="L779" s="210"/>
      <c r="M779" s="211" t="s">
        <v>5</v>
      </c>
      <c r="N779" s="212" t="s">
        <v>43</v>
      </c>
      <c r="O779" s="40"/>
      <c r="P779" s="183">
        <f>O779*H779</f>
        <v>0</v>
      </c>
      <c r="Q779" s="183">
        <v>1E-3</v>
      </c>
      <c r="R779" s="183">
        <f>Q779*H779</f>
        <v>0.12338</v>
      </c>
      <c r="S779" s="183">
        <v>0</v>
      </c>
      <c r="T779" s="184">
        <f>S779*H779</f>
        <v>0</v>
      </c>
      <c r="AR779" s="23" t="s">
        <v>434</v>
      </c>
      <c r="AT779" s="23" t="s">
        <v>337</v>
      </c>
      <c r="AU779" s="23" t="s">
        <v>80</v>
      </c>
      <c r="AY779" s="23" t="s">
        <v>243</v>
      </c>
      <c r="BE779" s="185">
        <f>IF(N779="základní",J779,0)</f>
        <v>0</v>
      </c>
      <c r="BF779" s="185">
        <f>IF(N779="snížená",J779,0)</f>
        <v>0</v>
      </c>
      <c r="BG779" s="185">
        <f>IF(N779="zákl. přenesená",J779,0)</f>
        <v>0</v>
      </c>
      <c r="BH779" s="185">
        <f>IF(N779="sníž. přenesená",J779,0)</f>
        <v>0</v>
      </c>
      <c r="BI779" s="185">
        <f>IF(N779="nulová",J779,0)</f>
        <v>0</v>
      </c>
      <c r="BJ779" s="23" t="s">
        <v>11</v>
      </c>
      <c r="BK779" s="185">
        <f>ROUND(I779*H779,0)</f>
        <v>0</v>
      </c>
      <c r="BL779" s="23" t="s">
        <v>332</v>
      </c>
      <c r="BM779" s="23" t="s">
        <v>1187</v>
      </c>
    </row>
    <row r="780" spans="2:65" s="11" customFormat="1" ht="13.5">
      <c r="B780" s="186"/>
      <c r="D780" s="187" t="s">
        <v>252</v>
      </c>
      <c r="E780" s="188" t="s">
        <v>5</v>
      </c>
      <c r="F780" s="189" t="s">
        <v>1188</v>
      </c>
      <c r="H780" s="190">
        <v>26.19</v>
      </c>
      <c r="I780" s="191"/>
      <c r="L780" s="186"/>
      <c r="M780" s="192"/>
      <c r="N780" s="193"/>
      <c r="O780" s="193"/>
      <c r="P780" s="193"/>
      <c r="Q780" s="193"/>
      <c r="R780" s="193"/>
      <c r="S780" s="193"/>
      <c r="T780" s="194"/>
      <c r="AT780" s="188" t="s">
        <v>252</v>
      </c>
      <c r="AU780" s="188" t="s">
        <v>80</v>
      </c>
      <c r="AV780" s="11" t="s">
        <v>80</v>
      </c>
      <c r="AW780" s="11" t="s">
        <v>36</v>
      </c>
      <c r="AX780" s="11" t="s">
        <v>72</v>
      </c>
      <c r="AY780" s="188" t="s">
        <v>243</v>
      </c>
    </row>
    <row r="781" spans="2:65" s="11" customFormat="1" ht="13.5">
      <c r="B781" s="186"/>
      <c r="D781" s="187" t="s">
        <v>252</v>
      </c>
      <c r="E781" s="188" t="s">
        <v>5</v>
      </c>
      <c r="F781" s="189" t="s">
        <v>1189</v>
      </c>
      <c r="H781" s="190">
        <v>93.8</v>
      </c>
      <c r="I781" s="191"/>
      <c r="L781" s="186"/>
      <c r="M781" s="192"/>
      <c r="N781" s="193"/>
      <c r="O781" s="193"/>
      <c r="P781" s="193"/>
      <c r="Q781" s="193"/>
      <c r="R781" s="193"/>
      <c r="S781" s="193"/>
      <c r="T781" s="194"/>
      <c r="AT781" s="188" t="s">
        <v>252</v>
      </c>
      <c r="AU781" s="188" t="s">
        <v>80</v>
      </c>
      <c r="AV781" s="11" t="s">
        <v>80</v>
      </c>
      <c r="AW781" s="11" t="s">
        <v>36</v>
      </c>
      <c r="AX781" s="11" t="s">
        <v>72</v>
      </c>
      <c r="AY781" s="188" t="s">
        <v>243</v>
      </c>
    </row>
    <row r="782" spans="2:65" s="11" customFormat="1" ht="13.5">
      <c r="B782" s="186"/>
      <c r="D782" s="187" t="s">
        <v>252</v>
      </c>
      <c r="E782" s="188" t="s">
        <v>5</v>
      </c>
      <c r="F782" s="189" t="s">
        <v>1190</v>
      </c>
      <c r="H782" s="190">
        <v>3.39</v>
      </c>
      <c r="I782" s="191"/>
      <c r="L782" s="186"/>
      <c r="M782" s="192"/>
      <c r="N782" s="193"/>
      <c r="O782" s="193"/>
      <c r="P782" s="193"/>
      <c r="Q782" s="193"/>
      <c r="R782" s="193"/>
      <c r="S782" s="193"/>
      <c r="T782" s="194"/>
      <c r="AT782" s="188" t="s">
        <v>252</v>
      </c>
      <c r="AU782" s="188" t="s">
        <v>80</v>
      </c>
      <c r="AV782" s="11" t="s">
        <v>80</v>
      </c>
      <c r="AW782" s="11" t="s">
        <v>36</v>
      </c>
      <c r="AX782" s="11" t="s">
        <v>72</v>
      </c>
      <c r="AY782" s="188" t="s">
        <v>243</v>
      </c>
    </row>
    <row r="783" spans="2:65" s="12" customFormat="1" ht="13.5">
      <c r="B783" s="195"/>
      <c r="D783" s="187" t="s">
        <v>252</v>
      </c>
      <c r="E783" s="196" t="s">
        <v>5</v>
      </c>
      <c r="F783" s="197" t="s">
        <v>255</v>
      </c>
      <c r="H783" s="198">
        <v>123.38</v>
      </c>
      <c r="I783" s="199"/>
      <c r="L783" s="195"/>
      <c r="M783" s="200"/>
      <c r="N783" s="201"/>
      <c r="O783" s="201"/>
      <c r="P783" s="201"/>
      <c r="Q783" s="201"/>
      <c r="R783" s="201"/>
      <c r="S783" s="201"/>
      <c r="T783" s="202"/>
      <c r="AT783" s="196" t="s">
        <v>252</v>
      </c>
      <c r="AU783" s="196" t="s">
        <v>80</v>
      </c>
      <c r="AV783" s="12" t="s">
        <v>83</v>
      </c>
      <c r="AW783" s="12" t="s">
        <v>36</v>
      </c>
      <c r="AX783" s="12" t="s">
        <v>11</v>
      </c>
      <c r="AY783" s="196" t="s">
        <v>243</v>
      </c>
    </row>
    <row r="784" spans="2:65" s="1" customFormat="1" ht="16.5" customHeight="1">
      <c r="B784" s="173"/>
      <c r="C784" s="174" t="s">
        <v>1191</v>
      </c>
      <c r="D784" s="174" t="s">
        <v>245</v>
      </c>
      <c r="E784" s="175" t="s">
        <v>1192</v>
      </c>
      <c r="F784" s="176" t="s">
        <v>1193</v>
      </c>
      <c r="G784" s="177" t="s">
        <v>248</v>
      </c>
      <c r="H784" s="178">
        <v>64.8</v>
      </c>
      <c r="I784" s="179"/>
      <c r="J784" s="180">
        <f>ROUND(I784*H784,0)</f>
        <v>0</v>
      </c>
      <c r="K784" s="176" t="s">
        <v>249</v>
      </c>
      <c r="L784" s="39"/>
      <c r="M784" s="181" t="s">
        <v>5</v>
      </c>
      <c r="N784" s="182" t="s">
        <v>43</v>
      </c>
      <c r="O784" s="40"/>
      <c r="P784" s="183">
        <f>O784*H784</f>
        <v>0</v>
      </c>
      <c r="Q784" s="183">
        <v>0</v>
      </c>
      <c r="R784" s="183">
        <f>Q784*H784</f>
        <v>0</v>
      </c>
      <c r="S784" s="183">
        <v>1.7999999999999999E-2</v>
      </c>
      <c r="T784" s="184">
        <f>S784*H784</f>
        <v>1.1663999999999999</v>
      </c>
      <c r="AR784" s="23" t="s">
        <v>332</v>
      </c>
      <c r="AT784" s="23" t="s">
        <v>245</v>
      </c>
      <c r="AU784" s="23" t="s">
        <v>80</v>
      </c>
      <c r="AY784" s="23" t="s">
        <v>243</v>
      </c>
      <c r="BE784" s="185">
        <f>IF(N784="základní",J784,0)</f>
        <v>0</v>
      </c>
      <c r="BF784" s="185">
        <f>IF(N784="snížená",J784,0)</f>
        <v>0</v>
      </c>
      <c r="BG784" s="185">
        <f>IF(N784="zákl. přenesená",J784,0)</f>
        <v>0</v>
      </c>
      <c r="BH784" s="185">
        <f>IF(N784="sníž. přenesená",J784,0)</f>
        <v>0</v>
      </c>
      <c r="BI784" s="185">
        <f>IF(N784="nulová",J784,0)</f>
        <v>0</v>
      </c>
      <c r="BJ784" s="23" t="s">
        <v>11</v>
      </c>
      <c r="BK784" s="185">
        <f>ROUND(I784*H784,0)</f>
        <v>0</v>
      </c>
      <c r="BL784" s="23" t="s">
        <v>332</v>
      </c>
      <c r="BM784" s="23" t="s">
        <v>1194</v>
      </c>
    </row>
    <row r="785" spans="2:65" s="11" customFormat="1" ht="13.5">
      <c r="B785" s="186"/>
      <c r="D785" s="187" t="s">
        <v>252</v>
      </c>
      <c r="E785" s="188" t="s">
        <v>5</v>
      </c>
      <c r="F785" s="189" t="s">
        <v>1195</v>
      </c>
      <c r="H785" s="190">
        <v>64.8</v>
      </c>
      <c r="I785" s="191"/>
      <c r="L785" s="186"/>
      <c r="M785" s="192"/>
      <c r="N785" s="193"/>
      <c r="O785" s="193"/>
      <c r="P785" s="193"/>
      <c r="Q785" s="193"/>
      <c r="R785" s="193"/>
      <c r="S785" s="193"/>
      <c r="T785" s="194"/>
      <c r="AT785" s="188" t="s">
        <v>252</v>
      </c>
      <c r="AU785" s="188" t="s">
        <v>80</v>
      </c>
      <c r="AV785" s="11" t="s">
        <v>80</v>
      </c>
      <c r="AW785" s="11" t="s">
        <v>36</v>
      </c>
      <c r="AX785" s="11" t="s">
        <v>72</v>
      </c>
      <c r="AY785" s="188" t="s">
        <v>243</v>
      </c>
    </row>
    <row r="786" spans="2:65" s="12" customFormat="1" ht="13.5">
      <c r="B786" s="195"/>
      <c r="D786" s="187" t="s">
        <v>252</v>
      </c>
      <c r="E786" s="196" t="s">
        <v>5</v>
      </c>
      <c r="F786" s="197" t="s">
        <v>255</v>
      </c>
      <c r="H786" s="198">
        <v>64.8</v>
      </c>
      <c r="I786" s="199"/>
      <c r="L786" s="195"/>
      <c r="M786" s="200"/>
      <c r="N786" s="201"/>
      <c r="O786" s="201"/>
      <c r="P786" s="201"/>
      <c r="Q786" s="201"/>
      <c r="R786" s="201"/>
      <c r="S786" s="201"/>
      <c r="T786" s="202"/>
      <c r="AT786" s="196" t="s">
        <v>252</v>
      </c>
      <c r="AU786" s="196" t="s">
        <v>80</v>
      </c>
      <c r="AV786" s="12" t="s">
        <v>83</v>
      </c>
      <c r="AW786" s="12" t="s">
        <v>36</v>
      </c>
      <c r="AX786" s="12" t="s">
        <v>11</v>
      </c>
      <c r="AY786" s="196" t="s">
        <v>243</v>
      </c>
    </row>
    <row r="787" spans="2:65" s="1" customFormat="1" ht="16.5" customHeight="1">
      <c r="B787" s="173"/>
      <c r="C787" s="174" t="s">
        <v>1196</v>
      </c>
      <c r="D787" s="174" t="s">
        <v>245</v>
      </c>
      <c r="E787" s="175" t="s">
        <v>1197</v>
      </c>
      <c r="F787" s="176" t="s">
        <v>1198</v>
      </c>
      <c r="G787" s="177" t="s">
        <v>323</v>
      </c>
      <c r="H787" s="178">
        <v>11.1</v>
      </c>
      <c r="I787" s="179"/>
      <c r="J787" s="180">
        <f>ROUND(I787*H787,0)</f>
        <v>0</v>
      </c>
      <c r="K787" s="176" t="s">
        <v>249</v>
      </c>
      <c r="L787" s="39"/>
      <c r="M787" s="181" t="s">
        <v>5</v>
      </c>
      <c r="N787" s="182" t="s">
        <v>43</v>
      </c>
      <c r="O787" s="40"/>
      <c r="P787" s="183">
        <f>O787*H787</f>
        <v>0</v>
      </c>
      <c r="Q787" s="183">
        <v>4.6999999999999997E-5</v>
      </c>
      <c r="R787" s="183">
        <f>Q787*H787</f>
        <v>5.2169999999999994E-4</v>
      </c>
      <c r="S787" s="183">
        <v>0</v>
      </c>
      <c r="T787" s="184">
        <f>S787*H787</f>
        <v>0</v>
      </c>
      <c r="AR787" s="23" t="s">
        <v>332</v>
      </c>
      <c r="AT787" s="23" t="s">
        <v>245</v>
      </c>
      <c r="AU787" s="23" t="s">
        <v>80</v>
      </c>
      <c r="AY787" s="23" t="s">
        <v>243</v>
      </c>
      <c r="BE787" s="185">
        <f>IF(N787="základní",J787,0)</f>
        <v>0</v>
      </c>
      <c r="BF787" s="185">
        <f>IF(N787="snížená",J787,0)</f>
        <v>0</v>
      </c>
      <c r="BG787" s="185">
        <f>IF(N787="zákl. přenesená",J787,0)</f>
        <v>0</v>
      </c>
      <c r="BH787" s="185">
        <f>IF(N787="sníž. přenesená",J787,0)</f>
        <v>0</v>
      </c>
      <c r="BI787" s="185">
        <f>IF(N787="nulová",J787,0)</f>
        <v>0</v>
      </c>
      <c r="BJ787" s="23" t="s">
        <v>11</v>
      </c>
      <c r="BK787" s="185">
        <f>ROUND(I787*H787,0)</f>
        <v>0</v>
      </c>
      <c r="BL787" s="23" t="s">
        <v>332</v>
      </c>
      <c r="BM787" s="23" t="s">
        <v>1199</v>
      </c>
    </row>
    <row r="788" spans="2:65" s="11" customFormat="1" ht="13.5">
      <c r="B788" s="186"/>
      <c r="D788" s="187" t="s">
        <v>252</v>
      </c>
      <c r="E788" s="188" t="s">
        <v>5</v>
      </c>
      <c r="F788" s="189" t="s">
        <v>1200</v>
      </c>
      <c r="H788" s="190">
        <v>11.1</v>
      </c>
      <c r="I788" s="191"/>
      <c r="L788" s="186"/>
      <c r="M788" s="192"/>
      <c r="N788" s="193"/>
      <c r="O788" s="193"/>
      <c r="P788" s="193"/>
      <c r="Q788" s="193"/>
      <c r="R788" s="193"/>
      <c r="S788" s="193"/>
      <c r="T788" s="194"/>
      <c r="AT788" s="188" t="s">
        <v>252</v>
      </c>
      <c r="AU788" s="188" t="s">
        <v>80</v>
      </c>
      <c r="AV788" s="11" t="s">
        <v>80</v>
      </c>
      <c r="AW788" s="11" t="s">
        <v>36</v>
      </c>
      <c r="AX788" s="11" t="s">
        <v>11</v>
      </c>
      <c r="AY788" s="188" t="s">
        <v>243</v>
      </c>
    </row>
    <row r="789" spans="2:65" s="1" customFormat="1" ht="16.5" customHeight="1">
      <c r="B789" s="173"/>
      <c r="C789" s="203" t="s">
        <v>1201</v>
      </c>
      <c r="D789" s="203" t="s">
        <v>337</v>
      </c>
      <c r="E789" s="204" t="s">
        <v>1202</v>
      </c>
      <c r="F789" s="205" t="s">
        <v>1203</v>
      </c>
      <c r="G789" s="206" t="s">
        <v>323</v>
      </c>
      <c r="H789" s="207">
        <v>11.1</v>
      </c>
      <c r="I789" s="208"/>
      <c r="J789" s="209">
        <f>ROUND(I789*H789,0)</f>
        <v>0</v>
      </c>
      <c r="K789" s="205" t="s">
        <v>5</v>
      </c>
      <c r="L789" s="210"/>
      <c r="M789" s="211" t="s">
        <v>5</v>
      </c>
      <c r="N789" s="212" t="s">
        <v>43</v>
      </c>
      <c r="O789" s="40"/>
      <c r="P789" s="183">
        <f>O789*H789</f>
        <v>0</v>
      </c>
      <c r="Q789" s="183">
        <v>0.05</v>
      </c>
      <c r="R789" s="183">
        <f>Q789*H789</f>
        <v>0.55500000000000005</v>
      </c>
      <c r="S789" s="183">
        <v>0</v>
      </c>
      <c r="T789" s="184">
        <f>S789*H789</f>
        <v>0</v>
      </c>
      <c r="AR789" s="23" t="s">
        <v>434</v>
      </c>
      <c r="AT789" s="23" t="s">
        <v>337</v>
      </c>
      <c r="AU789" s="23" t="s">
        <v>80</v>
      </c>
      <c r="AY789" s="23" t="s">
        <v>243</v>
      </c>
      <c r="BE789" s="185">
        <f>IF(N789="základní",J789,0)</f>
        <v>0</v>
      </c>
      <c r="BF789" s="185">
        <f>IF(N789="snížená",J789,0)</f>
        <v>0</v>
      </c>
      <c r="BG789" s="185">
        <f>IF(N789="zákl. přenesená",J789,0)</f>
        <v>0</v>
      </c>
      <c r="BH789" s="185">
        <f>IF(N789="sníž. přenesená",J789,0)</f>
        <v>0</v>
      </c>
      <c r="BI789" s="185">
        <f>IF(N789="nulová",J789,0)</f>
        <v>0</v>
      </c>
      <c r="BJ789" s="23" t="s">
        <v>11</v>
      </c>
      <c r="BK789" s="185">
        <f>ROUND(I789*H789,0)</f>
        <v>0</v>
      </c>
      <c r="BL789" s="23" t="s">
        <v>332</v>
      </c>
      <c r="BM789" s="23" t="s">
        <v>1204</v>
      </c>
    </row>
    <row r="790" spans="2:65" s="11" customFormat="1" ht="13.5">
      <c r="B790" s="186"/>
      <c r="D790" s="187" t="s">
        <v>252</v>
      </c>
      <c r="E790" s="188" t="s">
        <v>5</v>
      </c>
      <c r="F790" s="189" t="s">
        <v>1200</v>
      </c>
      <c r="H790" s="190">
        <v>11.1</v>
      </c>
      <c r="I790" s="191"/>
      <c r="L790" s="186"/>
      <c r="M790" s="192"/>
      <c r="N790" s="193"/>
      <c r="O790" s="193"/>
      <c r="P790" s="193"/>
      <c r="Q790" s="193"/>
      <c r="R790" s="193"/>
      <c r="S790" s="193"/>
      <c r="T790" s="194"/>
      <c r="AT790" s="188" t="s">
        <v>252</v>
      </c>
      <c r="AU790" s="188" t="s">
        <v>80</v>
      </c>
      <c r="AV790" s="11" t="s">
        <v>80</v>
      </c>
      <c r="AW790" s="11" t="s">
        <v>36</v>
      </c>
      <c r="AX790" s="11" t="s">
        <v>11</v>
      </c>
      <c r="AY790" s="188" t="s">
        <v>243</v>
      </c>
    </row>
    <row r="791" spans="2:65" s="1" customFormat="1" ht="16.5" customHeight="1">
      <c r="B791" s="173"/>
      <c r="C791" s="174" t="s">
        <v>1205</v>
      </c>
      <c r="D791" s="174" t="s">
        <v>245</v>
      </c>
      <c r="E791" s="175" t="s">
        <v>1206</v>
      </c>
      <c r="F791" s="176" t="s">
        <v>1207</v>
      </c>
      <c r="G791" s="177" t="s">
        <v>323</v>
      </c>
      <c r="H791" s="178">
        <v>11.1</v>
      </c>
      <c r="I791" s="179"/>
      <c r="J791" s="180">
        <f>ROUND(I791*H791,0)</f>
        <v>0</v>
      </c>
      <c r="K791" s="176" t="s">
        <v>5</v>
      </c>
      <c r="L791" s="39"/>
      <c r="M791" s="181" t="s">
        <v>5</v>
      </c>
      <c r="N791" s="182" t="s">
        <v>43</v>
      </c>
      <c r="O791" s="40"/>
      <c r="P791" s="183">
        <f>O791*H791</f>
        <v>0</v>
      </c>
      <c r="Q791" s="183">
        <v>0</v>
      </c>
      <c r="R791" s="183">
        <f>Q791*H791</f>
        <v>0</v>
      </c>
      <c r="S791" s="183">
        <v>3.5000000000000003E-2</v>
      </c>
      <c r="T791" s="184">
        <f>S791*H791</f>
        <v>0.38850000000000001</v>
      </c>
      <c r="AR791" s="23" t="s">
        <v>332</v>
      </c>
      <c r="AT791" s="23" t="s">
        <v>245</v>
      </c>
      <c r="AU791" s="23" t="s">
        <v>80</v>
      </c>
      <c r="AY791" s="23" t="s">
        <v>243</v>
      </c>
      <c r="BE791" s="185">
        <f>IF(N791="základní",J791,0)</f>
        <v>0</v>
      </c>
      <c r="BF791" s="185">
        <f>IF(N791="snížená",J791,0)</f>
        <v>0</v>
      </c>
      <c r="BG791" s="185">
        <f>IF(N791="zákl. přenesená",J791,0)</f>
        <v>0</v>
      </c>
      <c r="BH791" s="185">
        <f>IF(N791="sníž. přenesená",J791,0)</f>
        <v>0</v>
      </c>
      <c r="BI791" s="185">
        <f>IF(N791="nulová",J791,0)</f>
        <v>0</v>
      </c>
      <c r="BJ791" s="23" t="s">
        <v>11</v>
      </c>
      <c r="BK791" s="185">
        <f>ROUND(I791*H791,0)</f>
        <v>0</v>
      </c>
      <c r="BL791" s="23" t="s">
        <v>332</v>
      </c>
      <c r="BM791" s="23" t="s">
        <v>1208</v>
      </c>
    </row>
    <row r="792" spans="2:65" s="11" customFormat="1" ht="13.5">
      <c r="B792" s="186"/>
      <c r="D792" s="187" t="s">
        <v>252</v>
      </c>
      <c r="E792" s="188" t="s">
        <v>5</v>
      </c>
      <c r="F792" s="189" t="s">
        <v>1200</v>
      </c>
      <c r="H792" s="190">
        <v>11.1</v>
      </c>
      <c r="I792" s="191"/>
      <c r="L792" s="186"/>
      <c r="M792" s="192"/>
      <c r="N792" s="193"/>
      <c r="O792" s="193"/>
      <c r="P792" s="193"/>
      <c r="Q792" s="193"/>
      <c r="R792" s="193"/>
      <c r="S792" s="193"/>
      <c r="T792" s="194"/>
      <c r="AT792" s="188" t="s">
        <v>252</v>
      </c>
      <c r="AU792" s="188" t="s">
        <v>80</v>
      </c>
      <c r="AV792" s="11" t="s">
        <v>80</v>
      </c>
      <c r="AW792" s="11" t="s">
        <v>36</v>
      </c>
      <c r="AX792" s="11" t="s">
        <v>11</v>
      </c>
      <c r="AY792" s="188" t="s">
        <v>243</v>
      </c>
    </row>
    <row r="793" spans="2:65" s="1" customFormat="1" ht="16.5" customHeight="1">
      <c r="B793" s="173"/>
      <c r="C793" s="174" t="s">
        <v>1209</v>
      </c>
      <c r="D793" s="174" t="s">
        <v>245</v>
      </c>
      <c r="E793" s="175" t="s">
        <v>1210</v>
      </c>
      <c r="F793" s="176" t="s">
        <v>1211</v>
      </c>
      <c r="G793" s="177" t="s">
        <v>1186</v>
      </c>
      <c r="H793" s="178">
        <v>494</v>
      </c>
      <c r="I793" s="179"/>
      <c r="J793" s="180">
        <f>ROUND(I793*H793,0)</f>
        <v>0</v>
      </c>
      <c r="K793" s="176" t="s">
        <v>249</v>
      </c>
      <c r="L793" s="39"/>
      <c r="M793" s="181" t="s">
        <v>5</v>
      </c>
      <c r="N793" s="182" t="s">
        <v>43</v>
      </c>
      <c r="O793" s="40"/>
      <c r="P793" s="183">
        <f>O793*H793</f>
        <v>0</v>
      </c>
      <c r="Q793" s="183">
        <v>4.9330699999999998E-5</v>
      </c>
      <c r="R793" s="183">
        <f>Q793*H793</f>
        <v>2.4369365800000001E-2</v>
      </c>
      <c r="S793" s="183">
        <v>0</v>
      </c>
      <c r="T793" s="184">
        <f>S793*H793</f>
        <v>0</v>
      </c>
      <c r="AR793" s="23" t="s">
        <v>332</v>
      </c>
      <c r="AT793" s="23" t="s">
        <v>245</v>
      </c>
      <c r="AU793" s="23" t="s">
        <v>80</v>
      </c>
      <c r="AY793" s="23" t="s">
        <v>243</v>
      </c>
      <c r="BE793" s="185">
        <f>IF(N793="základní",J793,0)</f>
        <v>0</v>
      </c>
      <c r="BF793" s="185">
        <f>IF(N793="snížená",J793,0)</f>
        <v>0</v>
      </c>
      <c r="BG793" s="185">
        <f>IF(N793="zákl. přenesená",J793,0)</f>
        <v>0</v>
      </c>
      <c r="BH793" s="185">
        <f>IF(N793="sníž. přenesená",J793,0)</f>
        <v>0</v>
      </c>
      <c r="BI793" s="185">
        <f>IF(N793="nulová",J793,0)</f>
        <v>0</v>
      </c>
      <c r="BJ793" s="23" t="s">
        <v>11</v>
      </c>
      <c r="BK793" s="185">
        <f>ROUND(I793*H793,0)</f>
        <v>0</v>
      </c>
      <c r="BL793" s="23" t="s">
        <v>332</v>
      </c>
      <c r="BM793" s="23" t="s">
        <v>1212</v>
      </c>
    </row>
    <row r="794" spans="2:65" s="11" customFormat="1" ht="13.5">
      <c r="B794" s="186"/>
      <c r="D794" s="187" t="s">
        <v>252</v>
      </c>
      <c r="E794" s="188" t="s">
        <v>5</v>
      </c>
      <c r="F794" s="189" t="s">
        <v>1213</v>
      </c>
      <c r="H794" s="190">
        <v>455.2</v>
      </c>
      <c r="I794" s="191"/>
      <c r="L794" s="186"/>
      <c r="M794" s="192"/>
      <c r="N794" s="193"/>
      <c r="O794" s="193"/>
      <c r="P794" s="193"/>
      <c r="Q794" s="193"/>
      <c r="R794" s="193"/>
      <c r="S794" s="193"/>
      <c r="T794" s="194"/>
      <c r="AT794" s="188" t="s">
        <v>252</v>
      </c>
      <c r="AU794" s="188" t="s">
        <v>80</v>
      </c>
      <c r="AV794" s="11" t="s">
        <v>80</v>
      </c>
      <c r="AW794" s="11" t="s">
        <v>36</v>
      </c>
      <c r="AX794" s="11" t="s">
        <v>72</v>
      </c>
      <c r="AY794" s="188" t="s">
        <v>243</v>
      </c>
    </row>
    <row r="795" spans="2:65" s="11" customFormat="1" ht="13.5">
      <c r="B795" s="186"/>
      <c r="D795" s="187" t="s">
        <v>252</v>
      </c>
      <c r="E795" s="188" t="s">
        <v>5</v>
      </c>
      <c r="F795" s="189" t="s">
        <v>1214</v>
      </c>
      <c r="H795" s="190">
        <v>12.8</v>
      </c>
      <c r="I795" s="191"/>
      <c r="L795" s="186"/>
      <c r="M795" s="192"/>
      <c r="N795" s="193"/>
      <c r="O795" s="193"/>
      <c r="P795" s="193"/>
      <c r="Q795" s="193"/>
      <c r="R795" s="193"/>
      <c r="S795" s="193"/>
      <c r="T795" s="194"/>
      <c r="AT795" s="188" t="s">
        <v>252</v>
      </c>
      <c r="AU795" s="188" t="s">
        <v>80</v>
      </c>
      <c r="AV795" s="11" t="s">
        <v>80</v>
      </c>
      <c r="AW795" s="11" t="s">
        <v>36</v>
      </c>
      <c r="AX795" s="11" t="s">
        <v>72</v>
      </c>
      <c r="AY795" s="188" t="s">
        <v>243</v>
      </c>
    </row>
    <row r="796" spans="2:65" s="11" customFormat="1" ht="13.5">
      <c r="B796" s="186"/>
      <c r="D796" s="187" t="s">
        <v>252</v>
      </c>
      <c r="E796" s="188" t="s">
        <v>5</v>
      </c>
      <c r="F796" s="189" t="s">
        <v>1215</v>
      </c>
      <c r="H796" s="190">
        <v>26</v>
      </c>
      <c r="I796" s="191"/>
      <c r="L796" s="186"/>
      <c r="M796" s="192"/>
      <c r="N796" s="193"/>
      <c r="O796" s="193"/>
      <c r="P796" s="193"/>
      <c r="Q796" s="193"/>
      <c r="R796" s="193"/>
      <c r="S796" s="193"/>
      <c r="T796" s="194"/>
      <c r="AT796" s="188" t="s">
        <v>252</v>
      </c>
      <c r="AU796" s="188" t="s">
        <v>80</v>
      </c>
      <c r="AV796" s="11" t="s">
        <v>80</v>
      </c>
      <c r="AW796" s="11" t="s">
        <v>36</v>
      </c>
      <c r="AX796" s="11" t="s">
        <v>72</v>
      </c>
      <c r="AY796" s="188" t="s">
        <v>243</v>
      </c>
    </row>
    <row r="797" spans="2:65" s="12" customFormat="1" ht="13.5">
      <c r="B797" s="195"/>
      <c r="D797" s="187" t="s">
        <v>252</v>
      </c>
      <c r="E797" s="196" t="s">
        <v>5</v>
      </c>
      <c r="F797" s="197" t="s">
        <v>1216</v>
      </c>
      <c r="H797" s="198">
        <v>494</v>
      </c>
      <c r="I797" s="199"/>
      <c r="L797" s="195"/>
      <c r="M797" s="200"/>
      <c r="N797" s="201"/>
      <c r="O797" s="201"/>
      <c r="P797" s="201"/>
      <c r="Q797" s="201"/>
      <c r="R797" s="201"/>
      <c r="S797" s="201"/>
      <c r="T797" s="202"/>
      <c r="AT797" s="196" t="s">
        <v>252</v>
      </c>
      <c r="AU797" s="196" t="s">
        <v>80</v>
      </c>
      <c r="AV797" s="12" t="s">
        <v>83</v>
      </c>
      <c r="AW797" s="12" t="s">
        <v>36</v>
      </c>
      <c r="AX797" s="12" t="s">
        <v>11</v>
      </c>
      <c r="AY797" s="196" t="s">
        <v>243</v>
      </c>
    </row>
    <row r="798" spans="2:65" s="1" customFormat="1" ht="16.5" customHeight="1">
      <c r="B798" s="173"/>
      <c r="C798" s="203" t="s">
        <v>1217</v>
      </c>
      <c r="D798" s="203" t="s">
        <v>337</v>
      </c>
      <c r="E798" s="204" t="s">
        <v>1218</v>
      </c>
      <c r="F798" s="205" t="s">
        <v>1219</v>
      </c>
      <c r="G798" s="206" t="s">
        <v>768</v>
      </c>
      <c r="H798" s="207">
        <v>0.501</v>
      </c>
      <c r="I798" s="208"/>
      <c r="J798" s="209">
        <f>ROUND(I798*H798,0)</f>
        <v>0</v>
      </c>
      <c r="K798" s="205" t="s">
        <v>5</v>
      </c>
      <c r="L798" s="210"/>
      <c r="M798" s="211" t="s">
        <v>5</v>
      </c>
      <c r="N798" s="212" t="s">
        <v>43</v>
      </c>
      <c r="O798" s="40"/>
      <c r="P798" s="183">
        <f>O798*H798</f>
        <v>0</v>
      </c>
      <c r="Q798" s="183">
        <v>1</v>
      </c>
      <c r="R798" s="183">
        <f>Q798*H798</f>
        <v>0.501</v>
      </c>
      <c r="S798" s="183">
        <v>0</v>
      </c>
      <c r="T798" s="184">
        <f>S798*H798</f>
        <v>0</v>
      </c>
      <c r="AR798" s="23" t="s">
        <v>434</v>
      </c>
      <c r="AT798" s="23" t="s">
        <v>337</v>
      </c>
      <c r="AU798" s="23" t="s">
        <v>80</v>
      </c>
      <c r="AY798" s="23" t="s">
        <v>243</v>
      </c>
      <c r="BE798" s="185">
        <f>IF(N798="základní",J798,0)</f>
        <v>0</v>
      </c>
      <c r="BF798" s="185">
        <f>IF(N798="snížená",J798,0)</f>
        <v>0</v>
      </c>
      <c r="BG798" s="185">
        <f>IF(N798="zákl. přenesená",J798,0)</f>
        <v>0</v>
      </c>
      <c r="BH798" s="185">
        <f>IF(N798="sníž. přenesená",J798,0)</f>
        <v>0</v>
      </c>
      <c r="BI798" s="185">
        <f>IF(N798="nulová",J798,0)</f>
        <v>0</v>
      </c>
      <c r="BJ798" s="23" t="s">
        <v>11</v>
      </c>
      <c r="BK798" s="185">
        <f>ROUND(I798*H798,0)</f>
        <v>0</v>
      </c>
      <c r="BL798" s="23" t="s">
        <v>332</v>
      </c>
      <c r="BM798" s="23" t="s">
        <v>1220</v>
      </c>
    </row>
    <row r="799" spans="2:65" s="11" customFormat="1" ht="13.5">
      <c r="B799" s="186"/>
      <c r="D799" s="187" t="s">
        <v>252</v>
      </c>
      <c r="E799" s="188" t="s">
        <v>5</v>
      </c>
      <c r="F799" s="189" t="s">
        <v>1221</v>
      </c>
      <c r="H799" s="190">
        <v>0.501</v>
      </c>
      <c r="I799" s="191"/>
      <c r="L799" s="186"/>
      <c r="M799" s="192"/>
      <c r="N799" s="193"/>
      <c r="O799" s="193"/>
      <c r="P799" s="193"/>
      <c r="Q799" s="193"/>
      <c r="R799" s="193"/>
      <c r="S799" s="193"/>
      <c r="T799" s="194"/>
      <c r="AT799" s="188" t="s">
        <v>252</v>
      </c>
      <c r="AU799" s="188" t="s">
        <v>80</v>
      </c>
      <c r="AV799" s="11" t="s">
        <v>80</v>
      </c>
      <c r="AW799" s="11" t="s">
        <v>36</v>
      </c>
      <c r="AX799" s="11" t="s">
        <v>11</v>
      </c>
      <c r="AY799" s="188" t="s">
        <v>243</v>
      </c>
    </row>
    <row r="800" spans="2:65" s="1" customFormat="1" ht="16.5" customHeight="1">
      <c r="B800" s="173"/>
      <c r="C800" s="203" t="s">
        <v>1222</v>
      </c>
      <c r="D800" s="203" t="s">
        <v>337</v>
      </c>
      <c r="E800" s="204" t="s">
        <v>1223</v>
      </c>
      <c r="F800" s="205" t="s">
        <v>1224</v>
      </c>
      <c r="G800" s="206" t="s">
        <v>768</v>
      </c>
      <c r="H800" s="207">
        <v>1.4E-2</v>
      </c>
      <c r="I800" s="208"/>
      <c r="J800" s="209">
        <f>ROUND(I800*H800,0)</f>
        <v>0</v>
      </c>
      <c r="K800" s="205" t="s">
        <v>249</v>
      </c>
      <c r="L800" s="210"/>
      <c r="M800" s="211" t="s">
        <v>5</v>
      </c>
      <c r="N800" s="212" t="s">
        <v>43</v>
      </c>
      <c r="O800" s="40"/>
      <c r="P800" s="183">
        <f>O800*H800</f>
        <v>0</v>
      </c>
      <c r="Q800" s="183">
        <v>1</v>
      </c>
      <c r="R800" s="183">
        <f>Q800*H800</f>
        <v>1.4E-2</v>
      </c>
      <c r="S800" s="183">
        <v>0</v>
      </c>
      <c r="T800" s="184">
        <f>S800*H800</f>
        <v>0</v>
      </c>
      <c r="AR800" s="23" t="s">
        <v>434</v>
      </c>
      <c r="AT800" s="23" t="s">
        <v>337</v>
      </c>
      <c r="AU800" s="23" t="s">
        <v>80</v>
      </c>
      <c r="AY800" s="23" t="s">
        <v>243</v>
      </c>
      <c r="BE800" s="185">
        <f>IF(N800="základní",J800,0)</f>
        <v>0</v>
      </c>
      <c r="BF800" s="185">
        <f>IF(N800="snížená",J800,0)</f>
        <v>0</v>
      </c>
      <c r="BG800" s="185">
        <f>IF(N800="zákl. přenesená",J800,0)</f>
        <v>0</v>
      </c>
      <c r="BH800" s="185">
        <f>IF(N800="sníž. přenesená",J800,0)</f>
        <v>0</v>
      </c>
      <c r="BI800" s="185">
        <f>IF(N800="nulová",J800,0)</f>
        <v>0</v>
      </c>
      <c r="BJ800" s="23" t="s">
        <v>11</v>
      </c>
      <c r="BK800" s="185">
        <f>ROUND(I800*H800,0)</f>
        <v>0</v>
      </c>
      <c r="BL800" s="23" t="s">
        <v>332</v>
      </c>
      <c r="BM800" s="23" t="s">
        <v>1225</v>
      </c>
    </row>
    <row r="801" spans="2:65" s="11" customFormat="1" ht="13.5">
      <c r="B801" s="186"/>
      <c r="D801" s="187" t="s">
        <v>252</v>
      </c>
      <c r="E801" s="188" t="s">
        <v>5</v>
      </c>
      <c r="F801" s="189" t="s">
        <v>1226</v>
      </c>
      <c r="H801" s="190">
        <v>1.4E-2</v>
      </c>
      <c r="I801" s="191"/>
      <c r="L801" s="186"/>
      <c r="M801" s="192"/>
      <c r="N801" s="193"/>
      <c r="O801" s="193"/>
      <c r="P801" s="193"/>
      <c r="Q801" s="193"/>
      <c r="R801" s="193"/>
      <c r="S801" s="193"/>
      <c r="T801" s="194"/>
      <c r="AT801" s="188" t="s">
        <v>252</v>
      </c>
      <c r="AU801" s="188" t="s">
        <v>80</v>
      </c>
      <c r="AV801" s="11" t="s">
        <v>80</v>
      </c>
      <c r="AW801" s="11" t="s">
        <v>36</v>
      </c>
      <c r="AX801" s="11" t="s">
        <v>11</v>
      </c>
      <c r="AY801" s="188" t="s">
        <v>243</v>
      </c>
    </row>
    <row r="802" spans="2:65" s="1" customFormat="1" ht="16.5" customHeight="1">
      <c r="B802" s="173"/>
      <c r="C802" s="203" t="s">
        <v>1227</v>
      </c>
      <c r="D802" s="203" t="s">
        <v>337</v>
      </c>
      <c r="E802" s="204" t="s">
        <v>1228</v>
      </c>
      <c r="F802" s="205" t="s">
        <v>1229</v>
      </c>
      <c r="G802" s="206" t="s">
        <v>768</v>
      </c>
      <c r="H802" s="207">
        <v>2.9000000000000001E-2</v>
      </c>
      <c r="I802" s="208"/>
      <c r="J802" s="209">
        <f>ROUND(I802*H802,0)</f>
        <v>0</v>
      </c>
      <c r="K802" s="205" t="s">
        <v>249</v>
      </c>
      <c r="L802" s="210"/>
      <c r="M802" s="211" t="s">
        <v>5</v>
      </c>
      <c r="N802" s="212" t="s">
        <v>43</v>
      </c>
      <c r="O802" s="40"/>
      <c r="P802" s="183">
        <f>O802*H802</f>
        <v>0</v>
      </c>
      <c r="Q802" s="183">
        <v>1</v>
      </c>
      <c r="R802" s="183">
        <f>Q802*H802</f>
        <v>2.9000000000000001E-2</v>
      </c>
      <c r="S802" s="183">
        <v>0</v>
      </c>
      <c r="T802" s="184">
        <f>S802*H802</f>
        <v>0</v>
      </c>
      <c r="AR802" s="23" t="s">
        <v>434</v>
      </c>
      <c r="AT802" s="23" t="s">
        <v>337</v>
      </c>
      <c r="AU802" s="23" t="s">
        <v>80</v>
      </c>
      <c r="AY802" s="23" t="s">
        <v>243</v>
      </c>
      <c r="BE802" s="185">
        <f>IF(N802="základní",J802,0)</f>
        <v>0</v>
      </c>
      <c r="BF802" s="185">
        <f>IF(N802="snížená",J802,0)</f>
        <v>0</v>
      </c>
      <c r="BG802" s="185">
        <f>IF(N802="zákl. přenesená",J802,0)</f>
        <v>0</v>
      </c>
      <c r="BH802" s="185">
        <f>IF(N802="sníž. přenesená",J802,0)</f>
        <v>0</v>
      </c>
      <c r="BI802" s="185">
        <f>IF(N802="nulová",J802,0)</f>
        <v>0</v>
      </c>
      <c r="BJ802" s="23" t="s">
        <v>11</v>
      </c>
      <c r="BK802" s="185">
        <f>ROUND(I802*H802,0)</f>
        <v>0</v>
      </c>
      <c r="BL802" s="23" t="s">
        <v>332</v>
      </c>
      <c r="BM802" s="23" t="s">
        <v>1230</v>
      </c>
    </row>
    <row r="803" spans="2:65" s="11" customFormat="1" ht="13.5">
      <c r="B803" s="186"/>
      <c r="D803" s="187" t="s">
        <v>252</v>
      </c>
      <c r="E803" s="188" t="s">
        <v>5</v>
      </c>
      <c r="F803" s="189" t="s">
        <v>1231</v>
      </c>
      <c r="H803" s="190">
        <v>2.9000000000000001E-2</v>
      </c>
      <c r="I803" s="191"/>
      <c r="L803" s="186"/>
      <c r="M803" s="192"/>
      <c r="N803" s="193"/>
      <c r="O803" s="193"/>
      <c r="P803" s="193"/>
      <c r="Q803" s="193"/>
      <c r="R803" s="193"/>
      <c r="S803" s="193"/>
      <c r="T803" s="194"/>
      <c r="AT803" s="188" t="s">
        <v>252</v>
      </c>
      <c r="AU803" s="188" t="s">
        <v>80</v>
      </c>
      <c r="AV803" s="11" t="s">
        <v>80</v>
      </c>
      <c r="AW803" s="11" t="s">
        <v>36</v>
      </c>
      <c r="AX803" s="11" t="s">
        <v>11</v>
      </c>
      <c r="AY803" s="188" t="s">
        <v>243</v>
      </c>
    </row>
    <row r="804" spans="2:65" s="1" customFormat="1" ht="16.5" customHeight="1">
      <c r="B804" s="173"/>
      <c r="C804" s="174" t="s">
        <v>1232</v>
      </c>
      <c r="D804" s="174" t="s">
        <v>245</v>
      </c>
      <c r="E804" s="175" t="s">
        <v>1233</v>
      </c>
      <c r="F804" s="176" t="s">
        <v>1234</v>
      </c>
      <c r="G804" s="177" t="s">
        <v>768</v>
      </c>
      <c r="H804" s="178">
        <v>1.2470000000000001</v>
      </c>
      <c r="I804" s="179"/>
      <c r="J804" s="180">
        <f>ROUND(I804*H804,0)</f>
        <v>0</v>
      </c>
      <c r="K804" s="176" t="s">
        <v>249</v>
      </c>
      <c r="L804" s="39"/>
      <c r="M804" s="181" t="s">
        <v>5</v>
      </c>
      <c r="N804" s="182" t="s">
        <v>43</v>
      </c>
      <c r="O804" s="40"/>
      <c r="P804" s="183">
        <f>O804*H804</f>
        <v>0</v>
      </c>
      <c r="Q804" s="183">
        <v>0</v>
      </c>
      <c r="R804" s="183">
        <f>Q804*H804</f>
        <v>0</v>
      </c>
      <c r="S804" s="183">
        <v>0</v>
      </c>
      <c r="T804" s="184">
        <f>S804*H804</f>
        <v>0</v>
      </c>
      <c r="AR804" s="23" t="s">
        <v>332</v>
      </c>
      <c r="AT804" s="23" t="s">
        <v>245</v>
      </c>
      <c r="AU804" s="23" t="s">
        <v>80</v>
      </c>
      <c r="AY804" s="23" t="s">
        <v>243</v>
      </c>
      <c r="BE804" s="185">
        <f>IF(N804="základní",J804,0)</f>
        <v>0</v>
      </c>
      <c r="BF804" s="185">
        <f>IF(N804="snížená",J804,0)</f>
        <v>0</v>
      </c>
      <c r="BG804" s="185">
        <f>IF(N804="zákl. přenesená",J804,0)</f>
        <v>0</v>
      </c>
      <c r="BH804" s="185">
        <f>IF(N804="sníž. přenesená",J804,0)</f>
        <v>0</v>
      </c>
      <c r="BI804" s="185">
        <f>IF(N804="nulová",J804,0)</f>
        <v>0</v>
      </c>
      <c r="BJ804" s="23" t="s">
        <v>11</v>
      </c>
      <c r="BK804" s="185">
        <f>ROUND(I804*H804,0)</f>
        <v>0</v>
      </c>
      <c r="BL804" s="23" t="s">
        <v>332</v>
      </c>
      <c r="BM804" s="23" t="s">
        <v>1235</v>
      </c>
    </row>
    <row r="805" spans="2:65" s="10" customFormat="1" ht="29.85" customHeight="1">
      <c r="B805" s="160"/>
      <c r="D805" s="161" t="s">
        <v>71</v>
      </c>
      <c r="E805" s="171" t="s">
        <v>1236</v>
      </c>
      <c r="F805" s="171" t="s">
        <v>1237</v>
      </c>
      <c r="I805" s="163"/>
      <c r="J805" s="172">
        <f>BK805</f>
        <v>0</v>
      </c>
      <c r="L805" s="160"/>
      <c r="M805" s="165"/>
      <c r="N805" s="166"/>
      <c r="O805" s="166"/>
      <c r="P805" s="167">
        <f>SUM(P806:P807)</f>
        <v>0</v>
      </c>
      <c r="Q805" s="166"/>
      <c r="R805" s="167">
        <f>SUM(R806:R807)</f>
        <v>3.6728824799999995E-3</v>
      </c>
      <c r="S805" s="166"/>
      <c r="T805" s="168">
        <f>SUM(T806:T807)</f>
        <v>0</v>
      </c>
      <c r="AR805" s="161" t="s">
        <v>80</v>
      </c>
      <c r="AT805" s="169" t="s">
        <v>71</v>
      </c>
      <c r="AU805" s="169" t="s">
        <v>11</v>
      </c>
      <c r="AY805" s="161" t="s">
        <v>243</v>
      </c>
      <c r="BK805" s="170">
        <f>SUM(BK806:BK807)</f>
        <v>0</v>
      </c>
    </row>
    <row r="806" spans="2:65" s="1" customFormat="1" ht="25.5" customHeight="1">
      <c r="B806" s="173"/>
      <c r="C806" s="174" t="s">
        <v>1238</v>
      </c>
      <c r="D806" s="174" t="s">
        <v>245</v>
      </c>
      <c r="E806" s="175" t="s">
        <v>1239</v>
      </c>
      <c r="F806" s="176" t="s">
        <v>1240</v>
      </c>
      <c r="G806" s="177" t="s">
        <v>248</v>
      </c>
      <c r="H806" s="178">
        <v>7.1920000000000002</v>
      </c>
      <c r="I806" s="179"/>
      <c r="J806" s="180">
        <f>ROUND(I806*H806,0)</f>
        <v>0</v>
      </c>
      <c r="K806" s="176" t="s">
        <v>249</v>
      </c>
      <c r="L806" s="39"/>
      <c r="M806" s="181" t="s">
        <v>5</v>
      </c>
      <c r="N806" s="182" t="s">
        <v>43</v>
      </c>
      <c r="O806" s="40"/>
      <c r="P806" s="183">
        <f>O806*H806</f>
        <v>0</v>
      </c>
      <c r="Q806" s="183">
        <v>5.1068999999999995E-4</v>
      </c>
      <c r="R806" s="183">
        <f>Q806*H806</f>
        <v>3.6728824799999995E-3</v>
      </c>
      <c r="S806" s="183">
        <v>0</v>
      </c>
      <c r="T806" s="184">
        <f>S806*H806</f>
        <v>0</v>
      </c>
      <c r="AR806" s="23" t="s">
        <v>332</v>
      </c>
      <c r="AT806" s="23" t="s">
        <v>245</v>
      </c>
      <c r="AU806" s="23" t="s">
        <v>80</v>
      </c>
      <c r="AY806" s="23" t="s">
        <v>243</v>
      </c>
      <c r="BE806" s="185">
        <f>IF(N806="základní",J806,0)</f>
        <v>0</v>
      </c>
      <c r="BF806" s="185">
        <f>IF(N806="snížená",J806,0)</f>
        <v>0</v>
      </c>
      <c r="BG806" s="185">
        <f>IF(N806="zákl. přenesená",J806,0)</f>
        <v>0</v>
      </c>
      <c r="BH806" s="185">
        <f>IF(N806="sníž. přenesená",J806,0)</f>
        <v>0</v>
      </c>
      <c r="BI806" s="185">
        <f>IF(N806="nulová",J806,0)</f>
        <v>0</v>
      </c>
      <c r="BJ806" s="23" t="s">
        <v>11</v>
      </c>
      <c r="BK806" s="185">
        <f>ROUND(I806*H806,0)</f>
        <v>0</v>
      </c>
      <c r="BL806" s="23" t="s">
        <v>332</v>
      </c>
      <c r="BM806" s="23" t="s">
        <v>1241</v>
      </c>
    </row>
    <row r="807" spans="2:65" s="11" customFormat="1" ht="13.5">
      <c r="B807" s="186"/>
      <c r="D807" s="187" t="s">
        <v>252</v>
      </c>
      <c r="E807" s="188" t="s">
        <v>5</v>
      </c>
      <c r="F807" s="189" t="s">
        <v>1242</v>
      </c>
      <c r="H807" s="190">
        <v>7.1920000000000002</v>
      </c>
      <c r="I807" s="191"/>
      <c r="L807" s="186"/>
      <c r="M807" s="192"/>
      <c r="N807" s="193"/>
      <c r="O807" s="193"/>
      <c r="P807" s="193"/>
      <c r="Q807" s="193"/>
      <c r="R807" s="193"/>
      <c r="S807" s="193"/>
      <c r="T807" s="194"/>
      <c r="AT807" s="188" t="s">
        <v>252</v>
      </c>
      <c r="AU807" s="188" t="s">
        <v>80</v>
      </c>
      <c r="AV807" s="11" t="s">
        <v>80</v>
      </c>
      <c r="AW807" s="11" t="s">
        <v>36</v>
      </c>
      <c r="AX807" s="11" t="s">
        <v>11</v>
      </c>
      <c r="AY807" s="188" t="s">
        <v>243</v>
      </c>
    </row>
    <row r="808" spans="2:65" s="10" customFormat="1" ht="29.85" customHeight="1">
      <c r="B808" s="160"/>
      <c r="D808" s="161" t="s">
        <v>71</v>
      </c>
      <c r="E808" s="171" t="s">
        <v>1243</v>
      </c>
      <c r="F808" s="171" t="s">
        <v>1244</v>
      </c>
      <c r="I808" s="163"/>
      <c r="J808" s="172">
        <f>BK808</f>
        <v>0</v>
      </c>
      <c r="L808" s="160"/>
      <c r="M808" s="165"/>
      <c r="N808" s="166"/>
      <c r="O808" s="166"/>
      <c r="P808" s="167">
        <f>SUM(P809:P864)</f>
        <v>0</v>
      </c>
      <c r="Q808" s="166"/>
      <c r="R808" s="167">
        <f>SUM(R809:R864)</f>
        <v>1.9701397408000001</v>
      </c>
      <c r="S808" s="166"/>
      <c r="T808" s="168">
        <f>SUM(T809:T864)</f>
        <v>0.60399150000000001</v>
      </c>
      <c r="AR808" s="161" t="s">
        <v>80</v>
      </c>
      <c r="AT808" s="169" t="s">
        <v>71</v>
      </c>
      <c r="AU808" s="169" t="s">
        <v>11</v>
      </c>
      <c r="AY808" s="161" t="s">
        <v>243</v>
      </c>
      <c r="BK808" s="170">
        <f>SUM(BK809:BK864)</f>
        <v>0</v>
      </c>
    </row>
    <row r="809" spans="2:65" s="1" customFormat="1" ht="16.5" customHeight="1">
      <c r="B809" s="173"/>
      <c r="C809" s="174" t="s">
        <v>1245</v>
      </c>
      <c r="D809" s="174" t="s">
        <v>245</v>
      </c>
      <c r="E809" s="175" t="s">
        <v>1246</v>
      </c>
      <c r="F809" s="176" t="s">
        <v>1247</v>
      </c>
      <c r="G809" s="177" t="s">
        <v>248</v>
      </c>
      <c r="H809" s="178">
        <v>2856.61</v>
      </c>
      <c r="I809" s="179"/>
      <c r="J809" s="180">
        <f>ROUND(I809*H809,0)</f>
        <v>0</v>
      </c>
      <c r="K809" s="176" t="s">
        <v>249</v>
      </c>
      <c r="L809" s="39"/>
      <c r="M809" s="181" t="s">
        <v>5</v>
      </c>
      <c r="N809" s="182" t="s">
        <v>43</v>
      </c>
      <c r="O809" s="40"/>
      <c r="P809" s="183">
        <f>O809*H809</f>
        <v>0</v>
      </c>
      <c r="Q809" s="183">
        <v>2.08E-6</v>
      </c>
      <c r="R809" s="183">
        <f>Q809*H809</f>
        <v>5.9417488000000004E-3</v>
      </c>
      <c r="S809" s="183">
        <v>1.4999999999999999E-4</v>
      </c>
      <c r="T809" s="184">
        <f>S809*H809</f>
        <v>0.42849149999999997</v>
      </c>
      <c r="AR809" s="23" t="s">
        <v>332</v>
      </c>
      <c r="AT809" s="23" t="s">
        <v>245</v>
      </c>
      <c r="AU809" s="23" t="s">
        <v>80</v>
      </c>
      <c r="AY809" s="23" t="s">
        <v>243</v>
      </c>
      <c r="BE809" s="185">
        <f>IF(N809="základní",J809,0)</f>
        <v>0</v>
      </c>
      <c r="BF809" s="185">
        <f>IF(N809="snížená",J809,0)</f>
        <v>0</v>
      </c>
      <c r="BG809" s="185">
        <f>IF(N809="zákl. přenesená",J809,0)</f>
        <v>0</v>
      </c>
      <c r="BH809" s="185">
        <f>IF(N809="sníž. přenesená",J809,0)</f>
        <v>0</v>
      </c>
      <c r="BI809" s="185">
        <f>IF(N809="nulová",J809,0)</f>
        <v>0</v>
      </c>
      <c r="BJ809" s="23" t="s">
        <v>11</v>
      </c>
      <c r="BK809" s="185">
        <f>ROUND(I809*H809,0)</f>
        <v>0</v>
      </c>
      <c r="BL809" s="23" t="s">
        <v>332</v>
      </c>
      <c r="BM809" s="23" t="s">
        <v>1248</v>
      </c>
    </row>
    <row r="810" spans="2:65" s="11" customFormat="1" ht="13.5">
      <c r="B810" s="186"/>
      <c r="D810" s="187" t="s">
        <v>252</v>
      </c>
      <c r="E810" s="188" t="s">
        <v>5</v>
      </c>
      <c r="F810" s="189" t="s">
        <v>1249</v>
      </c>
      <c r="H810" s="190">
        <v>500.7</v>
      </c>
      <c r="I810" s="191"/>
      <c r="L810" s="186"/>
      <c r="M810" s="192"/>
      <c r="N810" s="193"/>
      <c r="O810" s="193"/>
      <c r="P810" s="193"/>
      <c r="Q810" s="193"/>
      <c r="R810" s="193"/>
      <c r="S810" s="193"/>
      <c r="T810" s="194"/>
      <c r="AT810" s="188" t="s">
        <v>252</v>
      </c>
      <c r="AU810" s="188" t="s">
        <v>80</v>
      </c>
      <c r="AV810" s="11" t="s">
        <v>80</v>
      </c>
      <c r="AW810" s="11" t="s">
        <v>36</v>
      </c>
      <c r="AX810" s="11" t="s">
        <v>72</v>
      </c>
      <c r="AY810" s="188" t="s">
        <v>243</v>
      </c>
    </row>
    <row r="811" spans="2:65" s="11" customFormat="1" ht="13.5">
      <c r="B811" s="186"/>
      <c r="D811" s="187" t="s">
        <v>252</v>
      </c>
      <c r="E811" s="188" t="s">
        <v>5</v>
      </c>
      <c r="F811" s="189" t="s">
        <v>1250</v>
      </c>
      <c r="H811" s="190">
        <v>110.26</v>
      </c>
      <c r="I811" s="191"/>
      <c r="L811" s="186"/>
      <c r="M811" s="192"/>
      <c r="N811" s="193"/>
      <c r="O811" s="193"/>
      <c r="P811" s="193"/>
      <c r="Q811" s="193"/>
      <c r="R811" s="193"/>
      <c r="S811" s="193"/>
      <c r="T811" s="194"/>
      <c r="AT811" s="188" t="s">
        <v>252</v>
      </c>
      <c r="AU811" s="188" t="s">
        <v>80</v>
      </c>
      <c r="AV811" s="11" t="s">
        <v>80</v>
      </c>
      <c r="AW811" s="11" t="s">
        <v>36</v>
      </c>
      <c r="AX811" s="11" t="s">
        <v>72</v>
      </c>
      <c r="AY811" s="188" t="s">
        <v>243</v>
      </c>
    </row>
    <row r="812" spans="2:65" s="12" customFormat="1" ht="13.5">
      <c r="B812" s="195"/>
      <c r="D812" s="187" t="s">
        <v>252</v>
      </c>
      <c r="E812" s="196" t="s">
        <v>5</v>
      </c>
      <c r="F812" s="197" t="s">
        <v>1251</v>
      </c>
      <c r="H812" s="198">
        <v>610.96</v>
      </c>
      <c r="I812" s="199"/>
      <c r="L812" s="195"/>
      <c r="M812" s="200"/>
      <c r="N812" s="201"/>
      <c r="O812" s="201"/>
      <c r="P812" s="201"/>
      <c r="Q812" s="201"/>
      <c r="R812" s="201"/>
      <c r="S812" s="201"/>
      <c r="T812" s="202"/>
      <c r="AT812" s="196" t="s">
        <v>252</v>
      </c>
      <c r="AU812" s="196" t="s">
        <v>80</v>
      </c>
      <c r="AV812" s="12" t="s">
        <v>83</v>
      </c>
      <c r="AW812" s="12" t="s">
        <v>36</v>
      </c>
      <c r="AX812" s="12" t="s">
        <v>72</v>
      </c>
      <c r="AY812" s="196" t="s">
        <v>243</v>
      </c>
    </row>
    <row r="813" spans="2:65" s="11" customFormat="1" ht="13.5">
      <c r="B813" s="186"/>
      <c r="D813" s="187" t="s">
        <v>252</v>
      </c>
      <c r="E813" s="188" t="s">
        <v>5</v>
      </c>
      <c r="F813" s="189" t="s">
        <v>1252</v>
      </c>
      <c r="H813" s="190">
        <v>64.349999999999994</v>
      </c>
      <c r="I813" s="191"/>
      <c r="L813" s="186"/>
      <c r="M813" s="192"/>
      <c r="N813" s="193"/>
      <c r="O813" s="193"/>
      <c r="P813" s="193"/>
      <c r="Q813" s="193"/>
      <c r="R813" s="193"/>
      <c r="S813" s="193"/>
      <c r="T813" s="194"/>
      <c r="AT813" s="188" t="s">
        <v>252</v>
      </c>
      <c r="AU813" s="188" t="s">
        <v>80</v>
      </c>
      <c r="AV813" s="11" t="s">
        <v>80</v>
      </c>
      <c r="AW813" s="11" t="s">
        <v>36</v>
      </c>
      <c r="AX813" s="11" t="s">
        <v>72</v>
      </c>
      <c r="AY813" s="188" t="s">
        <v>243</v>
      </c>
    </row>
    <row r="814" spans="2:65" s="11" customFormat="1" ht="13.5">
      <c r="B814" s="186"/>
      <c r="D814" s="187" t="s">
        <v>252</v>
      </c>
      <c r="E814" s="188" t="s">
        <v>5</v>
      </c>
      <c r="F814" s="189" t="s">
        <v>1253</v>
      </c>
      <c r="H814" s="190">
        <v>112.8</v>
      </c>
      <c r="I814" s="191"/>
      <c r="L814" s="186"/>
      <c r="M814" s="192"/>
      <c r="N814" s="193"/>
      <c r="O814" s="193"/>
      <c r="P814" s="193"/>
      <c r="Q814" s="193"/>
      <c r="R814" s="193"/>
      <c r="S814" s="193"/>
      <c r="T814" s="194"/>
      <c r="AT814" s="188" t="s">
        <v>252</v>
      </c>
      <c r="AU814" s="188" t="s">
        <v>80</v>
      </c>
      <c r="AV814" s="11" t="s">
        <v>80</v>
      </c>
      <c r="AW814" s="11" t="s">
        <v>36</v>
      </c>
      <c r="AX814" s="11" t="s">
        <v>72</v>
      </c>
      <c r="AY814" s="188" t="s">
        <v>243</v>
      </c>
    </row>
    <row r="815" spans="2:65" s="12" customFormat="1" ht="13.5">
      <c r="B815" s="195"/>
      <c r="D815" s="187" t="s">
        <v>252</v>
      </c>
      <c r="E815" s="196" t="s">
        <v>5</v>
      </c>
      <c r="F815" s="197" t="s">
        <v>1254</v>
      </c>
      <c r="H815" s="198">
        <v>177.15</v>
      </c>
      <c r="I815" s="199"/>
      <c r="L815" s="195"/>
      <c r="M815" s="200"/>
      <c r="N815" s="201"/>
      <c r="O815" s="201"/>
      <c r="P815" s="201"/>
      <c r="Q815" s="201"/>
      <c r="R815" s="201"/>
      <c r="S815" s="201"/>
      <c r="T815" s="202"/>
      <c r="AT815" s="196" t="s">
        <v>252</v>
      </c>
      <c r="AU815" s="196" t="s">
        <v>80</v>
      </c>
      <c r="AV815" s="12" t="s">
        <v>83</v>
      </c>
      <c r="AW815" s="12" t="s">
        <v>36</v>
      </c>
      <c r="AX815" s="12" t="s">
        <v>72</v>
      </c>
      <c r="AY815" s="196" t="s">
        <v>243</v>
      </c>
    </row>
    <row r="816" spans="2:65" s="11" customFormat="1" ht="13.5">
      <c r="B816" s="186"/>
      <c r="D816" s="187" t="s">
        <v>252</v>
      </c>
      <c r="E816" s="188" t="s">
        <v>5</v>
      </c>
      <c r="F816" s="189" t="s">
        <v>1255</v>
      </c>
      <c r="H816" s="190">
        <v>65.7</v>
      </c>
      <c r="I816" s="191"/>
      <c r="L816" s="186"/>
      <c r="M816" s="192"/>
      <c r="N816" s="193"/>
      <c r="O816" s="193"/>
      <c r="P816" s="193"/>
      <c r="Q816" s="193"/>
      <c r="R816" s="193"/>
      <c r="S816" s="193"/>
      <c r="T816" s="194"/>
      <c r="AT816" s="188" t="s">
        <v>252</v>
      </c>
      <c r="AU816" s="188" t="s">
        <v>80</v>
      </c>
      <c r="AV816" s="11" t="s">
        <v>80</v>
      </c>
      <c r="AW816" s="11" t="s">
        <v>36</v>
      </c>
      <c r="AX816" s="11" t="s">
        <v>72</v>
      </c>
      <c r="AY816" s="188" t="s">
        <v>243</v>
      </c>
    </row>
    <row r="817" spans="2:51" s="12" customFormat="1" ht="13.5">
      <c r="B817" s="195"/>
      <c r="D817" s="187" t="s">
        <v>252</v>
      </c>
      <c r="E817" s="196" t="s">
        <v>5</v>
      </c>
      <c r="F817" s="197" t="s">
        <v>1256</v>
      </c>
      <c r="H817" s="198">
        <v>65.7</v>
      </c>
      <c r="I817" s="199"/>
      <c r="L817" s="195"/>
      <c r="M817" s="200"/>
      <c r="N817" s="201"/>
      <c r="O817" s="201"/>
      <c r="P817" s="201"/>
      <c r="Q817" s="201"/>
      <c r="R817" s="201"/>
      <c r="S817" s="201"/>
      <c r="T817" s="202"/>
      <c r="AT817" s="196" t="s">
        <v>252</v>
      </c>
      <c r="AU817" s="196" t="s">
        <v>80</v>
      </c>
      <c r="AV817" s="12" t="s">
        <v>83</v>
      </c>
      <c r="AW817" s="12" t="s">
        <v>36</v>
      </c>
      <c r="AX817" s="12" t="s">
        <v>72</v>
      </c>
      <c r="AY817" s="196" t="s">
        <v>243</v>
      </c>
    </row>
    <row r="818" spans="2:51" s="13" customFormat="1" ht="13.5">
      <c r="B818" s="213"/>
      <c r="D818" s="187" t="s">
        <v>252</v>
      </c>
      <c r="E818" s="214" t="s">
        <v>98</v>
      </c>
      <c r="F818" s="215" t="s">
        <v>1257</v>
      </c>
      <c r="H818" s="216">
        <v>853.81</v>
      </c>
      <c r="I818" s="217"/>
      <c r="L818" s="213"/>
      <c r="M818" s="218"/>
      <c r="N818" s="219"/>
      <c r="O818" s="219"/>
      <c r="P818" s="219"/>
      <c r="Q818" s="219"/>
      <c r="R818" s="219"/>
      <c r="S818" s="219"/>
      <c r="T818" s="220"/>
      <c r="AT818" s="214" t="s">
        <v>252</v>
      </c>
      <c r="AU818" s="214" t="s">
        <v>80</v>
      </c>
      <c r="AV818" s="13" t="s">
        <v>250</v>
      </c>
      <c r="AW818" s="13" t="s">
        <v>36</v>
      </c>
      <c r="AX818" s="13" t="s">
        <v>72</v>
      </c>
      <c r="AY818" s="214" t="s">
        <v>243</v>
      </c>
    </row>
    <row r="819" spans="2:51" s="11" customFormat="1" ht="13.5">
      <c r="B819" s="186"/>
      <c r="D819" s="187" t="s">
        <v>252</v>
      </c>
      <c r="E819" s="188" t="s">
        <v>5</v>
      </c>
      <c r="F819" s="189" t="s">
        <v>1258</v>
      </c>
      <c r="H819" s="190">
        <v>62.4</v>
      </c>
      <c r="I819" s="191"/>
      <c r="L819" s="186"/>
      <c r="M819" s="192"/>
      <c r="N819" s="193"/>
      <c r="O819" s="193"/>
      <c r="P819" s="193"/>
      <c r="Q819" s="193"/>
      <c r="R819" s="193"/>
      <c r="S819" s="193"/>
      <c r="T819" s="194"/>
      <c r="AT819" s="188" t="s">
        <v>252</v>
      </c>
      <c r="AU819" s="188" t="s">
        <v>80</v>
      </c>
      <c r="AV819" s="11" t="s">
        <v>80</v>
      </c>
      <c r="AW819" s="11" t="s">
        <v>36</v>
      </c>
      <c r="AX819" s="11" t="s">
        <v>72</v>
      </c>
      <c r="AY819" s="188" t="s">
        <v>243</v>
      </c>
    </row>
    <row r="820" spans="2:51" s="11" customFormat="1" ht="13.5">
      <c r="B820" s="186"/>
      <c r="D820" s="187" t="s">
        <v>252</v>
      </c>
      <c r="E820" s="188" t="s">
        <v>5</v>
      </c>
      <c r="F820" s="189" t="s">
        <v>1259</v>
      </c>
      <c r="H820" s="190">
        <v>175.8</v>
      </c>
      <c r="I820" s="191"/>
      <c r="L820" s="186"/>
      <c r="M820" s="192"/>
      <c r="N820" s="193"/>
      <c r="O820" s="193"/>
      <c r="P820" s="193"/>
      <c r="Q820" s="193"/>
      <c r="R820" s="193"/>
      <c r="S820" s="193"/>
      <c r="T820" s="194"/>
      <c r="AT820" s="188" t="s">
        <v>252</v>
      </c>
      <c r="AU820" s="188" t="s">
        <v>80</v>
      </c>
      <c r="AV820" s="11" t="s">
        <v>80</v>
      </c>
      <c r="AW820" s="11" t="s">
        <v>36</v>
      </c>
      <c r="AX820" s="11" t="s">
        <v>72</v>
      </c>
      <c r="AY820" s="188" t="s">
        <v>243</v>
      </c>
    </row>
    <row r="821" spans="2:51" s="11" customFormat="1" ht="13.5">
      <c r="B821" s="186"/>
      <c r="D821" s="187" t="s">
        <v>252</v>
      </c>
      <c r="E821" s="188" t="s">
        <v>5</v>
      </c>
      <c r="F821" s="189" t="s">
        <v>1260</v>
      </c>
      <c r="H821" s="190">
        <v>165.6</v>
      </c>
      <c r="I821" s="191"/>
      <c r="L821" s="186"/>
      <c r="M821" s="192"/>
      <c r="N821" s="193"/>
      <c r="O821" s="193"/>
      <c r="P821" s="193"/>
      <c r="Q821" s="193"/>
      <c r="R821" s="193"/>
      <c r="S821" s="193"/>
      <c r="T821" s="194"/>
      <c r="AT821" s="188" t="s">
        <v>252</v>
      </c>
      <c r="AU821" s="188" t="s">
        <v>80</v>
      </c>
      <c r="AV821" s="11" t="s">
        <v>80</v>
      </c>
      <c r="AW821" s="11" t="s">
        <v>36</v>
      </c>
      <c r="AX821" s="11" t="s">
        <v>72</v>
      </c>
      <c r="AY821" s="188" t="s">
        <v>243</v>
      </c>
    </row>
    <row r="822" spans="2:51" s="11" customFormat="1" ht="13.5">
      <c r="B822" s="186"/>
      <c r="D822" s="187" t="s">
        <v>252</v>
      </c>
      <c r="E822" s="188" t="s">
        <v>5</v>
      </c>
      <c r="F822" s="189" t="s">
        <v>1261</v>
      </c>
      <c r="H822" s="190">
        <v>86.4</v>
      </c>
      <c r="I822" s="191"/>
      <c r="L822" s="186"/>
      <c r="M822" s="192"/>
      <c r="N822" s="193"/>
      <c r="O822" s="193"/>
      <c r="P822" s="193"/>
      <c r="Q822" s="193"/>
      <c r="R822" s="193"/>
      <c r="S822" s="193"/>
      <c r="T822" s="194"/>
      <c r="AT822" s="188" t="s">
        <v>252</v>
      </c>
      <c r="AU822" s="188" t="s">
        <v>80</v>
      </c>
      <c r="AV822" s="11" t="s">
        <v>80</v>
      </c>
      <c r="AW822" s="11" t="s">
        <v>36</v>
      </c>
      <c r="AX822" s="11" t="s">
        <v>72</v>
      </c>
      <c r="AY822" s="188" t="s">
        <v>243</v>
      </c>
    </row>
    <row r="823" spans="2:51" s="11" customFormat="1" ht="13.5">
      <c r="B823" s="186"/>
      <c r="D823" s="187" t="s">
        <v>252</v>
      </c>
      <c r="E823" s="188" t="s">
        <v>5</v>
      </c>
      <c r="F823" s="189" t="s">
        <v>1262</v>
      </c>
      <c r="H823" s="190">
        <v>99.6</v>
      </c>
      <c r="I823" s="191"/>
      <c r="L823" s="186"/>
      <c r="M823" s="192"/>
      <c r="N823" s="193"/>
      <c r="O823" s="193"/>
      <c r="P823" s="193"/>
      <c r="Q823" s="193"/>
      <c r="R823" s="193"/>
      <c r="S823" s="193"/>
      <c r="T823" s="194"/>
      <c r="AT823" s="188" t="s">
        <v>252</v>
      </c>
      <c r="AU823" s="188" t="s">
        <v>80</v>
      </c>
      <c r="AV823" s="11" t="s">
        <v>80</v>
      </c>
      <c r="AW823" s="11" t="s">
        <v>36</v>
      </c>
      <c r="AX823" s="11" t="s">
        <v>72</v>
      </c>
      <c r="AY823" s="188" t="s">
        <v>243</v>
      </c>
    </row>
    <row r="824" spans="2:51" s="11" customFormat="1" ht="13.5">
      <c r="B824" s="186"/>
      <c r="D824" s="187" t="s">
        <v>252</v>
      </c>
      <c r="E824" s="188" t="s">
        <v>5</v>
      </c>
      <c r="F824" s="189" t="s">
        <v>1263</v>
      </c>
      <c r="H824" s="190">
        <v>114</v>
      </c>
      <c r="I824" s="191"/>
      <c r="L824" s="186"/>
      <c r="M824" s="192"/>
      <c r="N824" s="193"/>
      <c r="O824" s="193"/>
      <c r="P824" s="193"/>
      <c r="Q824" s="193"/>
      <c r="R824" s="193"/>
      <c r="S824" s="193"/>
      <c r="T824" s="194"/>
      <c r="AT824" s="188" t="s">
        <v>252</v>
      </c>
      <c r="AU824" s="188" t="s">
        <v>80</v>
      </c>
      <c r="AV824" s="11" t="s">
        <v>80</v>
      </c>
      <c r="AW824" s="11" t="s">
        <v>36</v>
      </c>
      <c r="AX824" s="11" t="s">
        <v>72</v>
      </c>
      <c r="AY824" s="188" t="s">
        <v>243</v>
      </c>
    </row>
    <row r="825" spans="2:51" s="11" customFormat="1" ht="13.5">
      <c r="B825" s="186"/>
      <c r="D825" s="187" t="s">
        <v>252</v>
      </c>
      <c r="E825" s="188" t="s">
        <v>5</v>
      </c>
      <c r="F825" s="189" t="s">
        <v>1264</v>
      </c>
      <c r="H825" s="190">
        <v>39</v>
      </c>
      <c r="I825" s="191"/>
      <c r="L825" s="186"/>
      <c r="M825" s="192"/>
      <c r="N825" s="193"/>
      <c r="O825" s="193"/>
      <c r="P825" s="193"/>
      <c r="Q825" s="193"/>
      <c r="R825" s="193"/>
      <c r="S825" s="193"/>
      <c r="T825" s="194"/>
      <c r="AT825" s="188" t="s">
        <v>252</v>
      </c>
      <c r="AU825" s="188" t="s">
        <v>80</v>
      </c>
      <c r="AV825" s="11" t="s">
        <v>80</v>
      </c>
      <c r="AW825" s="11" t="s">
        <v>36</v>
      </c>
      <c r="AX825" s="11" t="s">
        <v>72</v>
      </c>
      <c r="AY825" s="188" t="s">
        <v>243</v>
      </c>
    </row>
    <row r="826" spans="2:51" s="11" customFormat="1" ht="13.5">
      <c r="B826" s="186"/>
      <c r="D826" s="187" t="s">
        <v>252</v>
      </c>
      <c r="E826" s="188" t="s">
        <v>5</v>
      </c>
      <c r="F826" s="189" t="s">
        <v>1265</v>
      </c>
      <c r="H826" s="190">
        <v>108</v>
      </c>
      <c r="I826" s="191"/>
      <c r="L826" s="186"/>
      <c r="M826" s="192"/>
      <c r="N826" s="193"/>
      <c r="O826" s="193"/>
      <c r="P826" s="193"/>
      <c r="Q826" s="193"/>
      <c r="R826" s="193"/>
      <c r="S826" s="193"/>
      <c r="T826" s="194"/>
      <c r="AT826" s="188" t="s">
        <v>252</v>
      </c>
      <c r="AU826" s="188" t="s">
        <v>80</v>
      </c>
      <c r="AV826" s="11" t="s">
        <v>80</v>
      </c>
      <c r="AW826" s="11" t="s">
        <v>36</v>
      </c>
      <c r="AX826" s="11" t="s">
        <v>72</v>
      </c>
      <c r="AY826" s="188" t="s">
        <v>243</v>
      </c>
    </row>
    <row r="827" spans="2:51" s="11" customFormat="1" ht="13.5">
      <c r="B827" s="186"/>
      <c r="D827" s="187" t="s">
        <v>252</v>
      </c>
      <c r="E827" s="188" t="s">
        <v>5</v>
      </c>
      <c r="F827" s="189" t="s">
        <v>1266</v>
      </c>
      <c r="H827" s="190">
        <v>55.8</v>
      </c>
      <c r="I827" s="191"/>
      <c r="L827" s="186"/>
      <c r="M827" s="192"/>
      <c r="N827" s="193"/>
      <c r="O827" s="193"/>
      <c r="P827" s="193"/>
      <c r="Q827" s="193"/>
      <c r="R827" s="193"/>
      <c r="S827" s="193"/>
      <c r="T827" s="194"/>
      <c r="AT827" s="188" t="s">
        <v>252</v>
      </c>
      <c r="AU827" s="188" t="s">
        <v>80</v>
      </c>
      <c r="AV827" s="11" t="s">
        <v>80</v>
      </c>
      <c r="AW827" s="11" t="s">
        <v>36</v>
      </c>
      <c r="AX827" s="11" t="s">
        <v>72</v>
      </c>
      <c r="AY827" s="188" t="s">
        <v>243</v>
      </c>
    </row>
    <row r="828" spans="2:51" s="11" customFormat="1" ht="13.5">
      <c r="B828" s="186"/>
      <c r="D828" s="187" t="s">
        <v>252</v>
      </c>
      <c r="E828" s="188" t="s">
        <v>5</v>
      </c>
      <c r="F828" s="189" t="s">
        <v>1267</v>
      </c>
      <c r="H828" s="190">
        <v>90</v>
      </c>
      <c r="I828" s="191"/>
      <c r="L828" s="186"/>
      <c r="M828" s="192"/>
      <c r="N828" s="193"/>
      <c r="O828" s="193"/>
      <c r="P828" s="193"/>
      <c r="Q828" s="193"/>
      <c r="R828" s="193"/>
      <c r="S828" s="193"/>
      <c r="T828" s="194"/>
      <c r="AT828" s="188" t="s">
        <v>252</v>
      </c>
      <c r="AU828" s="188" t="s">
        <v>80</v>
      </c>
      <c r="AV828" s="11" t="s">
        <v>80</v>
      </c>
      <c r="AW828" s="11" t="s">
        <v>36</v>
      </c>
      <c r="AX828" s="11" t="s">
        <v>72</v>
      </c>
      <c r="AY828" s="188" t="s">
        <v>243</v>
      </c>
    </row>
    <row r="829" spans="2:51" s="11" customFormat="1" ht="13.5">
      <c r="B829" s="186"/>
      <c r="D829" s="187" t="s">
        <v>252</v>
      </c>
      <c r="E829" s="188" t="s">
        <v>5</v>
      </c>
      <c r="F829" s="189" t="s">
        <v>1268</v>
      </c>
      <c r="H829" s="190">
        <v>91.2</v>
      </c>
      <c r="I829" s="191"/>
      <c r="L829" s="186"/>
      <c r="M829" s="192"/>
      <c r="N829" s="193"/>
      <c r="O829" s="193"/>
      <c r="P829" s="193"/>
      <c r="Q829" s="193"/>
      <c r="R829" s="193"/>
      <c r="S829" s="193"/>
      <c r="T829" s="194"/>
      <c r="AT829" s="188" t="s">
        <v>252</v>
      </c>
      <c r="AU829" s="188" t="s">
        <v>80</v>
      </c>
      <c r="AV829" s="11" t="s">
        <v>80</v>
      </c>
      <c r="AW829" s="11" t="s">
        <v>36</v>
      </c>
      <c r="AX829" s="11" t="s">
        <v>72</v>
      </c>
      <c r="AY829" s="188" t="s">
        <v>243</v>
      </c>
    </row>
    <row r="830" spans="2:51" s="11" customFormat="1" ht="13.5">
      <c r="B830" s="186"/>
      <c r="D830" s="187" t="s">
        <v>252</v>
      </c>
      <c r="E830" s="188" t="s">
        <v>5</v>
      </c>
      <c r="F830" s="189" t="s">
        <v>1269</v>
      </c>
      <c r="H830" s="190">
        <v>113.4</v>
      </c>
      <c r="I830" s="191"/>
      <c r="L830" s="186"/>
      <c r="M830" s="192"/>
      <c r="N830" s="193"/>
      <c r="O830" s="193"/>
      <c r="P830" s="193"/>
      <c r="Q830" s="193"/>
      <c r="R830" s="193"/>
      <c r="S830" s="193"/>
      <c r="T830" s="194"/>
      <c r="AT830" s="188" t="s">
        <v>252</v>
      </c>
      <c r="AU830" s="188" t="s">
        <v>80</v>
      </c>
      <c r="AV830" s="11" t="s">
        <v>80</v>
      </c>
      <c r="AW830" s="11" t="s">
        <v>36</v>
      </c>
      <c r="AX830" s="11" t="s">
        <v>72</v>
      </c>
      <c r="AY830" s="188" t="s">
        <v>243</v>
      </c>
    </row>
    <row r="831" spans="2:51" s="11" customFormat="1" ht="13.5">
      <c r="B831" s="186"/>
      <c r="D831" s="187" t="s">
        <v>252</v>
      </c>
      <c r="E831" s="188" t="s">
        <v>5</v>
      </c>
      <c r="F831" s="189" t="s">
        <v>1270</v>
      </c>
      <c r="H831" s="190">
        <v>70.8</v>
      </c>
      <c r="I831" s="191"/>
      <c r="L831" s="186"/>
      <c r="M831" s="192"/>
      <c r="N831" s="193"/>
      <c r="O831" s="193"/>
      <c r="P831" s="193"/>
      <c r="Q831" s="193"/>
      <c r="R831" s="193"/>
      <c r="S831" s="193"/>
      <c r="T831" s="194"/>
      <c r="AT831" s="188" t="s">
        <v>252</v>
      </c>
      <c r="AU831" s="188" t="s">
        <v>80</v>
      </c>
      <c r="AV831" s="11" t="s">
        <v>80</v>
      </c>
      <c r="AW831" s="11" t="s">
        <v>36</v>
      </c>
      <c r="AX831" s="11" t="s">
        <v>72</v>
      </c>
      <c r="AY831" s="188" t="s">
        <v>243</v>
      </c>
    </row>
    <row r="832" spans="2:51" s="11" customFormat="1" ht="13.5">
      <c r="B832" s="186"/>
      <c r="D832" s="187" t="s">
        <v>252</v>
      </c>
      <c r="E832" s="188" t="s">
        <v>5</v>
      </c>
      <c r="F832" s="189" t="s">
        <v>1271</v>
      </c>
      <c r="H832" s="190">
        <v>48</v>
      </c>
      <c r="I832" s="191"/>
      <c r="L832" s="186"/>
      <c r="M832" s="192"/>
      <c r="N832" s="193"/>
      <c r="O832" s="193"/>
      <c r="P832" s="193"/>
      <c r="Q832" s="193"/>
      <c r="R832" s="193"/>
      <c r="S832" s="193"/>
      <c r="T832" s="194"/>
      <c r="AT832" s="188" t="s">
        <v>252</v>
      </c>
      <c r="AU832" s="188" t="s">
        <v>80</v>
      </c>
      <c r="AV832" s="11" t="s">
        <v>80</v>
      </c>
      <c r="AW832" s="11" t="s">
        <v>36</v>
      </c>
      <c r="AX832" s="11" t="s">
        <v>72</v>
      </c>
      <c r="AY832" s="188" t="s">
        <v>243</v>
      </c>
    </row>
    <row r="833" spans="2:65" s="11" customFormat="1" ht="13.5">
      <c r="B833" s="186"/>
      <c r="D833" s="187" t="s">
        <v>252</v>
      </c>
      <c r="E833" s="188" t="s">
        <v>5</v>
      </c>
      <c r="F833" s="189" t="s">
        <v>1272</v>
      </c>
      <c r="H833" s="190">
        <v>186.6</v>
      </c>
      <c r="I833" s="191"/>
      <c r="L833" s="186"/>
      <c r="M833" s="192"/>
      <c r="N833" s="193"/>
      <c r="O833" s="193"/>
      <c r="P833" s="193"/>
      <c r="Q833" s="193"/>
      <c r="R833" s="193"/>
      <c r="S833" s="193"/>
      <c r="T833" s="194"/>
      <c r="AT833" s="188" t="s">
        <v>252</v>
      </c>
      <c r="AU833" s="188" t="s">
        <v>80</v>
      </c>
      <c r="AV833" s="11" t="s">
        <v>80</v>
      </c>
      <c r="AW833" s="11" t="s">
        <v>36</v>
      </c>
      <c r="AX833" s="11" t="s">
        <v>72</v>
      </c>
      <c r="AY833" s="188" t="s">
        <v>243</v>
      </c>
    </row>
    <row r="834" spans="2:65" s="11" customFormat="1" ht="13.5">
      <c r="B834" s="186"/>
      <c r="D834" s="187" t="s">
        <v>252</v>
      </c>
      <c r="E834" s="188" t="s">
        <v>5</v>
      </c>
      <c r="F834" s="189" t="s">
        <v>1273</v>
      </c>
      <c r="H834" s="190">
        <v>63</v>
      </c>
      <c r="I834" s="191"/>
      <c r="L834" s="186"/>
      <c r="M834" s="192"/>
      <c r="N834" s="193"/>
      <c r="O834" s="193"/>
      <c r="P834" s="193"/>
      <c r="Q834" s="193"/>
      <c r="R834" s="193"/>
      <c r="S834" s="193"/>
      <c r="T834" s="194"/>
      <c r="AT834" s="188" t="s">
        <v>252</v>
      </c>
      <c r="AU834" s="188" t="s">
        <v>80</v>
      </c>
      <c r="AV834" s="11" t="s">
        <v>80</v>
      </c>
      <c r="AW834" s="11" t="s">
        <v>36</v>
      </c>
      <c r="AX834" s="11" t="s">
        <v>72</v>
      </c>
      <c r="AY834" s="188" t="s">
        <v>243</v>
      </c>
    </row>
    <row r="835" spans="2:65" s="11" customFormat="1" ht="13.5">
      <c r="B835" s="186"/>
      <c r="D835" s="187" t="s">
        <v>252</v>
      </c>
      <c r="E835" s="188" t="s">
        <v>5</v>
      </c>
      <c r="F835" s="189" t="s">
        <v>1274</v>
      </c>
      <c r="H835" s="190">
        <v>176.4</v>
      </c>
      <c r="I835" s="191"/>
      <c r="L835" s="186"/>
      <c r="M835" s="192"/>
      <c r="N835" s="193"/>
      <c r="O835" s="193"/>
      <c r="P835" s="193"/>
      <c r="Q835" s="193"/>
      <c r="R835" s="193"/>
      <c r="S835" s="193"/>
      <c r="T835" s="194"/>
      <c r="AT835" s="188" t="s">
        <v>252</v>
      </c>
      <c r="AU835" s="188" t="s">
        <v>80</v>
      </c>
      <c r="AV835" s="11" t="s">
        <v>80</v>
      </c>
      <c r="AW835" s="11" t="s">
        <v>36</v>
      </c>
      <c r="AX835" s="11" t="s">
        <v>72</v>
      </c>
      <c r="AY835" s="188" t="s">
        <v>243</v>
      </c>
    </row>
    <row r="836" spans="2:65" s="11" customFormat="1" ht="13.5">
      <c r="B836" s="186"/>
      <c r="D836" s="187" t="s">
        <v>252</v>
      </c>
      <c r="E836" s="188" t="s">
        <v>5</v>
      </c>
      <c r="F836" s="189" t="s">
        <v>1275</v>
      </c>
      <c r="H836" s="190">
        <v>86.4</v>
      </c>
      <c r="I836" s="191"/>
      <c r="L836" s="186"/>
      <c r="M836" s="192"/>
      <c r="N836" s="193"/>
      <c r="O836" s="193"/>
      <c r="P836" s="193"/>
      <c r="Q836" s="193"/>
      <c r="R836" s="193"/>
      <c r="S836" s="193"/>
      <c r="T836" s="194"/>
      <c r="AT836" s="188" t="s">
        <v>252</v>
      </c>
      <c r="AU836" s="188" t="s">
        <v>80</v>
      </c>
      <c r="AV836" s="11" t="s">
        <v>80</v>
      </c>
      <c r="AW836" s="11" t="s">
        <v>36</v>
      </c>
      <c r="AX836" s="11" t="s">
        <v>72</v>
      </c>
      <c r="AY836" s="188" t="s">
        <v>243</v>
      </c>
    </row>
    <row r="837" spans="2:65" s="11" customFormat="1" ht="13.5">
      <c r="B837" s="186"/>
      <c r="D837" s="187" t="s">
        <v>252</v>
      </c>
      <c r="E837" s="188" t="s">
        <v>5</v>
      </c>
      <c r="F837" s="189" t="s">
        <v>1276</v>
      </c>
      <c r="H837" s="190">
        <v>55.2</v>
      </c>
      <c r="I837" s="191"/>
      <c r="L837" s="186"/>
      <c r="M837" s="192"/>
      <c r="N837" s="193"/>
      <c r="O837" s="193"/>
      <c r="P837" s="193"/>
      <c r="Q837" s="193"/>
      <c r="R837" s="193"/>
      <c r="S837" s="193"/>
      <c r="T837" s="194"/>
      <c r="AT837" s="188" t="s">
        <v>252</v>
      </c>
      <c r="AU837" s="188" t="s">
        <v>80</v>
      </c>
      <c r="AV837" s="11" t="s">
        <v>80</v>
      </c>
      <c r="AW837" s="11" t="s">
        <v>36</v>
      </c>
      <c r="AX837" s="11" t="s">
        <v>72</v>
      </c>
      <c r="AY837" s="188" t="s">
        <v>243</v>
      </c>
    </row>
    <row r="838" spans="2:65" s="11" customFormat="1" ht="13.5">
      <c r="B838" s="186"/>
      <c r="D838" s="187" t="s">
        <v>252</v>
      </c>
      <c r="E838" s="188" t="s">
        <v>5</v>
      </c>
      <c r="F838" s="189" t="s">
        <v>1277</v>
      </c>
      <c r="H838" s="190">
        <v>115.2</v>
      </c>
      <c r="I838" s="191"/>
      <c r="L838" s="186"/>
      <c r="M838" s="192"/>
      <c r="N838" s="193"/>
      <c r="O838" s="193"/>
      <c r="P838" s="193"/>
      <c r="Q838" s="193"/>
      <c r="R838" s="193"/>
      <c r="S838" s="193"/>
      <c r="T838" s="194"/>
      <c r="AT838" s="188" t="s">
        <v>252</v>
      </c>
      <c r="AU838" s="188" t="s">
        <v>80</v>
      </c>
      <c r="AV838" s="11" t="s">
        <v>80</v>
      </c>
      <c r="AW838" s="11" t="s">
        <v>36</v>
      </c>
      <c r="AX838" s="11" t="s">
        <v>72</v>
      </c>
      <c r="AY838" s="188" t="s">
        <v>243</v>
      </c>
    </row>
    <row r="839" spans="2:65" s="13" customFormat="1" ht="13.5">
      <c r="B839" s="213"/>
      <c r="D839" s="187" t="s">
        <v>252</v>
      </c>
      <c r="E839" s="214" t="s">
        <v>101</v>
      </c>
      <c r="F839" s="215" t="s">
        <v>1278</v>
      </c>
      <c r="H839" s="216">
        <v>2002.8</v>
      </c>
      <c r="I839" s="217"/>
      <c r="L839" s="213"/>
      <c r="M839" s="218"/>
      <c r="N839" s="219"/>
      <c r="O839" s="219"/>
      <c r="P839" s="219"/>
      <c r="Q839" s="219"/>
      <c r="R839" s="219"/>
      <c r="S839" s="219"/>
      <c r="T839" s="220"/>
      <c r="AT839" s="214" t="s">
        <v>252</v>
      </c>
      <c r="AU839" s="214" t="s">
        <v>80</v>
      </c>
      <c r="AV839" s="13" t="s">
        <v>250</v>
      </c>
      <c r="AW839" s="13" t="s">
        <v>36</v>
      </c>
      <c r="AX839" s="13" t="s">
        <v>72</v>
      </c>
      <c r="AY839" s="214" t="s">
        <v>243</v>
      </c>
    </row>
    <row r="840" spans="2:65" s="11" customFormat="1" ht="13.5">
      <c r="B840" s="186"/>
      <c r="D840" s="187" t="s">
        <v>252</v>
      </c>
      <c r="E840" s="188" t="s">
        <v>5</v>
      </c>
      <c r="F840" s="189" t="s">
        <v>98</v>
      </c>
      <c r="H840" s="190">
        <v>853.81</v>
      </c>
      <c r="I840" s="191"/>
      <c r="L840" s="186"/>
      <c r="M840" s="192"/>
      <c r="N840" s="193"/>
      <c r="O840" s="193"/>
      <c r="P840" s="193"/>
      <c r="Q840" s="193"/>
      <c r="R840" s="193"/>
      <c r="S840" s="193"/>
      <c r="T840" s="194"/>
      <c r="AT840" s="188" t="s">
        <v>252</v>
      </c>
      <c r="AU840" s="188" t="s">
        <v>80</v>
      </c>
      <c r="AV840" s="11" t="s">
        <v>80</v>
      </c>
      <c r="AW840" s="11" t="s">
        <v>36</v>
      </c>
      <c r="AX840" s="11" t="s">
        <v>72</v>
      </c>
      <c r="AY840" s="188" t="s">
        <v>243</v>
      </c>
    </row>
    <row r="841" spans="2:65" s="11" customFormat="1" ht="13.5">
      <c r="B841" s="186"/>
      <c r="D841" s="187" t="s">
        <v>252</v>
      </c>
      <c r="E841" s="188" t="s">
        <v>5</v>
      </c>
      <c r="F841" s="189" t="s">
        <v>101</v>
      </c>
      <c r="H841" s="190">
        <v>2002.8</v>
      </c>
      <c r="I841" s="191"/>
      <c r="L841" s="186"/>
      <c r="M841" s="192"/>
      <c r="N841" s="193"/>
      <c r="O841" s="193"/>
      <c r="P841" s="193"/>
      <c r="Q841" s="193"/>
      <c r="R841" s="193"/>
      <c r="S841" s="193"/>
      <c r="T841" s="194"/>
      <c r="AT841" s="188" t="s">
        <v>252</v>
      </c>
      <c r="AU841" s="188" t="s">
        <v>80</v>
      </c>
      <c r="AV841" s="11" t="s">
        <v>80</v>
      </c>
      <c r="AW841" s="11" t="s">
        <v>36</v>
      </c>
      <c r="AX841" s="11" t="s">
        <v>72</v>
      </c>
      <c r="AY841" s="188" t="s">
        <v>243</v>
      </c>
    </row>
    <row r="842" spans="2:65" s="12" customFormat="1" ht="13.5">
      <c r="B842" s="195"/>
      <c r="D842" s="187" t="s">
        <v>252</v>
      </c>
      <c r="E842" s="196" t="s">
        <v>5</v>
      </c>
      <c r="F842" s="197" t="s">
        <v>255</v>
      </c>
      <c r="H842" s="198">
        <v>2856.61</v>
      </c>
      <c r="I842" s="199"/>
      <c r="L842" s="195"/>
      <c r="M842" s="200"/>
      <c r="N842" s="201"/>
      <c r="O842" s="201"/>
      <c r="P842" s="201"/>
      <c r="Q842" s="201"/>
      <c r="R842" s="201"/>
      <c r="S842" s="201"/>
      <c r="T842" s="202"/>
      <c r="AT842" s="196" t="s">
        <v>252</v>
      </c>
      <c r="AU842" s="196" t="s">
        <v>80</v>
      </c>
      <c r="AV842" s="12" t="s">
        <v>83</v>
      </c>
      <c r="AW842" s="12" t="s">
        <v>36</v>
      </c>
      <c r="AX842" s="12" t="s">
        <v>11</v>
      </c>
      <c r="AY842" s="196" t="s">
        <v>243</v>
      </c>
    </row>
    <row r="843" spans="2:65" s="1" customFormat="1" ht="16.5" customHeight="1">
      <c r="B843" s="173"/>
      <c r="C843" s="174" t="s">
        <v>1279</v>
      </c>
      <c r="D843" s="174" t="s">
        <v>245</v>
      </c>
      <c r="E843" s="175" t="s">
        <v>1280</v>
      </c>
      <c r="F843" s="176" t="s">
        <v>1281</v>
      </c>
      <c r="G843" s="177" t="s">
        <v>248</v>
      </c>
      <c r="H843" s="178">
        <v>1170</v>
      </c>
      <c r="I843" s="179"/>
      <c r="J843" s="180">
        <f>ROUND(I843*H843,0)</f>
        <v>0</v>
      </c>
      <c r="K843" s="176" t="s">
        <v>249</v>
      </c>
      <c r="L843" s="39"/>
      <c r="M843" s="181" t="s">
        <v>5</v>
      </c>
      <c r="N843" s="182" t="s">
        <v>43</v>
      </c>
      <c r="O843" s="40"/>
      <c r="P843" s="183">
        <f>O843*H843</f>
        <v>0</v>
      </c>
      <c r="Q843" s="183">
        <v>2.08E-6</v>
      </c>
      <c r="R843" s="183">
        <f>Q843*H843</f>
        <v>2.4336000000000002E-3</v>
      </c>
      <c r="S843" s="183">
        <v>1.4999999999999999E-4</v>
      </c>
      <c r="T843" s="184">
        <f>S843*H843</f>
        <v>0.17549999999999999</v>
      </c>
      <c r="AR843" s="23" t="s">
        <v>332</v>
      </c>
      <c r="AT843" s="23" t="s">
        <v>245</v>
      </c>
      <c r="AU843" s="23" t="s">
        <v>80</v>
      </c>
      <c r="AY843" s="23" t="s">
        <v>243</v>
      </c>
      <c r="BE843" s="185">
        <f>IF(N843="základní",J843,0)</f>
        <v>0</v>
      </c>
      <c r="BF843" s="185">
        <f>IF(N843="snížená",J843,0)</f>
        <v>0</v>
      </c>
      <c r="BG843" s="185">
        <f>IF(N843="zákl. přenesená",J843,0)</f>
        <v>0</v>
      </c>
      <c r="BH843" s="185">
        <f>IF(N843="sníž. přenesená",J843,0)</f>
        <v>0</v>
      </c>
      <c r="BI843" s="185">
        <f>IF(N843="nulová",J843,0)</f>
        <v>0</v>
      </c>
      <c r="BJ843" s="23" t="s">
        <v>11</v>
      </c>
      <c r="BK843" s="185">
        <f>ROUND(I843*H843,0)</f>
        <v>0</v>
      </c>
      <c r="BL843" s="23" t="s">
        <v>332</v>
      </c>
      <c r="BM843" s="23" t="s">
        <v>1282</v>
      </c>
    </row>
    <row r="844" spans="2:65" s="11" customFormat="1" ht="13.5">
      <c r="B844" s="186"/>
      <c r="D844" s="187" t="s">
        <v>252</v>
      </c>
      <c r="E844" s="188" t="s">
        <v>5</v>
      </c>
      <c r="F844" s="189" t="s">
        <v>1283</v>
      </c>
      <c r="H844" s="190">
        <v>450</v>
      </c>
      <c r="I844" s="191"/>
      <c r="L844" s="186"/>
      <c r="M844" s="192"/>
      <c r="N844" s="193"/>
      <c r="O844" s="193"/>
      <c r="P844" s="193"/>
      <c r="Q844" s="193"/>
      <c r="R844" s="193"/>
      <c r="S844" s="193"/>
      <c r="T844" s="194"/>
      <c r="AT844" s="188" t="s">
        <v>252</v>
      </c>
      <c r="AU844" s="188" t="s">
        <v>80</v>
      </c>
      <c r="AV844" s="11" t="s">
        <v>80</v>
      </c>
      <c r="AW844" s="11" t="s">
        <v>36</v>
      </c>
      <c r="AX844" s="11" t="s">
        <v>72</v>
      </c>
      <c r="AY844" s="188" t="s">
        <v>243</v>
      </c>
    </row>
    <row r="845" spans="2:65" s="12" customFormat="1" ht="13.5">
      <c r="B845" s="195"/>
      <c r="D845" s="187" t="s">
        <v>252</v>
      </c>
      <c r="E845" s="196" t="s">
        <v>104</v>
      </c>
      <c r="F845" s="197" t="s">
        <v>255</v>
      </c>
      <c r="H845" s="198">
        <v>450</v>
      </c>
      <c r="I845" s="199"/>
      <c r="L845" s="195"/>
      <c r="M845" s="200"/>
      <c r="N845" s="201"/>
      <c r="O845" s="201"/>
      <c r="P845" s="201"/>
      <c r="Q845" s="201"/>
      <c r="R845" s="201"/>
      <c r="S845" s="201"/>
      <c r="T845" s="202"/>
      <c r="AT845" s="196" t="s">
        <v>252</v>
      </c>
      <c r="AU845" s="196" t="s">
        <v>80</v>
      </c>
      <c r="AV845" s="12" t="s">
        <v>83</v>
      </c>
      <c r="AW845" s="12" t="s">
        <v>36</v>
      </c>
      <c r="AX845" s="12" t="s">
        <v>72</v>
      </c>
      <c r="AY845" s="196" t="s">
        <v>243</v>
      </c>
    </row>
    <row r="846" spans="2:65" s="11" customFormat="1" ht="13.5">
      <c r="B846" s="186"/>
      <c r="D846" s="187" t="s">
        <v>252</v>
      </c>
      <c r="E846" s="188" t="s">
        <v>5</v>
      </c>
      <c r="F846" s="189" t="s">
        <v>1284</v>
      </c>
      <c r="H846" s="190">
        <v>720</v>
      </c>
      <c r="I846" s="191"/>
      <c r="L846" s="186"/>
      <c r="M846" s="192"/>
      <c r="N846" s="193"/>
      <c r="O846" s="193"/>
      <c r="P846" s="193"/>
      <c r="Q846" s="193"/>
      <c r="R846" s="193"/>
      <c r="S846" s="193"/>
      <c r="T846" s="194"/>
      <c r="AT846" s="188" t="s">
        <v>252</v>
      </c>
      <c r="AU846" s="188" t="s">
        <v>80</v>
      </c>
      <c r="AV846" s="11" t="s">
        <v>80</v>
      </c>
      <c r="AW846" s="11" t="s">
        <v>36</v>
      </c>
      <c r="AX846" s="11" t="s">
        <v>72</v>
      </c>
      <c r="AY846" s="188" t="s">
        <v>243</v>
      </c>
    </row>
    <row r="847" spans="2:65" s="12" customFormat="1" ht="13.5">
      <c r="B847" s="195"/>
      <c r="D847" s="187" t="s">
        <v>252</v>
      </c>
      <c r="E847" s="196" t="s">
        <v>107</v>
      </c>
      <c r="F847" s="197" t="s">
        <v>255</v>
      </c>
      <c r="H847" s="198">
        <v>720</v>
      </c>
      <c r="I847" s="199"/>
      <c r="L847" s="195"/>
      <c r="M847" s="200"/>
      <c r="N847" s="201"/>
      <c r="O847" s="201"/>
      <c r="P847" s="201"/>
      <c r="Q847" s="201"/>
      <c r="R847" s="201"/>
      <c r="S847" s="201"/>
      <c r="T847" s="202"/>
      <c r="AT847" s="196" t="s">
        <v>252</v>
      </c>
      <c r="AU847" s="196" t="s">
        <v>80</v>
      </c>
      <c r="AV847" s="12" t="s">
        <v>83</v>
      </c>
      <c r="AW847" s="12" t="s">
        <v>36</v>
      </c>
      <c r="AX847" s="12" t="s">
        <v>72</v>
      </c>
      <c r="AY847" s="196" t="s">
        <v>243</v>
      </c>
    </row>
    <row r="848" spans="2:65" s="13" customFormat="1" ht="13.5">
      <c r="B848" s="213"/>
      <c r="D848" s="187" t="s">
        <v>252</v>
      </c>
      <c r="E848" s="214" t="s">
        <v>5</v>
      </c>
      <c r="F848" s="215" t="s">
        <v>478</v>
      </c>
      <c r="H848" s="216">
        <v>1170</v>
      </c>
      <c r="I848" s="217"/>
      <c r="L848" s="213"/>
      <c r="M848" s="218"/>
      <c r="N848" s="219"/>
      <c r="O848" s="219"/>
      <c r="P848" s="219"/>
      <c r="Q848" s="219"/>
      <c r="R848" s="219"/>
      <c r="S848" s="219"/>
      <c r="T848" s="220"/>
      <c r="AT848" s="214" t="s">
        <v>252</v>
      </c>
      <c r="AU848" s="214" t="s">
        <v>80</v>
      </c>
      <c r="AV848" s="13" t="s">
        <v>250</v>
      </c>
      <c r="AW848" s="13" t="s">
        <v>36</v>
      </c>
      <c r="AX848" s="13" t="s">
        <v>11</v>
      </c>
      <c r="AY848" s="214" t="s">
        <v>243</v>
      </c>
    </row>
    <row r="849" spans="2:65" s="1" customFormat="1" ht="25.5" customHeight="1">
      <c r="B849" s="173"/>
      <c r="C849" s="174" t="s">
        <v>1285</v>
      </c>
      <c r="D849" s="174" t="s">
        <v>245</v>
      </c>
      <c r="E849" s="175" t="s">
        <v>1286</v>
      </c>
      <c r="F849" s="176" t="s">
        <v>1287</v>
      </c>
      <c r="G849" s="177" t="s">
        <v>248</v>
      </c>
      <c r="H849" s="178">
        <v>2856.61</v>
      </c>
      <c r="I849" s="179"/>
      <c r="J849" s="180">
        <f>ROUND(I849*H849,0)</f>
        <v>0</v>
      </c>
      <c r="K849" s="176" t="s">
        <v>249</v>
      </c>
      <c r="L849" s="39"/>
      <c r="M849" s="181" t="s">
        <v>5</v>
      </c>
      <c r="N849" s="182" t="s">
        <v>43</v>
      </c>
      <c r="O849" s="40"/>
      <c r="P849" s="183">
        <f>O849*H849</f>
        <v>0</v>
      </c>
      <c r="Q849" s="183">
        <v>2.0120000000000001E-4</v>
      </c>
      <c r="R849" s="183">
        <f>Q849*H849</f>
        <v>0.57474993200000002</v>
      </c>
      <c r="S849" s="183">
        <v>0</v>
      </c>
      <c r="T849" s="184">
        <f>S849*H849</f>
        <v>0</v>
      </c>
      <c r="AR849" s="23" t="s">
        <v>332</v>
      </c>
      <c r="AT849" s="23" t="s">
        <v>245</v>
      </c>
      <c r="AU849" s="23" t="s">
        <v>80</v>
      </c>
      <c r="AY849" s="23" t="s">
        <v>243</v>
      </c>
      <c r="BE849" s="185">
        <f>IF(N849="základní",J849,0)</f>
        <v>0</v>
      </c>
      <c r="BF849" s="185">
        <f>IF(N849="snížená",J849,0)</f>
        <v>0</v>
      </c>
      <c r="BG849" s="185">
        <f>IF(N849="zákl. přenesená",J849,0)</f>
        <v>0</v>
      </c>
      <c r="BH849" s="185">
        <f>IF(N849="sníž. přenesená",J849,0)</f>
        <v>0</v>
      </c>
      <c r="BI849" s="185">
        <f>IF(N849="nulová",J849,0)</f>
        <v>0</v>
      </c>
      <c r="BJ849" s="23" t="s">
        <v>11</v>
      </c>
      <c r="BK849" s="185">
        <f>ROUND(I849*H849,0)</f>
        <v>0</v>
      </c>
      <c r="BL849" s="23" t="s">
        <v>332</v>
      </c>
      <c r="BM849" s="23" t="s">
        <v>1288</v>
      </c>
    </row>
    <row r="850" spans="2:65" s="11" customFormat="1" ht="13.5">
      <c r="B850" s="186"/>
      <c r="D850" s="187" t="s">
        <v>252</v>
      </c>
      <c r="E850" s="188" t="s">
        <v>5</v>
      </c>
      <c r="F850" s="189" t="s">
        <v>98</v>
      </c>
      <c r="H850" s="190">
        <v>853.81</v>
      </c>
      <c r="I850" s="191"/>
      <c r="L850" s="186"/>
      <c r="M850" s="192"/>
      <c r="N850" s="193"/>
      <c r="O850" s="193"/>
      <c r="P850" s="193"/>
      <c r="Q850" s="193"/>
      <c r="R850" s="193"/>
      <c r="S850" s="193"/>
      <c r="T850" s="194"/>
      <c r="AT850" s="188" t="s">
        <v>252</v>
      </c>
      <c r="AU850" s="188" t="s">
        <v>80</v>
      </c>
      <c r="AV850" s="11" t="s">
        <v>80</v>
      </c>
      <c r="AW850" s="11" t="s">
        <v>36</v>
      </c>
      <c r="AX850" s="11" t="s">
        <v>72</v>
      </c>
      <c r="AY850" s="188" t="s">
        <v>243</v>
      </c>
    </row>
    <row r="851" spans="2:65" s="11" customFormat="1" ht="13.5">
      <c r="B851" s="186"/>
      <c r="D851" s="187" t="s">
        <v>252</v>
      </c>
      <c r="E851" s="188" t="s">
        <v>5</v>
      </c>
      <c r="F851" s="189" t="s">
        <v>101</v>
      </c>
      <c r="H851" s="190">
        <v>2002.8</v>
      </c>
      <c r="I851" s="191"/>
      <c r="L851" s="186"/>
      <c r="M851" s="192"/>
      <c r="N851" s="193"/>
      <c r="O851" s="193"/>
      <c r="P851" s="193"/>
      <c r="Q851" s="193"/>
      <c r="R851" s="193"/>
      <c r="S851" s="193"/>
      <c r="T851" s="194"/>
      <c r="AT851" s="188" t="s">
        <v>252</v>
      </c>
      <c r="AU851" s="188" t="s">
        <v>80</v>
      </c>
      <c r="AV851" s="11" t="s">
        <v>80</v>
      </c>
      <c r="AW851" s="11" t="s">
        <v>36</v>
      </c>
      <c r="AX851" s="11" t="s">
        <v>72</v>
      </c>
      <c r="AY851" s="188" t="s">
        <v>243</v>
      </c>
    </row>
    <row r="852" spans="2:65" s="12" customFormat="1" ht="13.5">
      <c r="B852" s="195"/>
      <c r="D852" s="187" t="s">
        <v>252</v>
      </c>
      <c r="E852" s="196" t="s">
        <v>5</v>
      </c>
      <c r="F852" s="197" t="s">
        <v>255</v>
      </c>
      <c r="H852" s="198">
        <v>2856.61</v>
      </c>
      <c r="I852" s="199"/>
      <c r="L852" s="195"/>
      <c r="M852" s="200"/>
      <c r="N852" s="201"/>
      <c r="O852" s="201"/>
      <c r="P852" s="201"/>
      <c r="Q852" s="201"/>
      <c r="R852" s="201"/>
      <c r="S852" s="201"/>
      <c r="T852" s="202"/>
      <c r="AT852" s="196" t="s">
        <v>252</v>
      </c>
      <c r="AU852" s="196" t="s">
        <v>80</v>
      </c>
      <c r="AV852" s="12" t="s">
        <v>83</v>
      </c>
      <c r="AW852" s="12" t="s">
        <v>36</v>
      </c>
      <c r="AX852" s="12" t="s">
        <v>11</v>
      </c>
      <c r="AY852" s="196" t="s">
        <v>243</v>
      </c>
    </row>
    <row r="853" spans="2:65" s="1" customFormat="1" ht="25.5" customHeight="1">
      <c r="B853" s="173"/>
      <c r="C853" s="174" t="s">
        <v>1289</v>
      </c>
      <c r="D853" s="174" t="s">
        <v>245</v>
      </c>
      <c r="E853" s="175" t="s">
        <v>1290</v>
      </c>
      <c r="F853" s="176" t="s">
        <v>1291</v>
      </c>
      <c r="G853" s="177" t="s">
        <v>248</v>
      </c>
      <c r="H853" s="178">
        <v>1170</v>
      </c>
      <c r="I853" s="179"/>
      <c r="J853" s="180">
        <f>ROUND(I853*H853,0)</f>
        <v>0</v>
      </c>
      <c r="K853" s="176" t="s">
        <v>249</v>
      </c>
      <c r="L853" s="39"/>
      <c r="M853" s="181" t="s">
        <v>5</v>
      </c>
      <c r="N853" s="182" t="s">
        <v>43</v>
      </c>
      <c r="O853" s="40"/>
      <c r="P853" s="183">
        <f>O853*H853</f>
        <v>0</v>
      </c>
      <c r="Q853" s="183">
        <v>2.0120000000000001E-4</v>
      </c>
      <c r="R853" s="183">
        <f>Q853*H853</f>
        <v>0.235404</v>
      </c>
      <c r="S853" s="183">
        <v>0</v>
      </c>
      <c r="T853" s="184">
        <f>S853*H853</f>
        <v>0</v>
      </c>
      <c r="AR853" s="23" t="s">
        <v>332</v>
      </c>
      <c r="AT853" s="23" t="s">
        <v>245</v>
      </c>
      <c r="AU853" s="23" t="s">
        <v>80</v>
      </c>
      <c r="AY853" s="23" t="s">
        <v>243</v>
      </c>
      <c r="BE853" s="185">
        <f>IF(N853="základní",J853,0)</f>
        <v>0</v>
      </c>
      <c r="BF853" s="185">
        <f>IF(N853="snížená",J853,0)</f>
        <v>0</v>
      </c>
      <c r="BG853" s="185">
        <f>IF(N853="zákl. přenesená",J853,0)</f>
        <v>0</v>
      </c>
      <c r="BH853" s="185">
        <f>IF(N853="sníž. přenesená",J853,0)</f>
        <v>0</v>
      </c>
      <c r="BI853" s="185">
        <f>IF(N853="nulová",J853,0)</f>
        <v>0</v>
      </c>
      <c r="BJ853" s="23" t="s">
        <v>11</v>
      </c>
      <c r="BK853" s="185">
        <f>ROUND(I853*H853,0)</f>
        <v>0</v>
      </c>
      <c r="BL853" s="23" t="s">
        <v>332</v>
      </c>
      <c r="BM853" s="23" t="s">
        <v>1292</v>
      </c>
    </row>
    <row r="854" spans="2:65" s="11" customFormat="1" ht="13.5">
      <c r="B854" s="186"/>
      <c r="D854" s="187" t="s">
        <v>252</v>
      </c>
      <c r="E854" s="188" t="s">
        <v>5</v>
      </c>
      <c r="F854" s="189" t="s">
        <v>104</v>
      </c>
      <c r="H854" s="190">
        <v>450</v>
      </c>
      <c r="I854" s="191"/>
      <c r="L854" s="186"/>
      <c r="M854" s="192"/>
      <c r="N854" s="193"/>
      <c r="O854" s="193"/>
      <c r="P854" s="193"/>
      <c r="Q854" s="193"/>
      <c r="R854" s="193"/>
      <c r="S854" s="193"/>
      <c r="T854" s="194"/>
      <c r="AT854" s="188" t="s">
        <v>252</v>
      </c>
      <c r="AU854" s="188" t="s">
        <v>80</v>
      </c>
      <c r="AV854" s="11" t="s">
        <v>80</v>
      </c>
      <c r="AW854" s="11" t="s">
        <v>36</v>
      </c>
      <c r="AX854" s="11" t="s">
        <v>72</v>
      </c>
      <c r="AY854" s="188" t="s">
        <v>243</v>
      </c>
    </row>
    <row r="855" spans="2:65" s="11" customFormat="1" ht="13.5">
      <c r="B855" s="186"/>
      <c r="D855" s="187" t="s">
        <v>252</v>
      </c>
      <c r="E855" s="188" t="s">
        <v>5</v>
      </c>
      <c r="F855" s="189" t="s">
        <v>107</v>
      </c>
      <c r="H855" s="190">
        <v>720</v>
      </c>
      <c r="I855" s="191"/>
      <c r="L855" s="186"/>
      <c r="M855" s="192"/>
      <c r="N855" s="193"/>
      <c r="O855" s="193"/>
      <c r="P855" s="193"/>
      <c r="Q855" s="193"/>
      <c r="R855" s="193"/>
      <c r="S855" s="193"/>
      <c r="T855" s="194"/>
      <c r="AT855" s="188" t="s">
        <v>252</v>
      </c>
      <c r="AU855" s="188" t="s">
        <v>80</v>
      </c>
      <c r="AV855" s="11" t="s">
        <v>80</v>
      </c>
      <c r="AW855" s="11" t="s">
        <v>36</v>
      </c>
      <c r="AX855" s="11" t="s">
        <v>72</v>
      </c>
      <c r="AY855" s="188" t="s">
        <v>243</v>
      </c>
    </row>
    <row r="856" spans="2:65" s="12" customFormat="1" ht="13.5">
      <c r="B856" s="195"/>
      <c r="D856" s="187" t="s">
        <v>252</v>
      </c>
      <c r="E856" s="196" t="s">
        <v>5</v>
      </c>
      <c r="F856" s="197" t="s">
        <v>255</v>
      </c>
      <c r="H856" s="198">
        <v>1170</v>
      </c>
      <c r="I856" s="199"/>
      <c r="L856" s="195"/>
      <c r="M856" s="200"/>
      <c r="N856" s="201"/>
      <c r="O856" s="201"/>
      <c r="P856" s="201"/>
      <c r="Q856" s="201"/>
      <c r="R856" s="201"/>
      <c r="S856" s="201"/>
      <c r="T856" s="202"/>
      <c r="AT856" s="196" t="s">
        <v>252</v>
      </c>
      <c r="AU856" s="196" t="s">
        <v>80</v>
      </c>
      <c r="AV856" s="12" t="s">
        <v>83</v>
      </c>
      <c r="AW856" s="12" t="s">
        <v>36</v>
      </c>
      <c r="AX856" s="12" t="s">
        <v>11</v>
      </c>
      <c r="AY856" s="196" t="s">
        <v>243</v>
      </c>
    </row>
    <row r="857" spans="2:65" s="1" customFormat="1" ht="25.5" customHeight="1">
      <c r="B857" s="173"/>
      <c r="C857" s="174" t="s">
        <v>1293</v>
      </c>
      <c r="D857" s="174" t="s">
        <v>245</v>
      </c>
      <c r="E857" s="175" t="s">
        <v>1294</v>
      </c>
      <c r="F857" s="176" t="s">
        <v>1295</v>
      </c>
      <c r="G857" s="177" t="s">
        <v>248</v>
      </c>
      <c r="H857" s="178">
        <v>2856.61</v>
      </c>
      <c r="I857" s="179"/>
      <c r="J857" s="180">
        <f>ROUND(I857*H857,0)</f>
        <v>0</v>
      </c>
      <c r="K857" s="176" t="s">
        <v>249</v>
      </c>
      <c r="L857" s="39"/>
      <c r="M857" s="181" t="s">
        <v>5</v>
      </c>
      <c r="N857" s="182" t="s">
        <v>43</v>
      </c>
      <c r="O857" s="40"/>
      <c r="P857" s="183">
        <f>O857*H857</f>
        <v>0</v>
      </c>
      <c r="Q857" s="183">
        <v>2.8600000000000001E-4</v>
      </c>
      <c r="R857" s="183">
        <f>Q857*H857</f>
        <v>0.81699046000000008</v>
      </c>
      <c r="S857" s="183">
        <v>0</v>
      </c>
      <c r="T857" s="184">
        <f>S857*H857</f>
        <v>0</v>
      </c>
      <c r="AR857" s="23" t="s">
        <v>332</v>
      </c>
      <c r="AT857" s="23" t="s">
        <v>245</v>
      </c>
      <c r="AU857" s="23" t="s">
        <v>80</v>
      </c>
      <c r="AY857" s="23" t="s">
        <v>243</v>
      </c>
      <c r="BE857" s="185">
        <f>IF(N857="základní",J857,0)</f>
        <v>0</v>
      </c>
      <c r="BF857" s="185">
        <f>IF(N857="snížená",J857,0)</f>
        <v>0</v>
      </c>
      <c r="BG857" s="185">
        <f>IF(N857="zákl. přenesená",J857,0)</f>
        <v>0</v>
      </c>
      <c r="BH857" s="185">
        <f>IF(N857="sníž. přenesená",J857,0)</f>
        <v>0</v>
      </c>
      <c r="BI857" s="185">
        <f>IF(N857="nulová",J857,0)</f>
        <v>0</v>
      </c>
      <c r="BJ857" s="23" t="s">
        <v>11</v>
      </c>
      <c r="BK857" s="185">
        <f>ROUND(I857*H857,0)</f>
        <v>0</v>
      </c>
      <c r="BL857" s="23" t="s">
        <v>332</v>
      </c>
      <c r="BM857" s="23" t="s">
        <v>1296</v>
      </c>
    </row>
    <row r="858" spans="2:65" s="11" customFormat="1" ht="13.5">
      <c r="B858" s="186"/>
      <c r="D858" s="187" t="s">
        <v>252</v>
      </c>
      <c r="E858" s="188" t="s">
        <v>5</v>
      </c>
      <c r="F858" s="189" t="s">
        <v>98</v>
      </c>
      <c r="H858" s="190">
        <v>853.81</v>
      </c>
      <c r="I858" s="191"/>
      <c r="L858" s="186"/>
      <c r="M858" s="192"/>
      <c r="N858" s="193"/>
      <c r="O858" s="193"/>
      <c r="P858" s="193"/>
      <c r="Q858" s="193"/>
      <c r="R858" s="193"/>
      <c r="S858" s="193"/>
      <c r="T858" s="194"/>
      <c r="AT858" s="188" t="s">
        <v>252</v>
      </c>
      <c r="AU858" s="188" t="s">
        <v>80</v>
      </c>
      <c r="AV858" s="11" t="s">
        <v>80</v>
      </c>
      <c r="AW858" s="11" t="s">
        <v>36</v>
      </c>
      <c r="AX858" s="11" t="s">
        <v>72</v>
      </c>
      <c r="AY858" s="188" t="s">
        <v>243</v>
      </c>
    </row>
    <row r="859" spans="2:65" s="11" customFormat="1" ht="13.5">
      <c r="B859" s="186"/>
      <c r="D859" s="187" t="s">
        <v>252</v>
      </c>
      <c r="E859" s="188" t="s">
        <v>5</v>
      </c>
      <c r="F859" s="189" t="s">
        <v>101</v>
      </c>
      <c r="H859" s="190">
        <v>2002.8</v>
      </c>
      <c r="I859" s="191"/>
      <c r="L859" s="186"/>
      <c r="M859" s="192"/>
      <c r="N859" s="193"/>
      <c r="O859" s="193"/>
      <c r="P859" s="193"/>
      <c r="Q859" s="193"/>
      <c r="R859" s="193"/>
      <c r="S859" s="193"/>
      <c r="T859" s="194"/>
      <c r="AT859" s="188" t="s">
        <v>252</v>
      </c>
      <c r="AU859" s="188" t="s">
        <v>80</v>
      </c>
      <c r="AV859" s="11" t="s">
        <v>80</v>
      </c>
      <c r="AW859" s="11" t="s">
        <v>36</v>
      </c>
      <c r="AX859" s="11" t="s">
        <v>72</v>
      </c>
      <c r="AY859" s="188" t="s">
        <v>243</v>
      </c>
    </row>
    <row r="860" spans="2:65" s="12" customFormat="1" ht="13.5">
      <c r="B860" s="195"/>
      <c r="D860" s="187" t="s">
        <v>252</v>
      </c>
      <c r="E860" s="196" t="s">
        <v>5</v>
      </c>
      <c r="F860" s="197" t="s">
        <v>255</v>
      </c>
      <c r="H860" s="198">
        <v>2856.61</v>
      </c>
      <c r="I860" s="199"/>
      <c r="L860" s="195"/>
      <c r="M860" s="200"/>
      <c r="N860" s="201"/>
      <c r="O860" s="201"/>
      <c r="P860" s="201"/>
      <c r="Q860" s="201"/>
      <c r="R860" s="201"/>
      <c r="S860" s="201"/>
      <c r="T860" s="202"/>
      <c r="AT860" s="196" t="s">
        <v>252</v>
      </c>
      <c r="AU860" s="196" t="s">
        <v>80</v>
      </c>
      <c r="AV860" s="12" t="s">
        <v>83</v>
      </c>
      <c r="AW860" s="12" t="s">
        <v>36</v>
      </c>
      <c r="AX860" s="12" t="s">
        <v>11</v>
      </c>
      <c r="AY860" s="196" t="s">
        <v>243</v>
      </c>
    </row>
    <row r="861" spans="2:65" s="1" customFormat="1" ht="25.5" customHeight="1">
      <c r="B861" s="173"/>
      <c r="C861" s="174" t="s">
        <v>1297</v>
      </c>
      <c r="D861" s="174" t="s">
        <v>245</v>
      </c>
      <c r="E861" s="175" t="s">
        <v>1298</v>
      </c>
      <c r="F861" s="176" t="s">
        <v>1299</v>
      </c>
      <c r="G861" s="177" t="s">
        <v>248</v>
      </c>
      <c r="H861" s="178">
        <v>1170</v>
      </c>
      <c r="I861" s="179"/>
      <c r="J861" s="180">
        <f>ROUND(I861*H861,0)</f>
        <v>0</v>
      </c>
      <c r="K861" s="176" t="s">
        <v>249</v>
      </c>
      <c r="L861" s="39"/>
      <c r="M861" s="181" t="s">
        <v>5</v>
      </c>
      <c r="N861" s="182" t="s">
        <v>43</v>
      </c>
      <c r="O861" s="40"/>
      <c r="P861" s="183">
        <f>O861*H861</f>
        <v>0</v>
      </c>
      <c r="Q861" s="183">
        <v>2.8600000000000001E-4</v>
      </c>
      <c r="R861" s="183">
        <f>Q861*H861</f>
        <v>0.33462000000000003</v>
      </c>
      <c r="S861" s="183">
        <v>0</v>
      </c>
      <c r="T861" s="184">
        <f>S861*H861</f>
        <v>0</v>
      </c>
      <c r="AR861" s="23" t="s">
        <v>332</v>
      </c>
      <c r="AT861" s="23" t="s">
        <v>245</v>
      </c>
      <c r="AU861" s="23" t="s">
        <v>80</v>
      </c>
      <c r="AY861" s="23" t="s">
        <v>243</v>
      </c>
      <c r="BE861" s="185">
        <f>IF(N861="základní",J861,0)</f>
        <v>0</v>
      </c>
      <c r="BF861" s="185">
        <f>IF(N861="snížená",J861,0)</f>
        <v>0</v>
      </c>
      <c r="BG861" s="185">
        <f>IF(N861="zákl. přenesená",J861,0)</f>
        <v>0</v>
      </c>
      <c r="BH861" s="185">
        <f>IF(N861="sníž. přenesená",J861,0)</f>
        <v>0</v>
      </c>
      <c r="BI861" s="185">
        <f>IF(N861="nulová",J861,0)</f>
        <v>0</v>
      </c>
      <c r="BJ861" s="23" t="s">
        <v>11</v>
      </c>
      <c r="BK861" s="185">
        <f>ROUND(I861*H861,0)</f>
        <v>0</v>
      </c>
      <c r="BL861" s="23" t="s">
        <v>332</v>
      </c>
      <c r="BM861" s="23" t="s">
        <v>1300</v>
      </c>
    </row>
    <row r="862" spans="2:65" s="11" customFormat="1" ht="13.5">
      <c r="B862" s="186"/>
      <c r="D862" s="187" t="s">
        <v>252</v>
      </c>
      <c r="E862" s="188" t="s">
        <v>5</v>
      </c>
      <c r="F862" s="189" t="s">
        <v>104</v>
      </c>
      <c r="H862" s="190">
        <v>450</v>
      </c>
      <c r="I862" s="191"/>
      <c r="L862" s="186"/>
      <c r="M862" s="192"/>
      <c r="N862" s="193"/>
      <c r="O862" s="193"/>
      <c r="P862" s="193"/>
      <c r="Q862" s="193"/>
      <c r="R862" s="193"/>
      <c r="S862" s="193"/>
      <c r="T862" s="194"/>
      <c r="AT862" s="188" t="s">
        <v>252</v>
      </c>
      <c r="AU862" s="188" t="s">
        <v>80</v>
      </c>
      <c r="AV862" s="11" t="s">
        <v>80</v>
      </c>
      <c r="AW862" s="11" t="s">
        <v>36</v>
      </c>
      <c r="AX862" s="11" t="s">
        <v>72</v>
      </c>
      <c r="AY862" s="188" t="s">
        <v>243</v>
      </c>
    </row>
    <row r="863" spans="2:65" s="11" customFormat="1" ht="13.5">
      <c r="B863" s="186"/>
      <c r="D863" s="187" t="s">
        <v>252</v>
      </c>
      <c r="E863" s="188" t="s">
        <v>5</v>
      </c>
      <c r="F863" s="189" t="s">
        <v>107</v>
      </c>
      <c r="H863" s="190">
        <v>720</v>
      </c>
      <c r="I863" s="191"/>
      <c r="L863" s="186"/>
      <c r="M863" s="192"/>
      <c r="N863" s="193"/>
      <c r="O863" s="193"/>
      <c r="P863" s="193"/>
      <c r="Q863" s="193"/>
      <c r="R863" s="193"/>
      <c r="S863" s="193"/>
      <c r="T863" s="194"/>
      <c r="AT863" s="188" t="s">
        <v>252</v>
      </c>
      <c r="AU863" s="188" t="s">
        <v>80</v>
      </c>
      <c r="AV863" s="11" t="s">
        <v>80</v>
      </c>
      <c r="AW863" s="11" t="s">
        <v>36</v>
      </c>
      <c r="AX863" s="11" t="s">
        <v>72</v>
      </c>
      <c r="AY863" s="188" t="s">
        <v>243</v>
      </c>
    </row>
    <row r="864" spans="2:65" s="12" customFormat="1" ht="13.5">
      <c r="B864" s="195"/>
      <c r="D864" s="187" t="s">
        <v>252</v>
      </c>
      <c r="E864" s="196" t="s">
        <v>5</v>
      </c>
      <c r="F864" s="197" t="s">
        <v>255</v>
      </c>
      <c r="H864" s="198">
        <v>1170</v>
      </c>
      <c r="I864" s="199"/>
      <c r="L864" s="195"/>
      <c r="M864" s="200"/>
      <c r="N864" s="201"/>
      <c r="O864" s="201"/>
      <c r="P864" s="201"/>
      <c r="Q864" s="201"/>
      <c r="R864" s="201"/>
      <c r="S864" s="201"/>
      <c r="T864" s="202"/>
      <c r="AT864" s="196" t="s">
        <v>252</v>
      </c>
      <c r="AU864" s="196" t="s">
        <v>80</v>
      </c>
      <c r="AV864" s="12" t="s">
        <v>83</v>
      </c>
      <c r="AW864" s="12" t="s">
        <v>36</v>
      </c>
      <c r="AX864" s="12" t="s">
        <v>11</v>
      </c>
      <c r="AY864" s="196" t="s">
        <v>243</v>
      </c>
    </row>
    <row r="865" spans="2:65" s="10" customFormat="1" ht="37.35" customHeight="1">
      <c r="B865" s="160"/>
      <c r="D865" s="161" t="s">
        <v>71</v>
      </c>
      <c r="E865" s="162" t="s">
        <v>337</v>
      </c>
      <c r="F865" s="162" t="s">
        <v>1301</v>
      </c>
      <c r="I865" s="163"/>
      <c r="J865" s="164">
        <f>BK865</f>
        <v>0</v>
      </c>
      <c r="L865" s="160"/>
      <c r="M865" s="165"/>
      <c r="N865" s="166"/>
      <c r="O865" s="166"/>
      <c r="P865" s="167">
        <f>P866</f>
        <v>0</v>
      </c>
      <c r="Q865" s="166"/>
      <c r="R865" s="167">
        <f>R866</f>
        <v>0</v>
      </c>
      <c r="S865" s="166"/>
      <c r="T865" s="168">
        <f>T866</f>
        <v>0</v>
      </c>
      <c r="AR865" s="161" t="s">
        <v>83</v>
      </c>
      <c r="AT865" s="169" t="s">
        <v>71</v>
      </c>
      <c r="AU865" s="169" t="s">
        <v>72</v>
      </c>
      <c r="AY865" s="161" t="s">
        <v>243</v>
      </c>
      <c r="BK865" s="170">
        <f>BK866</f>
        <v>0</v>
      </c>
    </row>
    <row r="866" spans="2:65" s="10" customFormat="1" ht="19.899999999999999" customHeight="1">
      <c r="B866" s="160"/>
      <c r="D866" s="161" t="s">
        <v>71</v>
      </c>
      <c r="E866" s="171" t="s">
        <v>1302</v>
      </c>
      <c r="F866" s="171" t="s">
        <v>1303</v>
      </c>
      <c r="I866" s="163"/>
      <c r="J866" s="172">
        <f>BK866</f>
        <v>0</v>
      </c>
      <c r="L866" s="160"/>
      <c r="M866" s="165"/>
      <c r="N866" s="166"/>
      <c r="O866" s="166"/>
      <c r="P866" s="167">
        <f>SUM(P867:P868)</f>
        <v>0</v>
      </c>
      <c r="Q866" s="166"/>
      <c r="R866" s="167">
        <f>SUM(R867:R868)</f>
        <v>0</v>
      </c>
      <c r="S866" s="166"/>
      <c r="T866" s="168">
        <f>SUM(T867:T868)</f>
        <v>0</v>
      </c>
      <c r="AR866" s="161" t="s">
        <v>83</v>
      </c>
      <c r="AT866" s="169" t="s">
        <v>71</v>
      </c>
      <c r="AU866" s="169" t="s">
        <v>11</v>
      </c>
      <c r="AY866" s="161" t="s">
        <v>243</v>
      </c>
      <c r="BK866" s="170">
        <f>SUM(BK867:BK868)</f>
        <v>0</v>
      </c>
    </row>
    <row r="867" spans="2:65" s="1" customFormat="1" ht="16.5" customHeight="1">
      <c r="B867" s="173"/>
      <c r="C867" s="203" t="s">
        <v>1304</v>
      </c>
      <c r="D867" s="203" t="s">
        <v>337</v>
      </c>
      <c r="E867" s="204" t="s">
        <v>1305</v>
      </c>
      <c r="F867" s="205" t="s">
        <v>1306</v>
      </c>
      <c r="G867" s="206" t="s">
        <v>999</v>
      </c>
      <c r="H867" s="207">
        <v>1</v>
      </c>
      <c r="I867" s="208"/>
      <c r="J867" s="209">
        <f>ROUND(I867*H867,0)</f>
        <v>0</v>
      </c>
      <c r="K867" s="205" t="s">
        <v>5</v>
      </c>
      <c r="L867" s="210"/>
      <c r="M867" s="211" t="s">
        <v>5</v>
      </c>
      <c r="N867" s="212" t="s">
        <v>43</v>
      </c>
      <c r="O867" s="40"/>
      <c r="P867" s="183">
        <f>O867*H867</f>
        <v>0</v>
      </c>
      <c r="Q867" s="183">
        <v>0</v>
      </c>
      <c r="R867" s="183">
        <f>Q867*H867</f>
        <v>0</v>
      </c>
      <c r="S867" s="183">
        <v>0</v>
      </c>
      <c r="T867" s="184">
        <f>S867*H867</f>
        <v>0</v>
      </c>
      <c r="AR867" s="23" t="s">
        <v>1307</v>
      </c>
      <c r="AT867" s="23" t="s">
        <v>337</v>
      </c>
      <c r="AU867" s="23" t="s">
        <v>80</v>
      </c>
      <c r="AY867" s="23" t="s">
        <v>243</v>
      </c>
      <c r="BE867" s="185">
        <f>IF(N867="základní",J867,0)</f>
        <v>0</v>
      </c>
      <c r="BF867" s="185">
        <f>IF(N867="snížená",J867,0)</f>
        <v>0</v>
      </c>
      <c r="BG867" s="185">
        <f>IF(N867="zákl. přenesená",J867,0)</f>
        <v>0</v>
      </c>
      <c r="BH867" s="185">
        <f>IF(N867="sníž. přenesená",J867,0)</f>
        <v>0</v>
      </c>
      <c r="BI867" s="185">
        <f>IF(N867="nulová",J867,0)</f>
        <v>0</v>
      </c>
      <c r="BJ867" s="23" t="s">
        <v>11</v>
      </c>
      <c r="BK867" s="185">
        <f>ROUND(I867*H867,0)</f>
        <v>0</v>
      </c>
      <c r="BL867" s="23" t="s">
        <v>684</v>
      </c>
      <c r="BM867" s="23" t="s">
        <v>1308</v>
      </c>
    </row>
    <row r="868" spans="2:65" s="1" customFormat="1" ht="16.5" customHeight="1">
      <c r="B868" s="173"/>
      <c r="C868" s="203" t="s">
        <v>1309</v>
      </c>
      <c r="D868" s="203" t="s">
        <v>337</v>
      </c>
      <c r="E868" s="204" t="s">
        <v>1310</v>
      </c>
      <c r="F868" s="205" t="s">
        <v>1311</v>
      </c>
      <c r="G868" s="206" t="s">
        <v>999</v>
      </c>
      <c r="H868" s="207">
        <v>1</v>
      </c>
      <c r="I868" s="208"/>
      <c r="J868" s="209">
        <f>ROUND(I868*H868,0)</f>
        <v>0</v>
      </c>
      <c r="K868" s="205" t="s">
        <v>5</v>
      </c>
      <c r="L868" s="210"/>
      <c r="M868" s="211" t="s">
        <v>5</v>
      </c>
      <c r="N868" s="221" t="s">
        <v>43</v>
      </c>
      <c r="O868" s="222"/>
      <c r="P868" s="223">
        <f>O868*H868</f>
        <v>0</v>
      </c>
      <c r="Q868" s="223">
        <v>0</v>
      </c>
      <c r="R868" s="223">
        <f>Q868*H868</f>
        <v>0</v>
      </c>
      <c r="S868" s="223">
        <v>0</v>
      </c>
      <c r="T868" s="224">
        <f>S868*H868</f>
        <v>0</v>
      </c>
      <c r="AR868" s="23" t="s">
        <v>1307</v>
      </c>
      <c r="AT868" s="23" t="s">
        <v>337</v>
      </c>
      <c r="AU868" s="23" t="s">
        <v>80</v>
      </c>
      <c r="AY868" s="23" t="s">
        <v>243</v>
      </c>
      <c r="BE868" s="185">
        <f>IF(N868="základní",J868,0)</f>
        <v>0</v>
      </c>
      <c r="BF868" s="185">
        <f>IF(N868="snížená",J868,0)</f>
        <v>0</v>
      </c>
      <c r="BG868" s="185">
        <f>IF(N868="zákl. přenesená",J868,0)</f>
        <v>0</v>
      </c>
      <c r="BH868" s="185">
        <f>IF(N868="sníž. přenesená",J868,0)</f>
        <v>0</v>
      </c>
      <c r="BI868" s="185">
        <f>IF(N868="nulová",J868,0)</f>
        <v>0</v>
      </c>
      <c r="BJ868" s="23" t="s">
        <v>11</v>
      </c>
      <c r="BK868" s="185">
        <f>ROUND(I868*H868,0)</f>
        <v>0</v>
      </c>
      <c r="BL868" s="23" t="s">
        <v>684</v>
      </c>
      <c r="BM868" s="23" t="s">
        <v>1312</v>
      </c>
    </row>
    <row r="869" spans="2:65" s="1" customFormat="1" ht="6.95" customHeight="1">
      <c r="B869" s="54"/>
      <c r="C869" s="55"/>
      <c r="D869" s="55"/>
      <c r="E869" s="55"/>
      <c r="F869" s="55"/>
      <c r="G869" s="55"/>
      <c r="H869" s="55"/>
      <c r="I869" s="127"/>
      <c r="J869" s="55"/>
      <c r="K869" s="55"/>
      <c r="L869" s="39"/>
    </row>
  </sheetData>
  <sheetProtection password="EFE1" sheet="1" objects="1" scenarios="1"/>
  <autoFilter ref="C99:K868"/>
  <mergeCells count="10">
    <mergeCell ref="J51:J52"/>
    <mergeCell ref="E90:H90"/>
    <mergeCell ref="E92:H9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75"/>
  <sheetViews>
    <sheetView showGridLines="0" workbookViewId="0">
      <pane ySplit="1" topLeftCell="A89" activePane="bottomLeft" state="frozen"/>
      <selection pane="bottomLeft" activeCell="I98" sqref="I98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7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98"/>
      <c r="C1" s="98"/>
      <c r="D1" s="99" t="s">
        <v>1</v>
      </c>
      <c r="E1" s="98"/>
      <c r="F1" s="100" t="s">
        <v>86</v>
      </c>
      <c r="G1" s="350" t="s">
        <v>87</v>
      </c>
      <c r="H1" s="350"/>
      <c r="I1" s="101"/>
      <c r="J1" s="100" t="s">
        <v>88</v>
      </c>
      <c r="K1" s="99" t="s">
        <v>89</v>
      </c>
      <c r="L1" s="100" t="s">
        <v>90</v>
      </c>
      <c r="M1" s="100"/>
      <c r="N1" s="100"/>
      <c r="O1" s="100"/>
      <c r="P1" s="100"/>
      <c r="Q1" s="100"/>
      <c r="R1" s="100"/>
      <c r="S1" s="100"/>
      <c r="T1" s="100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40" t="s">
        <v>8</v>
      </c>
      <c r="M2" s="341"/>
      <c r="N2" s="341"/>
      <c r="O2" s="341"/>
      <c r="P2" s="341"/>
      <c r="Q2" s="341"/>
      <c r="R2" s="341"/>
      <c r="S2" s="341"/>
      <c r="T2" s="341"/>
      <c r="U2" s="341"/>
      <c r="V2" s="341"/>
      <c r="AT2" s="23" t="s">
        <v>82</v>
      </c>
      <c r="AZ2" s="102" t="s">
        <v>502</v>
      </c>
      <c r="BA2" s="102" t="s">
        <v>1313</v>
      </c>
      <c r="BB2" s="102" t="s">
        <v>5</v>
      </c>
      <c r="BC2" s="102" t="s">
        <v>1314</v>
      </c>
      <c r="BD2" s="102" t="s">
        <v>80</v>
      </c>
    </row>
    <row r="3" spans="1:70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80</v>
      </c>
    </row>
    <row r="4" spans="1:70" ht="36.950000000000003" customHeight="1">
      <c r="B4" s="27"/>
      <c r="C4" s="28"/>
      <c r="D4" s="29" t="s">
        <v>97</v>
      </c>
      <c r="E4" s="28"/>
      <c r="F4" s="28"/>
      <c r="G4" s="28"/>
      <c r="H4" s="28"/>
      <c r="I4" s="104"/>
      <c r="J4" s="28"/>
      <c r="K4" s="30"/>
      <c r="M4" s="31" t="s">
        <v>14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1:70">
      <c r="B6" s="27"/>
      <c r="C6" s="28"/>
      <c r="D6" s="36" t="s">
        <v>20</v>
      </c>
      <c r="E6" s="28"/>
      <c r="F6" s="28"/>
      <c r="G6" s="28"/>
      <c r="H6" s="28"/>
      <c r="I6" s="104"/>
      <c r="J6" s="28"/>
      <c r="K6" s="30"/>
    </row>
    <row r="7" spans="1:70" ht="16.5" customHeight="1">
      <c r="B7" s="27"/>
      <c r="C7" s="28"/>
      <c r="D7" s="28"/>
      <c r="E7" s="342" t="str">
        <f>'Rekapitulace stavby'!K6</f>
        <v>Zateplení objektu tělocvičny VOŠS a SPŠS, Raisova 1816, Náchod</v>
      </c>
      <c r="F7" s="343"/>
      <c r="G7" s="343"/>
      <c r="H7" s="343"/>
      <c r="I7" s="104"/>
      <c r="J7" s="28"/>
      <c r="K7" s="30"/>
    </row>
    <row r="8" spans="1:70" s="1" customFormat="1">
      <c r="B8" s="39"/>
      <c r="C8" s="40"/>
      <c r="D8" s="36" t="s">
        <v>110</v>
      </c>
      <c r="E8" s="40"/>
      <c r="F8" s="40"/>
      <c r="G8" s="40"/>
      <c r="H8" s="40"/>
      <c r="I8" s="105"/>
      <c r="J8" s="40"/>
      <c r="K8" s="43"/>
    </row>
    <row r="9" spans="1:70" s="1" customFormat="1" ht="36.950000000000003" customHeight="1">
      <c r="B9" s="39"/>
      <c r="C9" s="40"/>
      <c r="D9" s="40"/>
      <c r="E9" s="344" t="s">
        <v>1315</v>
      </c>
      <c r="F9" s="345"/>
      <c r="G9" s="345"/>
      <c r="H9" s="345"/>
      <c r="I9" s="105"/>
      <c r="J9" s="40"/>
      <c r="K9" s="43"/>
    </row>
    <row r="10" spans="1:70" s="1" customFormat="1" ht="13.5">
      <c r="B10" s="39"/>
      <c r="C10" s="40"/>
      <c r="D10" s="40"/>
      <c r="E10" s="40"/>
      <c r="F10" s="40"/>
      <c r="G10" s="40"/>
      <c r="H10" s="40"/>
      <c r="I10" s="105"/>
      <c r="J10" s="40"/>
      <c r="K10" s="43"/>
    </row>
    <row r="11" spans="1:70" s="1" customFormat="1" ht="14.45" customHeight="1">
      <c r="B11" s="39"/>
      <c r="C11" s="40"/>
      <c r="D11" s="36" t="s">
        <v>22</v>
      </c>
      <c r="E11" s="40"/>
      <c r="F11" s="34" t="s">
        <v>5</v>
      </c>
      <c r="G11" s="40"/>
      <c r="H11" s="40"/>
      <c r="I11" s="106" t="s">
        <v>23</v>
      </c>
      <c r="J11" s="34" t="s">
        <v>5</v>
      </c>
      <c r="K11" s="43"/>
    </row>
    <row r="12" spans="1:70" s="1" customFormat="1" ht="14.45" customHeight="1">
      <c r="B12" s="39"/>
      <c r="C12" s="40"/>
      <c r="D12" s="36" t="s">
        <v>24</v>
      </c>
      <c r="E12" s="40"/>
      <c r="F12" s="34" t="s">
        <v>25</v>
      </c>
      <c r="G12" s="40"/>
      <c r="H12" s="40"/>
      <c r="I12" s="106" t="s">
        <v>26</v>
      </c>
      <c r="J12" s="107">
        <f>'Rekapitulace stavby'!AN8</f>
        <v>0</v>
      </c>
      <c r="K12" s="43"/>
    </row>
    <row r="13" spans="1:70" s="1" customFormat="1" ht="10.9" customHeight="1">
      <c r="B13" s="39"/>
      <c r="C13" s="40"/>
      <c r="D13" s="40"/>
      <c r="E13" s="40"/>
      <c r="F13" s="40"/>
      <c r="G13" s="40"/>
      <c r="H13" s="40"/>
      <c r="I13" s="105"/>
      <c r="J13" s="40"/>
      <c r="K13" s="43"/>
    </row>
    <row r="14" spans="1:70" s="1" customFormat="1" ht="14.45" customHeight="1">
      <c r="B14" s="39"/>
      <c r="C14" s="40"/>
      <c r="D14" s="36" t="s">
        <v>29</v>
      </c>
      <c r="E14" s="40"/>
      <c r="F14" s="40"/>
      <c r="G14" s="40"/>
      <c r="H14" s="40"/>
      <c r="I14" s="106" t="s">
        <v>30</v>
      </c>
      <c r="J14" s="34" t="s">
        <v>5</v>
      </c>
      <c r="K14" s="43"/>
    </row>
    <row r="15" spans="1:70" s="1" customFormat="1" ht="18" customHeight="1">
      <c r="B15" s="39"/>
      <c r="C15" s="40"/>
      <c r="D15" s="40"/>
      <c r="E15" s="34" t="s">
        <v>31</v>
      </c>
      <c r="F15" s="40"/>
      <c r="G15" s="40"/>
      <c r="H15" s="40"/>
      <c r="I15" s="106" t="s">
        <v>32</v>
      </c>
      <c r="J15" s="34" t="s">
        <v>5</v>
      </c>
      <c r="K15" s="43"/>
    </row>
    <row r="16" spans="1:70" s="1" customFormat="1" ht="6.95" customHeight="1">
      <c r="B16" s="39"/>
      <c r="C16" s="40"/>
      <c r="D16" s="40"/>
      <c r="E16" s="40"/>
      <c r="F16" s="40"/>
      <c r="G16" s="40"/>
      <c r="H16" s="40"/>
      <c r="I16" s="105"/>
      <c r="J16" s="40"/>
      <c r="K16" s="43"/>
    </row>
    <row r="17" spans="2:11" s="1" customFormat="1" ht="14.45" customHeight="1">
      <c r="B17" s="39"/>
      <c r="C17" s="40"/>
      <c r="D17" s="36" t="s">
        <v>33</v>
      </c>
      <c r="E17" s="40"/>
      <c r="F17" s="40"/>
      <c r="G17" s="40"/>
      <c r="H17" s="40"/>
      <c r="I17" s="106" t="s">
        <v>30</v>
      </c>
      <c r="J17" s="34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4" t="str">
        <f>IF('Rekapitulace stavby'!E14="Vyplň údaj","",IF('Rekapitulace stavby'!E14="","",'Rekapitulace stavby'!E14))</f>
        <v>asdasd</v>
      </c>
      <c r="F18" s="40"/>
      <c r="G18" s="40"/>
      <c r="H18" s="40"/>
      <c r="I18" s="106" t="s">
        <v>32</v>
      </c>
      <c r="J18" s="34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5"/>
      <c r="J19" s="40"/>
      <c r="K19" s="43"/>
    </row>
    <row r="20" spans="2:11" s="1" customFormat="1" ht="14.45" customHeight="1">
      <c r="B20" s="39"/>
      <c r="C20" s="40"/>
      <c r="D20" s="36" t="s">
        <v>34</v>
      </c>
      <c r="E20" s="40"/>
      <c r="F20" s="40"/>
      <c r="G20" s="40"/>
      <c r="H20" s="40"/>
      <c r="I20" s="106" t="s">
        <v>30</v>
      </c>
      <c r="J20" s="34" t="s">
        <v>5</v>
      </c>
      <c r="K20" s="43"/>
    </row>
    <row r="21" spans="2:11" s="1" customFormat="1" ht="18" customHeight="1">
      <c r="B21" s="39"/>
      <c r="C21" s="40"/>
      <c r="D21" s="40"/>
      <c r="E21" s="34" t="s">
        <v>35</v>
      </c>
      <c r="F21" s="40"/>
      <c r="G21" s="40"/>
      <c r="H21" s="40"/>
      <c r="I21" s="106" t="s">
        <v>32</v>
      </c>
      <c r="J21" s="34" t="s">
        <v>5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5"/>
      <c r="J22" s="40"/>
      <c r="K22" s="43"/>
    </row>
    <row r="23" spans="2:11" s="1" customFormat="1" ht="14.45" customHeight="1">
      <c r="B23" s="39"/>
      <c r="C23" s="40"/>
      <c r="D23" s="36" t="s">
        <v>37</v>
      </c>
      <c r="E23" s="40"/>
      <c r="F23" s="40"/>
      <c r="G23" s="40"/>
      <c r="H23" s="40"/>
      <c r="I23" s="105"/>
      <c r="J23" s="40"/>
      <c r="K23" s="43"/>
    </row>
    <row r="24" spans="2:11" s="6" customFormat="1" ht="16.5" customHeight="1">
      <c r="B24" s="108"/>
      <c r="C24" s="109"/>
      <c r="D24" s="109"/>
      <c r="E24" s="312" t="s">
        <v>5</v>
      </c>
      <c r="F24" s="312"/>
      <c r="G24" s="312"/>
      <c r="H24" s="312"/>
      <c r="I24" s="110"/>
      <c r="J24" s="109"/>
      <c r="K24" s="111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5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3"/>
      <c r="J26" s="66"/>
      <c r="K26" s="114"/>
    </row>
    <row r="27" spans="2:11" s="1" customFormat="1" ht="25.35" customHeight="1">
      <c r="B27" s="39"/>
      <c r="C27" s="40"/>
      <c r="D27" s="115" t="s">
        <v>38</v>
      </c>
      <c r="E27" s="40"/>
      <c r="F27" s="40"/>
      <c r="G27" s="40"/>
      <c r="H27" s="40"/>
      <c r="I27" s="105"/>
      <c r="J27" s="116">
        <f>ROUND(J95,0)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3"/>
      <c r="J28" s="66"/>
      <c r="K28" s="114"/>
    </row>
    <row r="29" spans="2:11" s="1" customFormat="1" ht="14.45" customHeight="1">
      <c r="B29" s="39"/>
      <c r="C29" s="40"/>
      <c r="D29" s="40"/>
      <c r="E29" s="40"/>
      <c r="F29" s="44" t="s">
        <v>40</v>
      </c>
      <c r="G29" s="40"/>
      <c r="H29" s="40"/>
      <c r="I29" s="117" t="s">
        <v>39</v>
      </c>
      <c r="J29" s="44" t="s">
        <v>41</v>
      </c>
      <c r="K29" s="43"/>
    </row>
    <row r="30" spans="2:11" s="1" customFormat="1" ht="14.45" customHeight="1">
      <c r="B30" s="39"/>
      <c r="C30" s="40"/>
      <c r="D30" s="47" t="s">
        <v>42</v>
      </c>
      <c r="E30" s="47" t="s">
        <v>43</v>
      </c>
      <c r="F30" s="118">
        <f>ROUND(SUM(BE95:BE274), 0)</f>
        <v>0</v>
      </c>
      <c r="G30" s="40"/>
      <c r="H30" s="40"/>
      <c r="I30" s="119">
        <v>0.21</v>
      </c>
      <c r="J30" s="118">
        <f>ROUND(ROUND((SUM(BE95:BE274)), 0)*I30, 0)</f>
        <v>0</v>
      </c>
      <c r="K30" s="43"/>
    </row>
    <row r="31" spans="2:11" s="1" customFormat="1" ht="14.45" customHeight="1">
      <c r="B31" s="39"/>
      <c r="C31" s="40"/>
      <c r="D31" s="40"/>
      <c r="E31" s="47" t="s">
        <v>44</v>
      </c>
      <c r="F31" s="118">
        <f>ROUND(SUM(BF95:BF274), 0)</f>
        <v>0</v>
      </c>
      <c r="G31" s="40"/>
      <c r="H31" s="40"/>
      <c r="I31" s="119">
        <v>0.15</v>
      </c>
      <c r="J31" s="118">
        <f>ROUND(ROUND((SUM(BF95:BF274)), 0)*I31, 0)</f>
        <v>0</v>
      </c>
      <c r="K31" s="43"/>
    </row>
    <row r="32" spans="2:11" s="1" customFormat="1" ht="14.45" hidden="1" customHeight="1">
      <c r="B32" s="39"/>
      <c r="C32" s="40"/>
      <c r="D32" s="40"/>
      <c r="E32" s="47" t="s">
        <v>45</v>
      </c>
      <c r="F32" s="118">
        <f>ROUND(SUM(BG95:BG274), 0)</f>
        <v>0</v>
      </c>
      <c r="G32" s="40"/>
      <c r="H32" s="40"/>
      <c r="I32" s="119">
        <v>0.21</v>
      </c>
      <c r="J32" s="118">
        <v>0</v>
      </c>
      <c r="K32" s="43"/>
    </row>
    <row r="33" spans="2:11" s="1" customFormat="1" ht="14.45" hidden="1" customHeight="1">
      <c r="B33" s="39"/>
      <c r="C33" s="40"/>
      <c r="D33" s="40"/>
      <c r="E33" s="47" t="s">
        <v>46</v>
      </c>
      <c r="F33" s="118">
        <f>ROUND(SUM(BH95:BH274), 0)</f>
        <v>0</v>
      </c>
      <c r="G33" s="40"/>
      <c r="H33" s="40"/>
      <c r="I33" s="119">
        <v>0.15</v>
      </c>
      <c r="J33" s="118">
        <v>0</v>
      </c>
      <c r="K33" s="43"/>
    </row>
    <row r="34" spans="2:11" s="1" customFormat="1" ht="14.45" hidden="1" customHeight="1">
      <c r="B34" s="39"/>
      <c r="C34" s="40"/>
      <c r="D34" s="40"/>
      <c r="E34" s="47" t="s">
        <v>47</v>
      </c>
      <c r="F34" s="118">
        <f>ROUND(SUM(BI95:BI274), 0)</f>
        <v>0</v>
      </c>
      <c r="G34" s="40"/>
      <c r="H34" s="40"/>
      <c r="I34" s="119">
        <v>0</v>
      </c>
      <c r="J34" s="11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5"/>
      <c r="J35" s="40"/>
      <c r="K35" s="43"/>
    </row>
    <row r="36" spans="2:11" s="1" customFormat="1" ht="25.35" customHeight="1">
      <c r="B36" s="39"/>
      <c r="C36" s="120"/>
      <c r="D36" s="121" t="s">
        <v>48</v>
      </c>
      <c r="E36" s="69"/>
      <c r="F36" s="69"/>
      <c r="G36" s="122" t="s">
        <v>49</v>
      </c>
      <c r="H36" s="123" t="s">
        <v>50</v>
      </c>
      <c r="I36" s="124"/>
      <c r="J36" s="125">
        <f>SUM(J27:J34)</f>
        <v>0</v>
      </c>
      <c r="K36" s="12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7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8"/>
      <c r="J41" s="58"/>
      <c r="K41" s="129"/>
    </row>
    <row r="42" spans="2:11" s="1" customFormat="1" ht="36.950000000000003" customHeight="1">
      <c r="B42" s="39"/>
      <c r="C42" s="29" t="s">
        <v>198</v>
      </c>
      <c r="D42" s="40"/>
      <c r="E42" s="40"/>
      <c r="F42" s="40"/>
      <c r="G42" s="40"/>
      <c r="H42" s="40"/>
      <c r="I42" s="105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5"/>
      <c r="J43" s="40"/>
      <c r="K43" s="43"/>
    </row>
    <row r="44" spans="2:11" s="1" customFormat="1" ht="14.45" customHeight="1">
      <c r="B44" s="39"/>
      <c r="C44" s="36" t="s">
        <v>20</v>
      </c>
      <c r="D44" s="40"/>
      <c r="E44" s="40"/>
      <c r="F44" s="40"/>
      <c r="G44" s="40"/>
      <c r="H44" s="40"/>
      <c r="I44" s="105"/>
      <c r="J44" s="40"/>
      <c r="K44" s="43"/>
    </row>
    <row r="45" spans="2:11" s="1" customFormat="1" ht="16.5" customHeight="1">
      <c r="B45" s="39"/>
      <c r="C45" s="40"/>
      <c r="D45" s="40"/>
      <c r="E45" s="342" t="str">
        <f>E7</f>
        <v>Zateplení objektu tělocvičny VOŠS a SPŠS, Raisova 1816, Náchod</v>
      </c>
      <c r="F45" s="343"/>
      <c r="G45" s="343"/>
      <c r="H45" s="343"/>
      <c r="I45" s="105"/>
      <c r="J45" s="40"/>
      <c r="K45" s="43"/>
    </row>
    <row r="46" spans="2:11" s="1" customFormat="1" ht="14.45" customHeight="1">
      <c r="B46" s="39"/>
      <c r="C46" s="36" t="s">
        <v>110</v>
      </c>
      <c r="D46" s="40"/>
      <c r="E46" s="40"/>
      <c r="F46" s="40"/>
      <c r="G46" s="40"/>
      <c r="H46" s="40"/>
      <c r="I46" s="105"/>
      <c r="J46" s="40"/>
      <c r="K46" s="43"/>
    </row>
    <row r="47" spans="2:11" s="1" customFormat="1" ht="17.25" customHeight="1">
      <c r="B47" s="39"/>
      <c r="C47" s="40"/>
      <c r="D47" s="40"/>
      <c r="E47" s="344" t="str">
        <f>E9</f>
        <v>2 - Tělocvična - VZT</v>
      </c>
      <c r="F47" s="345"/>
      <c r="G47" s="345"/>
      <c r="H47" s="345"/>
      <c r="I47" s="105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5"/>
      <c r="J48" s="40"/>
      <c r="K48" s="43"/>
    </row>
    <row r="49" spans="2:47" s="1" customFormat="1" ht="18" customHeight="1">
      <c r="B49" s="39"/>
      <c r="C49" s="36" t="s">
        <v>24</v>
      </c>
      <c r="D49" s="40"/>
      <c r="E49" s="40"/>
      <c r="F49" s="34" t="str">
        <f>F12</f>
        <v>Náchod</v>
      </c>
      <c r="G49" s="40"/>
      <c r="H49" s="40"/>
      <c r="I49" s="106" t="s">
        <v>26</v>
      </c>
      <c r="J49" s="107">
        <f>IF(J12="","",J12)</f>
        <v>0</v>
      </c>
      <c r="K49" s="43"/>
    </row>
    <row r="50" spans="2:47" s="1" customFormat="1" ht="6.95" customHeight="1">
      <c r="B50" s="39"/>
      <c r="C50" s="40"/>
      <c r="D50" s="40"/>
      <c r="E50" s="40"/>
      <c r="F50" s="40"/>
      <c r="G50" s="40"/>
      <c r="H50" s="40"/>
      <c r="I50" s="105"/>
      <c r="J50" s="40"/>
      <c r="K50" s="43"/>
    </row>
    <row r="51" spans="2:47" s="1" customFormat="1">
      <c r="B51" s="39"/>
      <c r="C51" s="36" t="s">
        <v>29</v>
      </c>
      <c r="D51" s="40"/>
      <c r="E51" s="40"/>
      <c r="F51" s="34" t="str">
        <f>E15</f>
        <v>VOŠS a SPŠS, Pražská 931, Náchod</v>
      </c>
      <c r="G51" s="40"/>
      <c r="H51" s="40"/>
      <c r="I51" s="106" t="s">
        <v>34</v>
      </c>
      <c r="J51" s="312" t="str">
        <f>E21</f>
        <v>Tektum spol. s r.o., Horská 72, Náchod</v>
      </c>
      <c r="K51" s="43"/>
    </row>
    <row r="52" spans="2:47" s="1" customFormat="1" ht="14.45" customHeight="1">
      <c r="B52" s="39"/>
      <c r="C52" s="36" t="s">
        <v>33</v>
      </c>
      <c r="D52" s="40"/>
      <c r="E52" s="40"/>
      <c r="F52" s="34" t="str">
        <f>IF(E18="","",E18)</f>
        <v>asdasd</v>
      </c>
      <c r="G52" s="40"/>
      <c r="H52" s="40"/>
      <c r="I52" s="105"/>
      <c r="J52" s="346"/>
      <c r="K52" s="43"/>
    </row>
    <row r="53" spans="2:47" s="1" customFormat="1" ht="10.35" customHeight="1">
      <c r="B53" s="39"/>
      <c r="C53" s="40"/>
      <c r="D53" s="40"/>
      <c r="E53" s="40"/>
      <c r="F53" s="40"/>
      <c r="G53" s="40"/>
      <c r="H53" s="40"/>
      <c r="I53" s="105"/>
      <c r="J53" s="40"/>
      <c r="K53" s="43"/>
    </row>
    <row r="54" spans="2:47" s="1" customFormat="1" ht="29.25" customHeight="1">
      <c r="B54" s="39"/>
      <c r="C54" s="130" t="s">
        <v>199</v>
      </c>
      <c r="D54" s="120"/>
      <c r="E54" s="120"/>
      <c r="F54" s="120"/>
      <c r="G54" s="120"/>
      <c r="H54" s="120"/>
      <c r="I54" s="131"/>
      <c r="J54" s="132" t="s">
        <v>200</v>
      </c>
      <c r="K54" s="133"/>
    </row>
    <row r="55" spans="2:47" s="1" customFormat="1" ht="10.35" customHeight="1">
      <c r="B55" s="39"/>
      <c r="C55" s="40"/>
      <c r="D55" s="40"/>
      <c r="E55" s="40"/>
      <c r="F55" s="40"/>
      <c r="G55" s="40"/>
      <c r="H55" s="40"/>
      <c r="I55" s="105"/>
      <c r="J55" s="40"/>
      <c r="K55" s="43"/>
    </row>
    <row r="56" spans="2:47" s="1" customFormat="1" ht="29.25" customHeight="1">
      <c r="B56" s="39"/>
      <c r="C56" s="134" t="s">
        <v>201</v>
      </c>
      <c r="D56" s="40"/>
      <c r="E56" s="40"/>
      <c r="F56" s="40"/>
      <c r="G56" s="40"/>
      <c r="H56" s="40"/>
      <c r="I56" s="105"/>
      <c r="J56" s="116">
        <f>J95</f>
        <v>0</v>
      </c>
      <c r="K56" s="43"/>
      <c r="AU56" s="23" t="s">
        <v>202</v>
      </c>
    </row>
    <row r="57" spans="2:47" s="7" customFormat="1" ht="24.95" customHeight="1">
      <c r="B57" s="135"/>
      <c r="C57" s="136"/>
      <c r="D57" s="137" t="s">
        <v>203</v>
      </c>
      <c r="E57" s="138"/>
      <c r="F57" s="138"/>
      <c r="G57" s="138"/>
      <c r="H57" s="138"/>
      <c r="I57" s="139"/>
      <c r="J57" s="140">
        <f>J96</f>
        <v>0</v>
      </c>
      <c r="K57" s="141"/>
    </row>
    <row r="58" spans="2:47" s="8" customFormat="1" ht="19.899999999999999" customHeight="1">
      <c r="B58" s="142"/>
      <c r="C58" s="143"/>
      <c r="D58" s="144" t="s">
        <v>205</v>
      </c>
      <c r="E58" s="145"/>
      <c r="F58" s="145"/>
      <c r="G58" s="145"/>
      <c r="H58" s="145"/>
      <c r="I58" s="146"/>
      <c r="J58" s="147">
        <f>J97</f>
        <v>0</v>
      </c>
      <c r="K58" s="148"/>
    </row>
    <row r="59" spans="2:47" s="8" customFormat="1" ht="19.899999999999999" customHeight="1">
      <c r="B59" s="142"/>
      <c r="C59" s="143"/>
      <c r="D59" s="144" t="s">
        <v>1316</v>
      </c>
      <c r="E59" s="145"/>
      <c r="F59" s="145"/>
      <c r="G59" s="145"/>
      <c r="H59" s="145"/>
      <c r="I59" s="146"/>
      <c r="J59" s="147">
        <f>J104</f>
        <v>0</v>
      </c>
      <c r="K59" s="148"/>
    </row>
    <row r="60" spans="2:47" s="8" customFormat="1" ht="19.899999999999999" customHeight="1">
      <c r="B60" s="142"/>
      <c r="C60" s="143"/>
      <c r="D60" s="144" t="s">
        <v>207</v>
      </c>
      <c r="E60" s="145"/>
      <c r="F60" s="145"/>
      <c r="G60" s="145"/>
      <c r="H60" s="145"/>
      <c r="I60" s="146"/>
      <c r="J60" s="147">
        <f>J109</f>
        <v>0</v>
      </c>
      <c r="K60" s="148"/>
    </row>
    <row r="61" spans="2:47" s="8" customFormat="1" ht="19.899999999999999" customHeight="1">
      <c r="B61" s="142"/>
      <c r="C61" s="143"/>
      <c r="D61" s="144" t="s">
        <v>208</v>
      </c>
      <c r="E61" s="145"/>
      <c r="F61" s="145"/>
      <c r="G61" s="145"/>
      <c r="H61" s="145"/>
      <c r="I61" s="146"/>
      <c r="J61" s="147">
        <f>J128</f>
        <v>0</v>
      </c>
      <c r="K61" s="148"/>
    </row>
    <row r="62" spans="2:47" s="8" customFormat="1" ht="19.899999999999999" customHeight="1">
      <c r="B62" s="142"/>
      <c r="C62" s="143"/>
      <c r="D62" s="144" t="s">
        <v>209</v>
      </c>
      <c r="E62" s="145"/>
      <c r="F62" s="145"/>
      <c r="G62" s="145"/>
      <c r="H62" s="145"/>
      <c r="I62" s="146"/>
      <c r="J62" s="147">
        <f>J140</f>
        <v>0</v>
      </c>
      <c r="K62" s="148"/>
    </row>
    <row r="63" spans="2:47" s="8" customFormat="1" ht="19.899999999999999" customHeight="1">
      <c r="B63" s="142"/>
      <c r="C63" s="143"/>
      <c r="D63" s="144" t="s">
        <v>210</v>
      </c>
      <c r="E63" s="145"/>
      <c r="F63" s="145"/>
      <c r="G63" s="145"/>
      <c r="H63" s="145"/>
      <c r="I63" s="146"/>
      <c r="J63" s="147">
        <f>J151</f>
        <v>0</v>
      </c>
      <c r="K63" s="148"/>
    </row>
    <row r="64" spans="2:47" s="8" customFormat="1" ht="19.899999999999999" customHeight="1">
      <c r="B64" s="142"/>
      <c r="C64" s="143"/>
      <c r="D64" s="144" t="s">
        <v>211</v>
      </c>
      <c r="E64" s="145"/>
      <c r="F64" s="145"/>
      <c r="G64" s="145"/>
      <c r="H64" s="145"/>
      <c r="I64" s="146"/>
      <c r="J64" s="147">
        <f>J159</f>
        <v>0</v>
      </c>
      <c r="K64" s="148"/>
    </row>
    <row r="65" spans="2:11" s="7" customFormat="1" ht="24.95" customHeight="1">
      <c r="B65" s="135"/>
      <c r="C65" s="136"/>
      <c r="D65" s="137" t="s">
        <v>212</v>
      </c>
      <c r="E65" s="138"/>
      <c r="F65" s="138"/>
      <c r="G65" s="138"/>
      <c r="H65" s="138"/>
      <c r="I65" s="139"/>
      <c r="J65" s="140">
        <f>J161</f>
        <v>0</v>
      </c>
      <c r="K65" s="141"/>
    </row>
    <row r="66" spans="2:11" s="8" customFormat="1" ht="19.899999999999999" customHeight="1">
      <c r="B66" s="142"/>
      <c r="C66" s="143"/>
      <c r="D66" s="144" t="s">
        <v>215</v>
      </c>
      <c r="E66" s="145"/>
      <c r="F66" s="145"/>
      <c r="G66" s="145"/>
      <c r="H66" s="145"/>
      <c r="I66" s="146"/>
      <c r="J66" s="147">
        <f>J162</f>
        <v>0</v>
      </c>
      <c r="K66" s="148"/>
    </row>
    <row r="67" spans="2:11" s="8" customFormat="1" ht="19.899999999999999" customHeight="1">
      <c r="B67" s="142"/>
      <c r="C67" s="143"/>
      <c r="D67" s="144" t="s">
        <v>217</v>
      </c>
      <c r="E67" s="145"/>
      <c r="F67" s="145"/>
      <c r="G67" s="145"/>
      <c r="H67" s="145"/>
      <c r="I67" s="146"/>
      <c r="J67" s="147">
        <f>J176</f>
        <v>0</v>
      </c>
      <c r="K67" s="148"/>
    </row>
    <row r="68" spans="2:11" s="8" customFormat="1" ht="19.899999999999999" customHeight="1">
      <c r="B68" s="142"/>
      <c r="C68" s="143"/>
      <c r="D68" s="144" t="s">
        <v>1317</v>
      </c>
      <c r="E68" s="145"/>
      <c r="F68" s="145"/>
      <c r="G68" s="145"/>
      <c r="H68" s="145"/>
      <c r="I68" s="146"/>
      <c r="J68" s="147">
        <f>J179</f>
        <v>0</v>
      </c>
      <c r="K68" s="148"/>
    </row>
    <row r="69" spans="2:11" s="8" customFormat="1" ht="19.899999999999999" customHeight="1">
      <c r="B69" s="142"/>
      <c r="C69" s="143"/>
      <c r="D69" s="144" t="s">
        <v>221</v>
      </c>
      <c r="E69" s="145"/>
      <c r="F69" s="145"/>
      <c r="G69" s="145"/>
      <c r="H69" s="145"/>
      <c r="I69" s="146"/>
      <c r="J69" s="147">
        <f>J185</f>
        <v>0</v>
      </c>
      <c r="K69" s="148"/>
    </row>
    <row r="70" spans="2:11" s="8" customFormat="1" ht="19.899999999999999" customHeight="1">
      <c r="B70" s="142"/>
      <c r="C70" s="143"/>
      <c r="D70" s="144" t="s">
        <v>222</v>
      </c>
      <c r="E70" s="145"/>
      <c r="F70" s="145"/>
      <c r="G70" s="145"/>
      <c r="H70" s="145"/>
      <c r="I70" s="146"/>
      <c r="J70" s="147">
        <f>J245</f>
        <v>0</v>
      </c>
      <c r="K70" s="148"/>
    </row>
    <row r="71" spans="2:11" s="8" customFormat="1" ht="19.899999999999999" customHeight="1">
      <c r="B71" s="142"/>
      <c r="C71" s="143"/>
      <c r="D71" s="144" t="s">
        <v>1318</v>
      </c>
      <c r="E71" s="145"/>
      <c r="F71" s="145"/>
      <c r="G71" s="145"/>
      <c r="H71" s="145"/>
      <c r="I71" s="146"/>
      <c r="J71" s="147">
        <f>J258</f>
        <v>0</v>
      </c>
      <c r="K71" s="148"/>
    </row>
    <row r="72" spans="2:11" s="8" customFormat="1" ht="19.899999999999999" customHeight="1">
      <c r="B72" s="142"/>
      <c r="C72" s="143"/>
      <c r="D72" s="144" t="s">
        <v>223</v>
      </c>
      <c r="E72" s="145"/>
      <c r="F72" s="145"/>
      <c r="G72" s="145"/>
      <c r="H72" s="145"/>
      <c r="I72" s="146"/>
      <c r="J72" s="147">
        <f>J263</f>
        <v>0</v>
      </c>
      <c r="K72" s="148"/>
    </row>
    <row r="73" spans="2:11" s="7" customFormat="1" ht="24.95" customHeight="1">
      <c r="B73" s="135"/>
      <c r="C73" s="136"/>
      <c r="D73" s="137" t="s">
        <v>225</v>
      </c>
      <c r="E73" s="138"/>
      <c r="F73" s="138"/>
      <c r="G73" s="138"/>
      <c r="H73" s="138"/>
      <c r="I73" s="139"/>
      <c r="J73" s="140">
        <f>J270</f>
        <v>0</v>
      </c>
      <c r="K73" s="141"/>
    </row>
    <row r="74" spans="2:11" s="8" customFormat="1" ht="19.899999999999999" customHeight="1">
      <c r="B74" s="142"/>
      <c r="C74" s="143"/>
      <c r="D74" s="144" t="s">
        <v>226</v>
      </c>
      <c r="E74" s="145"/>
      <c r="F74" s="145"/>
      <c r="G74" s="145"/>
      <c r="H74" s="145"/>
      <c r="I74" s="146"/>
      <c r="J74" s="147">
        <f>J271</f>
        <v>0</v>
      </c>
      <c r="K74" s="148"/>
    </row>
    <row r="75" spans="2:11" s="8" customFormat="1" ht="19.899999999999999" customHeight="1">
      <c r="B75" s="142"/>
      <c r="C75" s="143"/>
      <c r="D75" s="144" t="s">
        <v>1319</v>
      </c>
      <c r="E75" s="145"/>
      <c r="F75" s="145"/>
      <c r="G75" s="145"/>
      <c r="H75" s="145"/>
      <c r="I75" s="146"/>
      <c r="J75" s="147">
        <f>J273</f>
        <v>0</v>
      </c>
      <c r="K75" s="148"/>
    </row>
    <row r="76" spans="2:11" s="1" customFormat="1" ht="21.75" customHeight="1">
      <c r="B76" s="39"/>
      <c r="C76" s="40"/>
      <c r="D76" s="40"/>
      <c r="E76" s="40"/>
      <c r="F76" s="40"/>
      <c r="G76" s="40"/>
      <c r="H76" s="40"/>
      <c r="I76" s="105"/>
      <c r="J76" s="40"/>
      <c r="K76" s="43"/>
    </row>
    <row r="77" spans="2:11" s="1" customFormat="1" ht="6.95" customHeight="1">
      <c r="B77" s="54"/>
      <c r="C77" s="55"/>
      <c r="D77" s="55"/>
      <c r="E77" s="55"/>
      <c r="F77" s="55"/>
      <c r="G77" s="55"/>
      <c r="H77" s="55"/>
      <c r="I77" s="127"/>
      <c r="J77" s="55"/>
      <c r="K77" s="56"/>
    </row>
    <row r="81" spans="2:63" s="1" customFormat="1" ht="6.95" customHeight="1">
      <c r="B81" s="57"/>
      <c r="C81" s="58"/>
      <c r="D81" s="58"/>
      <c r="E81" s="58"/>
      <c r="F81" s="58"/>
      <c r="G81" s="58"/>
      <c r="H81" s="58"/>
      <c r="I81" s="128"/>
      <c r="J81" s="58"/>
      <c r="K81" s="58"/>
      <c r="L81" s="39"/>
    </row>
    <row r="82" spans="2:63" s="1" customFormat="1" ht="36.950000000000003" customHeight="1">
      <c r="B82" s="39"/>
      <c r="C82" s="59" t="s">
        <v>227</v>
      </c>
      <c r="L82" s="39"/>
    </row>
    <row r="83" spans="2:63" s="1" customFormat="1" ht="6.95" customHeight="1">
      <c r="B83" s="39"/>
      <c r="L83" s="39"/>
    </row>
    <row r="84" spans="2:63" s="1" customFormat="1" ht="14.45" customHeight="1">
      <c r="B84" s="39"/>
      <c r="C84" s="61" t="s">
        <v>20</v>
      </c>
      <c r="L84" s="39"/>
    </row>
    <row r="85" spans="2:63" s="1" customFormat="1" ht="16.5" customHeight="1">
      <c r="B85" s="39"/>
      <c r="E85" s="347" t="str">
        <f>E7</f>
        <v>Zateplení objektu tělocvičny VOŠS a SPŠS, Raisova 1816, Náchod</v>
      </c>
      <c r="F85" s="348"/>
      <c r="G85" s="348"/>
      <c r="H85" s="348"/>
      <c r="L85" s="39"/>
    </row>
    <row r="86" spans="2:63" s="1" customFormat="1" ht="14.45" customHeight="1">
      <c r="B86" s="39"/>
      <c r="C86" s="61" t="s">
        <v>110</v>
      </c>
      <c r="L86" s="39"/>
    </row>
    <row r="87" spans="2:63" s="1" customFormat="1" ht="17.25" customHeight="1">
      <c r="B87" s="39"/>
      <c r="E87" s="323" t="str">
        <f>E9</f>
        <v>2 - Tělocvična - VZT</v>
      </c>
      <c r="F87" s="349"/>
      <c r="G87" s="349"/>
      <c r="H87" s="349"/>
      <c r="L87" s="39"/>
    </row>
    <row r="88" spans="2:63" s="1" customFormat="1" ht="6.95" customHeight="1">
      <c r="B88" s="39"/>
      <c r="L88" s="39"/>
    </row>
    <row r="89" spans="2:63" s="1" customFormat="1" ht="18" customHeight="1">
      <c r="B89" s="39"/>
      <c r="C89" s="61" t="s">
        <v>24</v>
      </c>
      <c r="F89" s="149" t="str">
        <f>F12</f>
        <v>Náchod</v>
      </c>
      <c r="I89" s="150" t="s">
        <v>26</v>
      </c>
      <c r="J89" s="65">
        <f>IF(J12="","",J12)</f>
        <v>0</v>
      </c>
      <c r="L89" s="39"/>
    </row>
    <row r="90" spans="2:63" s="1" customFormat="1" ht="6.95" customHeight="1">
      <c r="B90" s="39"/>
      <c r="L90" s="39"/>
    </row>
    <row r="91" spans="2:63" s="1" customFormat="1">
      <c r="B91" s="39"/>
      <c r="C91" s="61" t="s">
        <v>29</v>
      </c>
      <c r="F91" s="149" t="str">
        <f>E15</f>
        <v>VOŠS a SPŠS, Pražská 931, Náchod</v>
      </c>
      <c r="I91" s="150" t="s">
        <v>34</v>
      </c>
      <c r="J91" s="149" t="str">
        <f>E21</f>
        <v>Tektum spol. s r.o., Horská 72, Náchod</v>
      </c>
      <c r="L91" s="39"/>
    </row>
    <row r="92" spans="2:63" s="1" customFormat="1" ht="14.45" customHeight="1">
      <c r="B92" s="39"/>
      <c r="C92" s="61" t="s">
        <v>33</v>
      </c>
      <c r="F92" s="149" t="str">
        <f>IF(E18="","",E18)</f>
        <v>asdasd</v>
      </c>
      <c r="L92" s="39"/>
    </row>
    <row r="93" spans="2:63" s="1" customFormat="1" ht="10.35" customHeight="1">
      <c r="B93" s="39"/>
      <c r="L93" s="39"/>
    </row>
    <row r="94" spans="2:63" s="9" customFormat="1" ht="29.25" customHeight="1">
      <c r="B94" s="151"/>
      <c r="C94" s="152" t="s">
        <v>228</v>
      </c>
      <c r="D94" s="153" t="s">
        <v>57</v>
      </c>
      <c r="E94" s="153" t="s">
        <v>53</v>
      </c>
      <c r="F94" s="153" t="s">
        <v>229</v>
      </c>
      <c r="G94" s="153" t="s">
        <v>230</v>
      </c>
      <c r="H94" s="153" t="s">
        <v>231</v>
      </c>
      <c r="I94" s="154" t="s">
        <v>232</v>
      </c>
      <c r="J94" s="153" t="s">
        <v>200</v>
      </c>
      <c r="K94" s="155" t="s">
        <v>233</v>
      </c>
      <c r="L94" s="151"/>
      <c r="M94" s="71" t="s">
        <v>234</v>
      </c>
      <c r="N94" s="72" t="s">
        <v>42</v>
      </c>
      <c r="O94" s="72" t="s">
        <v>235</v>
      </c>
      <c r="P94" s="72" t="s">
        <v>236</v>
      </c>
      <c r="Q94" s="72" t="s">
        <v>237</v>
      </c>
      <c r="R94" s="72" t="s">
        <v>238</v>
      </c>
      <c r="S94" s="72" t="s">
        <v>239</v>
      </c>
      <c r="T94" s="73" t="s">
        <v>240</v>
      </c>
    </row>
    <row r="95" spans="2:63" s="1" customFormat="1" ht="29.25" customHeight="1">
      <c r="B95" s="39"/>
      <c r="C95" s="75" t="s">
        <v>201</v>
      </c>
      <c r="J95" s="156">
        <f>BK95</f>
        <v>0</v>
      </c>
      <c r="L95" s="39"/>
      <c r="M95" s="74"/>
      <c r="N95" s="66"/>
      <c r="O95" s="66"/>
      <c r="P95" s="157">
        <f>P96+P161+P270</f>
        <v>0</v>
      </c>
      <c r="Q95" s="66"/>
      <c r="R95" s="157">
        <f>R96+R161+R270</f>
        <v>3.9649056351999996</v>
      </c>
      <c r="S95" s="66"/>
      <c r="T95" s="158">
        <f>T96+T161+T270</f>
        <v>4.9204649999999992</v>
      </c>
      <c r="AT95" s="23" t="s">
        <v>71</v>
      </c>
      <c r="AU95" s="23" t="s">
        <v>202</v>
      </c>
      <c r="BK95" s="159">
        <f>BK96+BK161+BK270</f>
        <v>0</v>
      </c>
    </row>
    <row r="96" spans="2:63" s="10" customFormat="1" ht="37.35" customHeight="1">
      <c r="B96" s="160"/>
      <c r="D96" s="161" t="s">
        <v>71</v>
      </c>
      <c r="E96" s="162" t="s">
        <v>241</v>
      </c>
      <c r="F96" s="162" t="s">
        <v>242</v>
      </c>
      <c r="I96" s="163"/>
      <c r="J96" s="164">
        <f>BK96</f>
        <v>0</v>
      </c>
      <c r="L96" s="160"/>
      <c r="M96" s="165"/>
      <c r="N96" s="166"/>
      <c r="O96" s="166"/>
      <c r="P96" s="167">
        <f>P97+P104+P109+P128+P140+P151+P159</f>
        <v>0</v>
      </c>
      <c r="Q96" s="166"/>
      <c r="R96" s="167">
        <f>R97+R104+R109+R128+R140+R151+R159</f>
        <v>3.2136614999999997</v>
      </c>
      <c r="S96" s="166"/>
      <c r="T96" s="168">
        <f>T97+T104+T109+T128+T140+T151+T159</f>
        <v>4.7368249999999996</v>
      </c>
      <c r="AR96" s="161" t="s">
        <v>11</v>
      </c>
      <c r="AT96" s="169" t="s">
        <v>71</v>
      </c>
      <c r="AU96" s="169" t="s">
        <v>72</v>
      </c>
      <c r="AY96" s="161" t="s">
        <v>243</v>
      </c>
      <c r="BK96" s="170">
        <f>BK97+BK104+BK109+BK128+BK140+BK151+BK159</f>
        <v>0</v>
      </c>
    </row>
    <row r="97" spans="2:65" s="10" customFormat="1" ht="19.899999999999999" customHeight="1">
      <c r="B97" s="160"/>
      <c r="D97" s="161" t="s">
        <v>71</v>
      </c>
      <c r="E97" s="171" t="s">
        <v>83</v>
      </c>
      <c r="F97" s="171" t="s">
        <v>291</v>
      </c>
      <c r="I97" s="163"/>
      <c r="J97" s="172">
        <f>BK97</f>
        <v>0</v>
      </c>
      <c r="L97" s="160"/>
      <c r="M97" s="165"/>
      <c r="N97" s="166"/>
      <c r="O97" s="166"/>
      <c r="P97" s="167">
        <f>SUM(P98:P103)</f>
        <v>0</v>
      </c>
      <c r="Q97" s="166"/>
      <c r="R97" s="167">
        <f>SUM(R98:R103)</f>
        <v>2.0087920000000001</v>
      </c>
      <c r="S97" s="166"/>
      <c r="T97" s="168">
        <f>SUM(T98:T103)</f>
        <v>0</v>
      </c>
      <c r="AR97" s="161" t="s">
        <v>11</v>
      </c>
      <c r="AT97" s="169" t="s">
        <v>71</v>
      </c>
      <c r="AU97" s="169" t="s">
        <v>11</v>
      </c>
      <c r="AY97" s="161" t="s">
        <v>243</v>
      </c>
      <c r="BK97" s="170">
        <f>SUM(BK98:BK103)</f>
        <v>0</v>
      </c>
    </row>
    <row r="98" spans="2:65" s="1" customFormat="1" ht="25.5" customHeight="1">
      <c r="B98" s="173"/>
      <c r="C98" s="174" t="s">
        <v>11</v>
      </c>
      <c r="D98" s="174" t="s">
        <v>245</v>
      </c>
      <c r="E98" s="175" t="s">
        <v>1320</v>
      </c>
      <c r="F98" s="176" t="s">
        <v>1321</v>
      </c>
      <c r="G98" s="177" t="s">
        <v>658</v>
      </c>
      <c r="H98" s="178">
        <v>4</v>
      </c>
      <c r="I98" s="179"/>
      <c r="J98" s="180">
        <f>ROUND(I98*H98,0)</f>
        <v>0</v>
      </c>
      <c r="K98" s="176" t="s">
        <v>249</v>
      </c>
      <c r="L98" s="39"/>
      <c r="M98" s="181" t="s">
        <v>5</v>
      </c>
      <c r="N98" s="182" t="s">
        <v>43</v>
      </c>
      <c r="O98" s="40"/>
      <c r="P98" s="183">
        <f>O98*H98</f>
        <v>0</v>
      </c>
      <c r="Q98" s="183">
        <v>4.8430000000000001E-2</v>
      </c>
      <c r="R98" s="183">
        <f>Q98*H98</f>
        <v>0.19372</v>
      </c>
      <c r="S98" s="183">
        <v>0</v>
      </c>
      <c r="T98" s="184">
        <f>S98*H98</f>
        <v>0</v>
      </c>
      <c r="AR98" s="23" t="s">
        <v>250</v>
      </c>
      <c r="AT98" s="23" t="s">
        <v>245</v>
      </c>
      <c r="AU98" s="23" t="s">
        <v>80</v>
      </c>
      <c r="AY98" s="23" t="s">
        <v>243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23" t="s">
        <v>11</v>
      </c>
      <c r="BK98" s="185">
        <f>ROUND(I98*H98,0)</f>
        <v>0</v>
      </c>
      <c r="BL98" s="23" t="s">
        <v>250</v>
      </c>
      <c r="BM98" s="23" t="s">
        <v>1322</v>
      </c>
    </row>
    <row r="99" spans="2:65" s="11" customFormat="1" ht="13.5">
      <c r="B99" s="186"/>
      <c r="D99" s="187" t="s">
        <v>252</v>
      </c>
      <c r="E99" s="188" t="s">
        <v>5</v>
      </c>
      <c r="F99" s="189" t="s">
        <v>1323</v>
      </c>
      <c r="H99" s="190">
        <v>4</v>
      </c>
      <c r="I99" s="191"/>
      <c r="L99" s="186"/>
      <c r="M99" s="192"/>
      <c r="N99" s="193"/>
      <c r="O99" s="193"/>
      <c r="P99" s="193"/>
      <c r="Q99" s="193"/>
      <c r="R99" s="193"/>
      <c r="S99" s="193"/>
      <c r="T99" s="194"/>
      <c r="AT99" s="188" t="s">
        <v>252</v>
      </c>
      <c r="AU99" s="188" t="s">
        <v>80</v>
      </c>
      <c r="AV99" s="11" t="s">
        <v>80</v>
      </c>
      <c r="AW99" s="11" t="s">
        <v>36</v>
      </c>
      <c r="AX99" s="11" t="s">
        <v>11</v>
      </c>
      <c r="AY99" s="188" t="s">
        <v>243</v>
      </c>
    </row>
    <row r="100" spans="2:65" s="1" customFormat="1" ht="25.5" customHeight="1">
      <c r="B100" s="173"/>
      <c r="C100" s="174" t="s">
        <v>80</v>
      </c>
      <c r="D100" s="174" t="s">
        <v>245</v>
      </c>
      <c r="E100" s="175" t="s">
        <v>1324</v>
      </c>
      <c r="F100" s="176" t="s">
        <v>1325</v>
      </c>
      <c r="G100" s="177" t="s">
        <v>658</v>
      </c>
      <c r="H100" s="178">
        <v>11</v>
      </c>
      <c r="I100" s="179"/>
      <c r="J100" s="180">
        <f>ROUND(I100*H100,0)</f>
        <v>0</v>
      </c>
      <c r="K100" s="176" t="s">
        <v>249</v>
      </c>
      <c r="L100" s="39"/>
      <c r="M100" s="181" t="s">
        <v>5</v>
      </c>
      <c r="N100" s="182" t="s">
        <v>43</v>
      </c>
      <c r="O100" s="40"/>
      <c r="P100" s="183">
        <f>O100*H100</f>
        <v>0</v>
      </c>
      <c r="Q100" s="183">
        <v>4.6944E-2</v>
      </c>
      <c r="R100" s="183">
        <f>Q100*H100</f>
        <v>0.51638399999999995</v>
      </c>
      <c r="S100" s="183">
        <v>0</v>
      </c>
      <c r="T100" s="184">
        <f>S100*H100</f>
        <v>0</v>
      </c>
      <c r="AR100" s="23" t="s">
        <v>250</v>
      </c>
      <c r="AT100" s="23" t="s">
        <v>245</v>
      </c>
      <c r="AU100" s="23" t="s">
        <v>80</v>
      </c>
      <c r="AY100" s="23" t="s">
        <v>243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23" t="s">
        <v>11</v>
      </c>
      <c r="BK100" s="185">
        <f>ROUND(I100*H100,0)</f>
        <v>0</v>
      </c>
      <c r="BL100" s="23" t="s">
        <v>250</v>
      </c>
      <c r="BM100" s="23" t="s">
        <v>1326</v>
      </c>
    </row>
    <row r="101" spans="2:65" s="11" customFormat="1" ht="13.5">
      <c r="B101" s="186"/>
      <c r="D101" s="187" t="s">
        <v>252</v>
      </c>
      <c r="E101" s="188" t="s">
        <v>5</v>
      </c>
      <c r="F101" s="189" t="s">
        <v>1327</v>
      </c>
      <c r="H101" s="190">
        <v>11</v>
      </c>
      <c r="I101" s="191"/>
      <c r="L101" s="186"/>
      <c r="M101" s="192"/>
      <c r="N101" s="193"/>
      <c r="O101" s="193"/>
      <c r="P101" s="193"/>
      <c r="Q101" s="193"/>
      <c r="R101" s="193"/>
      <c r="S101" s="193"/>
      <c r="T101" s="194"/>
      <c r="AT101" s="188" t="s">
        <v>252</v>
      </c>
      <c r="AU101" s="188" t="s">
        <v>80</v>
      </c>
      <c r="AV101" s="11" t="s">
        <v>80</v>
      </c>
      <c r="AW101" s="11" t="s">
        <v>36</v>
      </c>
      <c r="AX101" s="11" t="s">
        <v>11</v>
      </c>
      <c r="AY101" s="188" t="s">
        <v>243</v>
      </c>
    </row>
    <row r="102" spans="2:65" s="1" customFormat="1" ht="25.5" customHeight="1">
      <c r="B102" s="173"/>
      <c r="C102" s="174" t="s">
        <v>83</v>
      </c>
      <c r="D102" s="174" t="s">
        <v>245</v>
      </c>
      <c r="E102" s="175" t="s">
        <v>1328</v>
      </c>
      <c r="F102" s="176" t="s">
        <v>1329</v>
      </c>
      <c r="G102" s="177" t="s">
        <v>248</v>
      </c>
      <c r="H102" s="178">
        <v>5.12</v>
      </c>
      <c r="I102" s="179"/>
      <c r="J102" s="180">
        <f>ROUND(I102*H102,0)</f>
        <v>0</v>
      </c>
      <c r="K102" s="176" t="s">
        <v>249</v>
      </c>
      <c r="L102" s="39"/>
      <c r="M102" s="181" t="s">
        <v>5</v>
      </c>
      <c r="N102" s="182" t="s">
        <v>43</v>
      </c>
      <c r="O102" s="40"/>
      <c r="P102" s="183">
        <f>O102*H102</f>
        <v>0</v>
      </c>
      <c r="Q102" s="183">
        <v>0.25364999999999999</v>
      </c>
      <c r="R102" s="183">
        <f>Q102*H102</f>
        <v>1.2986880000000001</v>
      </c>
      <c r="S102" s="183">
        <v>0</v>
      </c>
      <c r="T102" s="184">
        <f>S102*H102</f>
        <v>0</v>
      </c>
      <c r="AR102" s="23" t="s">
        <v>250</v>
      </c>
      <c r="AT102" s="23" t="s">
        <v>245</v>
      </c>
      <c r="AU102" s="23" t="s">
        <v>80</v>
      </c>
      <c r="AY102" s="23" t="s">
        <v>243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23" t="s">
        <v>11</v>
      </c>
      <c r="BK102" s="185">
        <f>ROUND(I102*H102,0)</f>
        <v>0</v>
      </c>
      <c r="BL102" s="23" t="s">
        <v>250</v>
      </c>
      <c r="BM102" s="23" t="s">
        <v>1330</v>
      </c>
    </row>
    <row r="103" spans="2:65" s="11" customFormat="1" ht="13.5">
      <c r="B103" s="186"/>
      <c r="D103" s="187" t="s">
        <v>252</v>
      </c>
      <c r="E103" s="188" t="s">
        <v>5</v>
      </c>
      <c r="F103" s="189" t="s">
        <v>1331</v>
      </c>
      <c r="H103" s="190">
        <v>5.12</v>
      </c>
      <c r="I103" s="191"/>
      <c r="L103" s="186"/>
      <c r="M103" s="192"/>
      <c r="N103" s="193"/>
      <c r="O103" s="193"/>
      <c r="P103" s="193"/>
      <c r="Q103" s="193"/>
      <c r="R103" s="193"/>
      <c r="S103" s="193"/>
      <c r="T103" s="194"/>
      <c r="AT103" s="188" t="s">
        <v>252</v>
      </c>
      <c r="AU103" s="188" t="s">
        <v>80</v>
      </c>
      <c r="AV103" s="11" t="s">
        <v>80</v>
      </c>
      <c r="AW103" s="11" t="s">
        <v>36</v>
      </c>
      <c r="AX103" s="11" t="s">
        <v>11</v>
      </c>
      <c r="AY103" s="188" t="s">
        <v>243</v>
      </c>
    </row>
    <row r="104" spans="2:65" s="10" customFormat="1" ht="29.85" customHeight="1">
      <c r="B104" s="160"/>
      <c r="D104" s="161" t="s">
        <v>71</v>
      </c>
      <c r="E104" s="171" t="s">
        <v>250</v>
      </c>
      <c r="F104" s="171" t="s">
        <v>1332</v>
      </c>
      <c r="I104" s="361"/>
      <c r="J104" s="172">
        <f>BK104</f>
        <v>0</v>
      </c>
      <c r="L104" s="160"/>
      <c r="M104" s="165"/>
      <c r="N104" s="166"/>
      <c r="O104" s="166"/>
      <c r="P104" s="167">
        <f>SUM(P105:P108)</f>
        <v>0</v>
      </c>
      <c r="Q104" s="166"/>
      <c r="R104" s="167">
        <f>SUM(R105:R108)</f>
        <v>0.29285008000000001</v>
      </c>
      <c r="S104" s="166"/>
      <c r="T104" s="168">
        <f>SUM(T105:T108)</f>
        <v>0</v>
      </c>
      <c r="AR104" s="161" t="s">
        <v>11</v>
      </c>
      <c r="AT104" s="169" t="s">
        <v>71</v>
      </c>
      <c r="AU104" s="169" t="s">
        <v>11</v>
      </c>
      <c r="AY104" s="161" t="s">
        <v>243</v>
      </c>
      <c r="BK104" s="170">
        <f>SUM(BK105:BK108)</f>
        <v>0</v>
      </c>
    </row>
    <row r="105" spans="2:65" s="1" customFormat="1" ht="25.5" customHeight="1">
      <c r="B105" s="173"/>
      <c r="C105" s="174" t="s">
        <v>250</v>
      </c>
      <c r="D105" s="174" t="s">
        <v>245</v>
      </c>
      <c r="E105" s="175" t="s">
        <v>1333</v>
      </c>
      <c r="F105" s="176" t="s">
        <v>1334</v>
      </c>
      <c r="G105" s="177" t="s">
        <v>658</v>
      </c>
      <c r="H105" s="178">
        <v>4</v>
      </c>
      <c r="I105" s="179"/>
      <c r="J105" s="180">
        <f>ROUND(I105*H105,0)</f>
        <v>0</v>
      </c>
      <c r="K105" s="176" t="s">
        <v>249</v>
      </c>
      <c r="L105" s="39"/>
      <c r="M105" s="181" t="s">
        <v>5</v>
      </c>
      <c r="N105" s="182" t="s">
        <v>43</v>
      </c>
      <c r="O105" s="40"/>
      <c r="P105" s="183">
        <f>O105*H105</f>
        <v>0</v>
      </c>
      <c r="Q105" s="183">
        <v>1.9705259999999999E-2</v>
      </c>
      <c r="R105" s="183">
        <f>Q105*H105</f>
        <v>7.8821039999999995E-2</v>
      </c>
      <c r="S105" s="183">
        <v>0</v>
      </c>
      <c r="T105" s="184">
        <f>S105*H105</f>
        <v>0</v>
      </c>
      <c r="AR105" s="23" t="s">
        <v>250</v>
      </c>
      <c r="AT105" s="23" t="s">
        <v>245</v>
      </c>
      <c r="AU105" s="23" t="s">
        <v>80</v>
      </c>
      <c r="AY105" s="23" t="s">
        <v>243</v>
      </c>
      <c r="BE105" s="185">
        <f>IF(N105="základní",J105,0)</f>
        <v>0</v>
      </c>
      <c r="BF105" s="185">
        <f>IF(N105="snížená",J105,0)</f>
        <v>0</v>
      </c>
      <c r="BG105" s="185">
        <f>IF(N105="zákl. přenesená",J105,0)</f>
        <v>0</v>
      </c>
      <c r="BH105" s="185">
        <f>IF(N105="sníž. přenesená",J105,0)</f>
        <v>0</v>
      </c>
      <c r="BI105" s="185">
        <f>IF(N105="nulová",J105,0)</f>
        <v>0</v>
      </c>
      <c r="BJ105" s="23" t="s">
        <v>11</v>
      </c>
      <c r="BK105" s="185">
        <f>ROUND(I105*H105,0)</f>
        <v>0</v>
      </c>
      <c r="BL105" s="23" t="s">
        <v>250</v>
      </c>
      <c r="BM105" s="23" t="s">
        <v>1335</v>
      </c>
    </row>
    <row r="106" spans="2:65" s="11" customFormat="1" ht="13.5">
      <c r="B106" s="186"/>
      <c r="D106" s="187" t="s">
        <v>252</v>
      </c>
      <c r="E106" s="188" t="s">
        <v>5</v>
      </c>
      <c r="F106" s="189" t="s">
        <v>1336</v>
      </c>
      <c r="H106" s="190">
        <v>4</v>
      </c>
      <c r="I106" s="191"/>
      <c r="L106" s="186"/>
      <c r="M106" s="192"/>
      <c r="N106" s="193"/>
      <c r="O106" s="193"/>
      <c r="P106" s="193"/>
      <c r="Q106" s="193"/>
      <c r="R106" s="193"/>
      <c r="S106" s="193"/>
      <c r="T106" s="194"/>
      <c r="AT106" s="188" t="s">
        <v>252</v>
      </c>
      <c r="AU106" s="188" t="s">
        <v>80</v>
      </c>
      <c r="AV106" s="11" t="s">
        <v>80</v>
      </c>
      <c r="AW106" s="11" t="s">
        <v>36</v>
      </c>
      <c r="AX106" s="11" t="s">
        <v>11</v>
      </c>
      <c r="AY106" s="188" t="s">
        <v>243</v>
      </c>
    </row>
    <row r="107" spans="2:65" s="1" customFormat="1" ht="25.5" customHeight="1">
      <c r="B107" s="173"/>
      <c r="C107" s="174" t="s">
        <v>271</v>
      </c>
      <c r="D107" s="174" t="s">
        <v>245</v>
      </c>
      <c r="E107" s="175" t="s">
        <v>1337</v>
      </c>
      <c r="F107" s="176" t="s">
        <v>1338</v>
      </c>
      <c r="G107" s="177" t="s">
        <v>658</v>
      </c>
      <c r="H107" s="178">
        <v>4</v>
      </c>
      <c r="I107" s="179"/>
      <c r="J107" s="180">
        <f>ROUND(I107*H107,0)</f>
        <v>0</v>
      </c>
      <c r="K107" s="176" t="s">
        <v>249</v>
      </c>
      <c r="L107" s="39"/>
      <c r="M107" s="181" t="s">
        <v>5</v>
      </c>
      <c r="N107" s="182" t="s">
        <v>43</v>
      </c>
      <c r="O107" s="40"/>
      <c r="P107" s="183">
        <f>O107*H107</f>
        <v>0</v>
      </c>
      <c r="Q107" s="183">
        <v>5.3507260000000001E-2</v>
      </c>
      <c r="R107" s="183">
        <f>Q107*H107</f>
        <v>0.21402904</v>
      </c>
      <c r="S107" s="183">
        <v>0</v>
      </c>
      <c r="T107" s="184">
        <f>S107*H107</f>
        <v>0</v>
      </c>
      <c r="AR107" s="23" t="s">
        <v>250</v>
      </c>
      <c r="AT107" s="23" t="s">
        <v>245</v>
      </c>
      <c r="AU107" s="23" t="s">
        <v>80</v>
      </c>
      <c r="AY107" s="23" t="s">
        <v>243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23" t="s">
        <v>11</v>
      </c>
      <c r="BK107" s="185">
        <f>ROUND(I107*H107,0)</f>
        <v>0</v>
      </c>
      <c r="BL107" s="23" t="s">
        <v>250</v>
      </c>
      <c r="BM107" s="23" t="s">
        <v>1339</v>
      </c>
    </row>
    <row r="108" spans="2:65" s="11" customFormat="1" ht="13.5">
      <c r="B108" s="186"/>
      <c r="D108" s="187" t="s">
        <v>252</v>
      </c>
      <c r="E108" s="188" t="s">
        <v>5</v>
      </c>
      <c r="F108" s="189" t="s">
        <v>1336</v>
      </c>
      <c r="H108" s="190">
        <v>4</v>
      </c>
      <c r="I108" s="191"/>
      <c r="L108" s="186"/>
      <c r="M108" s="192"/>
      <c r="N108" s="193"/>
      <c r="O108" s="193"/>
      <c r="P108" s="193"/>
      <c r="Q108" s="193"/>
      <c r="R108" s="193"/>
      <c r="S108" s="193"/>
      <c r="T108" s="194"/>
      <c r="AT108" s="188" t="s">
        <v>252</v>
      </c>
      <c r="AU108" s="188" t="s">
        <v>80</v>
      </c>
      <c r="AV108" s="11" t="s">
        <v>80</v>
      </c>
      <c r="AW108" s="11" t="s">
        <v>36</v>
      </c>
      <c r="AX108" s="11" t="s">
        <v>11</v>
      </c>
      <c r="AY108" s="188" t="s">
        <v>243</v>
      </c>
    </row>
    <row r="109" spans="2:65" s="10" customFormat="1" ht="29.85" customHeight="1">
      <c r="B109" s="160"/>
      <c r="D109" s="161" t="s">
        <v>71</v>
      </c>
      <c r="E109" s="171" t="s">
        <v>277</v>
      </c>
      <c r="F109" s="171" t="s">
        <v>356</v>
      </c>
      <c r="I109" s="163"/>
      <c r="J109" s="172">
        <f>BK109</f>
        <v>0</v>
      </c>
      <c r="L109" s="160"/>
      <c r="M109" s="165"/>
      <c r="N109" s="166"/>
      <c r="O109" s="166"/>
      <c r="P109" s="167">
        <f>SUM(P110:P127)</f>
        <v>0</v>
      </c>
      <c r="Q109" s="166"/>
      <c r="R109" s="167">
        <f>SUM(R110:R127)</f>
        <v>0.77957999999999994</v>
      </c>
      <c r="S109" s="166"/>
      <c r="T109" s="168">
        <f>SUM(T110:T127)</f>
        <v>0</v>
      </c>
      <c r="AR109" s="161" t="s">
        <v>11</v>
      </c>
      <c r="AT109" s="169" t="s">
        <v>71</v>
      </c>
      <c r="AU109" s="169" t="s">
        <v>11</v>
      </c>
      <c r="AY109" s="161" t="s">
        <v>243</v>
      </c>
      <c r="BK109" s="170">
        <f>SUM(BK110:BK127)</f>
        <v>0</v>
      </c>
    </row>
    <row r="110" spans="2:65" s="1" customFormat="1" ht="16.5" customHeight="1">
      <c r="B110" s="173"/>
      <c r="C110" s="174" t="s">
        <v>277</v>
      </c>
      <c r="D110" s="174" t="s">
        <v>245</v>
      </c>
      <c r="E110" s="175" t="s">
        <v>1340</v>
      </c>
      <c r="F110" s="176" t="s">
        <v>1341</v>
      </c>
      <c r="G110" s="177" t="s">
        <v>658</v>
      </c>
      <c r="H110" s="178">
        <v>4</v>
      </c>
      <c r="I110" s="179"/>
      <c r="J110" s="180">
        <f>ROUND(I110*H110,0)</f>
        <v>0</v>
      </c>
      <c r="K110" s="176" t="s">
        <v>249</v>
      </c>
      <c r="L110" s="39"/>
      <c r="M110" s="181" t="s">
        <v>5</v>
      </c>
      <c r="N110" s="182" t="s">
        <v>43</v>
      </c>
      <c r="O110" s="40"/>
      <c r="P110" s="183">
        <f>O110*H110</f>
        <v>0</v>
      </c>
      <c r="Q110" s="183">
        <v>3.7599999999999999E-3</v>
      </c>
      <c r="R110" s="183">
        <f>Q110*H110</f>
        <v>1.504E-2</v>
      </c>
      <c r="S110" s="183">
        <v>0</v>
      </c>
      <c r="T110" s="184">
        <f>S110*H110</f>
        <v>0</v>
      </c>
      <c r="AR110" s="23" t="s">
        <v>250</v>
      </c>
      <c r="AT110" s="23" t="s">
        <v>245</v>
      </c>
      <c r="AU110" s="23" t="s">
        <v>80</v>
      </c>
      <c r="AY110" s="23" t="s">
        <v>243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23" t="s">
        <v>11</v>
      </c>
      <c r="BK110" s="185">
        <f>ROUND(I110*H110,0)</f>
        <v>0</v>
      </c>
      <c r="BL110" s="23" t="s">
        <v>250</v>
      </c>
      <c r="BM110" s="23" t="s">
        <v>1342</v>
      </c>
    </row>
    <row r="111" spans="2:65" s="11" customFormat="1" ht="13.5">
      <c r="B111" s="186"/>
      <c r="D111" s="187" t="s">
        <v>252</v>
      </c>
      <c r="E111" s="188" t="s">
        <v>5</v>
      </c>
      <c r="F111" s="189" t="s">
        <v>1323</v>
      </c>
      <c r="H111" s="190">
        <v>4</v>
      </c>
      <c r="I111" s="191"/>
      <c r="L111" s="186"/>
      <c r="M111" s="192"/>
      <c r="N111" s="193"/>
      <c r="O111" s="193"/>
      <c r="P111" s="193"/>
      <c r="Q111" s="193"/>
      <c r="R111" s="193"/>
      <c r="S111" s="193"/>
      <c r="T111" s="194"/>
      <c r="AT111" s="188" t="s">
        <v>252</v>
      </c>
      <c r="AU111" s="188" t="s">
        <v>80</v>
      </c>
      <c r="AV111" s="11" t="s">
        <v>80</v>
      </c>
      <c r="AW111" s="11" t="s">
        <v>36</v>
      </c>
      <c r="AX111" s="11" t="s">
        <v>11</v>
      </c>
      <c r="AY111" s="188" t="s">
        <v>243</v>
      </c>
    </row>
    <row r="112" spans="2:65" s="1" customFormat="1" ht="16.5" customHeight="1">
      <c r="B112" s="173"/>
      <c r="C112" s="174" t="s">
        <v>281</v>
      </c>
      <c r="D112" s="174" t="s">
        <v>245</v>
      </c>
      <c r="E112" s="175" t="s">
        <v>1343</v>
      </c>
      <c r="F112" s="176" t="s">
        <v>1344</v>
      </c>
      <c r="G112" s="177" t="s">
        <v>658</v>
      </c>
      <c r="H112" s="178">
        <v>22</v>
      </c>
      <c r="I112" s="179"/>
      <c r="J112" s="180">
        <f>ROUND(I112*H112,0)</f>
        <v>0</v>
      </c>
      <c r="K112" s="176" t="s">
        <v>249</v>
      </c>
      <c r="L112" s="39"/>
      <c r="M112" s="181" t="s">
        <v>5</v>
      </c>
      <c r="N112" s="182" t="s">
        <v>43</v>
      </c>
      <c r="O112" s="40"/>
      <c r="P112" s="183">
        <f>O112*H112</f>
        <v>0</v>
      </c>
      <c r="Q112" s="183">
        <v>1.0200000000000001E-2</v>
      </c>
      <c r="R112" s="183">
        <f>Q112*H112</f>
        <v>0.22440000000000002</v>
      </c>
      <c r="S112" s="183">
        <v>0</v>
      </c>
      <c r="T112" s="184">
        <f>S112*H112</f>
        <v>0</v>
      </c>
      <c r="AR112" s="23" t="s">
        <v>250</v>
      </c>
      <c r="AT112" s="23" t="s">
        <v>245</v>
      </c>
      <c r="AU112" s="23" t="s">
        <v>80</v>
      </c>
      <c r="AY112" s="23" t="s">
        <v>243</v>
      </c>
      <c r="BE112" s="185">
        <f>IF(N112="základní",J112,0)</f>
        <v>0</v>
      </c>
      <c r="BF112" s="185">
        <f>IF(N112="snížená",J112,0)</f>
        <v>0</v>
      </c>
      <c r="BG112" s="185">
        <f>IF(N112="zákl. přenesená",J112,0)</f>
        <v>0</v>
      </c>
      <c r="BH112" s="185">
        <f>IF(N112="sníž. přenesená",J112,0)</f>
        <v>0</v>
      </c>
      <c r="BI112" s="185">
        <f>IF(N112="nulová",J112,0)</f>
        <v>0</v>
      </c>
      <c r="BJ112" s="23" t="s">
        <v>11</v>
      </c>
      <c r="BK112" s="185">
        <f>ROUND(I112*H112,0)</f>
        <v>0</v>
      </c>
      <c r="BL112" s="23" t="s">
        <v>250</v>
      </c>
      <c r="BM112" s="23" t="s">
        <v>1345</v>
      </c>
    </row>
    <row r="113" spans="2:65" s="11" customFormat="1" ht="13.5">
      <c r="B113" s="186"/>
      <c r="D113" s="187" t="s">
        <v>252</v>
      </c>
      <c r="E113" s="188" t="s">
        <v>5</v>
      </c>
      <c r="F113" s="189" t="s">
        <v>1346</v>
      </c>
      <c r="H113" s="190">
        <v>22</v>
      </c>
      <c r="I113" s="191"/>
      <c r="L113" s="186"/>
      <c r="M113" s="192"/>
      <c r="N113" s="193"/>
      <c r="O113" s="193"/>
      <c r="P113" s="193"/>
      <c r="Q113" s="193"/>
      <c r="R113" s="193"/>
      <c r="S113" s="193"/>
      <c r="T113" s="194"/>
      <c r="AT113" s="188" t="s">
        <v>252</v>
      </c>
      <c r="AU113" s="188" t="s">
        <v>80</v>
      </c>
      <c r="AV113" s="11" t="s">
        <v>80</v>
      </c>
      <c r="AW113" s="11" t="s">
        <v>36</v>
      </c>
      <c r="AX113" s="11" t="s">
        <v>11</v>
      </c>
      <c r="AY113" s="188" t="s">
        <v>243</v>
      </c>
    </row>
    <row r="114" spans="2:65" s="1" customFormat="1" ht="16.5" customHeight="1">
      <c r="B114" s="173"/>
      <c r="C114" s="174" t="s">
        <v>285</v>
      </c>
      <c r="D114" s="174" t="s">
        <v>245</v>
      </c>
      <c r="E114" s="175" t="s">
        <v>1347</v>
      </c>
      <c r="F114" s="176" t="s">
        <v>1348</v>
      </c>
      <c r="G114" s="177" t="s">
        <v>658</v>
      </c>
      <c r="H114" s="178">
        <v>2</v>
      </c>
      <c r="I114" s="179"/>
      <c r="J114" s="180">
        <f>ROUND(I114*H114,0)</f>
        <v>0</v>
      </c>
      <c r="K114" s="176" t="s">
        <v>249</v>
      </c>
      <c r="L114" s="39"/>
      <c r="M114" s="181" t="s">
        <v>5</v>
      </c>
      <c r="N114" s="182" t="s">
        <v>43</v>
      </c>
      <c r="O114" s="40"/>
      <c r="P114" s="183">
        <f>O114*H114</f>
        <v>0</v>
      </c>
      <c r="Q114" s="183">
        <v>0.1575</v>
      </c>
      <c r="R114" s="183">
        <f>Q114*H114</f>
        <v>0.315</v>
      </c>
      <c r="S114" s="183">
        <v>0</v>
      </c>
      <c r="T114" s="184">
        <f>S114*H114</f>
        <v>0</v>
      </c>
      <c r="AR114" s="23" t="s">
        <v>250</v>
      </c>
      <c r="AT114" s="23" t="s">
        <v>245</v>
      </c>
      <c r="AU114" s="23" t="s">
        <v>80</v>
      </c>
      <c r="AY114" s="23" t="s">
        <v>243</v>
      </c>
      <c r="BE114" s="185">
        <f>IF(N114="základní",J114,0)</f>
        <v>0</v>
      </c>
      <c r="BF114" s="185">
        <f>IF(N114="snížená",J114,0)</f>
        <v>0</v>
      </c>
      <c r="BG114" s="185">
        <f>IF(N114="zákl. přenesená",J114,0)</f>
        <v>0</v>
      </c>
      <c r="BH114" s="185">
        <f>IF(N114="sníž. přenesená",J114,0)</f>
        <v>0</v>
      </c>
      <c r="BI114" s="185">
        <f>IF(N114="nulová",J114,0)</f>
        <v>0</v>
      </c>
      <c r="BJ114" s="23" t="s">
        <v>11</v>
      </c>
      <c r="BK114" s="185">
        <f>ROUND(I114*H114,0)</f>
        <v>0</v>
      </c>
      <c r="BL114" s="23" t="s">
        <v>250</v>
      </c>
      <c r="BM114" s="23" t="s">
        <v>1349</v>
      </c>
    </row>
    <row r="115" spans="2:65" s="11" customFormat="1" ht="13.5">
      <c r="B115" s="186"/>
      <c r="D115" s="187" t="s">
        <v>252</v>
      </c>
      <c r="E115" s="188" t="s">
        <v>5</v>
      </c>
      <c r="F115" s="189" t="s">
        <v>1350</v>
      </c>
      <c r="H115" s="190">
        <v>2</v>
      </c>
      <c r="I115" s="191"/>
      <c r="L115" s="186"/>
      <c r="M115" s="192"/>
      <c r="N115" s="193"/>
      <c r="O115" s="193"/>
      <c r="P115" s="193"/>
      <c r="Q115" s="193"/>
      <c r="R115" s="193"/>
      <c r="S115" s="193"/>
      <c r="T115" s="194"/>
      <c r="AT115" s="188" t="s">
        <v>252</v>
      </c>
      <c r="AU115" s="188" t="s">
        <v>80</v>
      </c>
      <c r="AV115" s="11" t="s">
        <v>80</v>
      </c>
      <c r="AW115" s="11" t="s">
        <v>36</v>
      </c>
      <c r="AX115" s="11" t="s">
        <v>11</v>
      </c>
      <c r="AY115" s="188" t="s">
        <v>243</v>
      </c>
    </row>
    <row r="116" spans="2:65" s="1" customFormat="1" ht="16.5" customHeight="1">
      <c r="B116" s="173"/>
      <c r="C116" s="174" t="s">
        <v>292</v>
      </c>
      <c r="D116" s="174" t="s">
        <v>245</v>
      </c>
      <c r="E116" s="175" t="s">
        <v>1351</v>
      </c>
      <c r="F116" s="176" t="s">
        <v>1352</v>
      </c>
      <c r="G116" s="177" t="s">
        <v>658</v>
      </c>
      <c r="H116" s="178">
        <v>2</v>
      </c>
      <c r="I116" s="179"/>
      <c r="J116" s="180">
        <f>ROUND(I116*H116,0)</f>
        <v>0</v>
      </c>
      <c r="K116" s="176" t="s">
        <v>249</v>
      </c>
      <c r="L116" s="39"/>
      <c r="M116" s="181" t="s">
        <v>5</v>
      </c>
      <c r="N116" s="182" t="s">
        <v>43</v>
      </c>
      <c r="O116" s="40"/>
      <c r="P116" s="183">
        <f>O116*H116</f>
        <v>0</v>
      </c>
      <c r="Q116" s="183">
        <v>4.684E-2</v>
      </c>
      <c r="R116" s="183">
        <f>Q116*H116</f>
        <v>9.3679999999999999E-2</v>
      </c>
      <c r="S116" s="183">
        <v>0</v>
      </c>
      <c r="T116" s="184">
        <f>S116*H116</f>
        <v>0</v>
      </c>
      <c r="AR116" s="23" t="s">
        <v>250</v>
      </c>
      <c r="AT116" s="23" t="s">
        <v>245</v>
      </c>
      <c r="AU116" s="23" t="s">
        <v>80</v>
      </c>
      <c r="AY116" s="23" t="s">
        <v>243</v>
      </c>
      <c r="BE116" s="185">
        <f>IF(N116="základní",J116,0)</f>
        <v>0</v>
      </c>
      <c r="BF116" s="185">
        <f>IF(N116="snížená",J116,0)</f>
        <v>0</v>
      </c>
      <c r="BG116" s="185">
        <f>IF(N116="zákl. přenesená",J116,0)</f>
        <v>0</v>
      </c>
      <c r="BH116" s="185">
        <f>IF(N116="sníž. přenesená",J116,0)</f>
        <v>0</v>
      </c>
      <c r="BI116" s="185">
        <f>IF(N116="nulová",J116,0)</f>
        <v>0</v>
      </c>
      <c r="BJ116" s="23" t="s">
        <v>11</v>
      </c>
      <c r="BK116" s="185">
        <f>ROUND(I116*H116,0)</f>
        <v>0</v>
      </c>
      <c r="BL116" s="23" t="s">
        <v>250</v>
      </c>
      <c r="BM116" s="23" t="s">
        <v>1353</v>
      </c>
    </row>
    <row r="117" spans="2:65" s="11" customFormat="1" ht="13.5">
      <c r="B117" s="186"/>
      <c r="D117" s="187" t="s">
        <v>252</v>
      </c>
      <c r="E117" s="188" t="s">
        <v>5</v>
      </c>
      <c r="F117" s="189" t="s">
        <v>1354</v>
      </c>
      <c r="H117" s="190">
        <v>1</v>
      </c>
      <c r="I117" s="191"/>
      <c r="L117" s="186"/>
      <c r="M117" s="192"/>
      <c r="N117" s="193"/>
      <c r="O117" s="193"/>
      <c r="P117" s="193"/>
      <c r="Q117" s="193"/>
      <c r="R117" s="193"/>
      <c r="S117" s="193"/>
      <c r="T117" s="194"/>
      <c r="AT117" s="188" t="s">
        <v>252</v>
      </c>
      <c r="AU117" s="188" t="s">
        <v>80</v>
      </c>
      <c r="AV117" s="11" t="s">
        <v>80</v>
      </c>
      <c r="AW117" s="11" t="s">
        <v>36</v>
      </c>
      <c r="AX117" s="11" t="s">
        <v>72</v>
      </c>
      <c r="AY117" s="188" t="s">
        <v>243</v>
      </c>
    </row>
    <row r="118" spans="2:65" s="11" customFormat="1" ht="13.5">
      <c r="B118" s="186"/>
      <c r="D118" s="187" t="s">
        <v>252</v>
      </c>
      <c r="E118" s="188" t="s">
        <v>5</v>
      </c>
      <c r="F118" s="189" t="s">
        <v>1355</v>
      </c>
      <c r="H118" s="190">
        <v>1</v>
      </c>
      <c r="I118" s="191"/>
      <c r="L118" s="186"/>
      <c r="M118" s="192"/>
      <c r="N118" s="193"/>
      <c r="O118" s="193"/>
      <c r="P118" s="193"/>
      <c r="Q118" s="193"/>
      <c r="R118" s="193"/>
      <c r="S118" s="193"/>
      <c r="T118" s="194"/>
      <c r="AT118" s="188" t="s">
        <v>252</v>
      </c>
      <c r="AU118" s="188" t="s">
        <v>80</v>
      </c>
      <c r="AV118" s="11" t="s">
        <v>80</v>
      </c>
      <c r="AW118" s="11" t="s">
        <v>36</v>
      </c>
      <c r="AX118" s="11" t="s">
        <v>72</v>
      </c>
      <c r="AY118" s="188" t="s">
        <v>243</v>
      </c>
    </row>
    <row r="119" spans="2:65" s="12" customFormat="1" ht="13.5">
      <c r="B119" s="195"/>
      <c r="D119" s="187" t="s">
        <v>252</v>
      </c>
      <c r="E119" s="196" t="s">
        <v>5</v>
      </c>
      <c r="F119" s="197" t="s">
        <v>255</v>
      </c>
      <c r="H119" s="198">
        <v>2</v>
      </c>
      <c r="I119" s="199"/>
      <c r="L119" s="195"/>
      <c r="M119" s="200"/>
      <c r="N119" s="201"/>
      <c r="O119" s="201"/>
      <c r="P119" s="201"/>
      <c r="Q119" s="201"/>
      <c r="R119" s="201"/>
      <c r="S119" s="201"/>
      <c r="T119" s="202"/>
      <c r="AT119" s="196" t="s">
        <v>252</v>
      </c>
      <c r="AU119" s="196" t="s">
        <v>80</v>
      </c>
      <c r="AV119" s="12" t="s">
        <v>83</v>
      </c>
      <c r="AW119" s="12" t="s">
        <v>36</v>
      </c>
      <c r="AX119" s="12" t="s">
        <v>11</v>
      </c>
      <c r="AY119" s="196" t="s">
        <v>243</v>
      </c>
    </row>
    <row r="120" spans="2:65" s="1" customFormat="1" ht="16.5" customHeight="1">
      <c r="B120" s="173"/>
      <c r="C120" s="203" t="s">
        <v>27</v>
      </c>
      <c r="D120" s="203" t="s">
        <v>337</v>
      </c>
      <c r="E120" s="204" t="s">
        <v>1356</v>
      </c>
      <c r="F120" s="205" t="s">
        <v>1357</v>
      </c>
      <c r="G120" s="206" t="s">
        <v>658</v>
      </c>
      <c r="H120" s="207">
        <v>1</v>
      </c>
      <c r="I120" s="208"/>
      <c r="J120" s="209">
        <f>ROUND(I120*H120,0)</f>
        <v>0</v>
      </c>
      <c r="K120" s="205" t="s">
        <v>249</v>
      </c>
      <c r="L120" s="210"/>
      <c r="M120" s="211" t="s">
        <v>5</v>
      </c>
      <c r="N120" s="212" t="s">
        <v>43</v>
      </c>
      <c r="O120" s="40"/>
      <c r="P120" s="183">
        <f>O120*H120</f>
        <v>0</v>
      </c>
      <c r="Q120" s="183">
        <v>1.847E-2</v>
      </c>
      <c r="R120" s="183">
        <f>Q120*H120</f>
        <v>1.847E-2</v>
      </c>
      <c r="S120" s="183">
        <v>0</v>
      </c>
      <c r="T120" s="184">
        <f>S120*H120</f>
        <v>0</v>
      </c>
      <c r="AR120" s="23" t="s">
        <v>285</v>
      </c>
      <c r="AT120" s="23" t="s">
        <v>337</v>
      </c>
      <c r="AU120" s="23" t="s">
        <v>80</v>
      </c>
      <c r="AY120" s="23" t="s">
        <v>243</v>
      </c>
      <c r="BE120" s="185">
        <f>IF(N120="základní",J120,0)</f>
        <v>0</v>
      </c>
      <c r="BF120" s="185">
        <f>IF(N120="snížená",J120,0)</f>
        <v>0</v>
      </c>
      <c r="BG120" s="185">
        <f>IF(N120="zákl. přenesená",J120,0)</f>
        <v>0</v>
      </c>
      <c r="BH120" s="185">
        <f>IF(N120="sníž. přenesená",J120,0)</f>
        <v>0</v>
      </c>
      <c r="BI120" s="185">
        <f>IF(N120="nulová",J120,0)</f>
        <v>0</v>
      </c>
      <c r="BJ120" s="23" t="s">
        <v>11</v>
      </c>
      <c r="BK120" s="185">
        <f>ROUND(I120*H120,0)</f>
        <v>0</v>
      </c>
      <c r="BL120" s="23" t="s">
        <v>250</v>
      </c>
      <c r="BM120" s="23" t="s">
        <v>1358</v>
      </c>
    </row>
    <row r="121" spans="2:65" s="11" customFormat="1" ht="13.5">
      <c r="B121" s="186"/>
      <c r="D121" s="187" t="s">
        <v>252</v>
      </c>
      <c r="E121" s="188" t="s">
        <v>5</v>
      </c>
      <c r="F121" s="189" t="s">
        <v>1354</v>
      </c>
      <c r="H121" s="190">
        <v>1</v>
      </c>
      <c r="I121" s="191"/>
      <c r="L121" s="186"/>
      <c r="M121" s="192"/>
      <c r="N121" s="193"/>
      <c r="O121" s="193"/>
      <c r="P121" s="193"/>
      <c r="Q121" s="193"/>
      <c r="R121" s="193"/>
      <c r="S121" s="193"/>
      <c r="T121" s="194"/>
      <c r="AT121" s="188" t="s">
        <v>252</v>
      </c>
      <c r="AU121" s="188" t="s">
        <v>80</v>
      </c>
      <c r="AV121" s="11" t="s">
        <v>80</v>
      </c>
      <c r="AW121" s="11" t="s">
        <v>36</v>
      </c>
      <c r="AX121" s="11" t="s">
        <v>11</v>
      </c>
      <c r="AY121" s="188" t="s">
        <v>243</v>
      </c>
    </row>
    <row r="122" spans="2:65" s="1" customFormat="1" ht="16.5" customHeight="1">
      <c r="B122" s="173"/>
      <c r="C122" s="203" t="s">
        <v>306</v>
      </c>
      <c r="D122" s="203" t="s">
        <v>337</v>
      </c>
      <c r="E122" s="204" t="s">
        <v>1359</v>
      </c>
      <c r="F122" s="205" t="s">
        <v>1360</v>
      </c>
      <c r="G122" s="206" t="s">
        <v>658</v>
      </c>
      <c r="H122" s="207">
        <v>1</v>
      </c>
      <c r="I122" s="208"/>
      <c r="J122" s="209">
        <f>ROUND(I122*H122,0)</f>
        <v>0</v>
      </c>
      <c r="K122" s="205" t="s">
        <v>249</v>
      </c>
      <c r="L122" s="210"/>
      <c r="M122" s="211" t="s">
        <v>5</v>
      </c>
      <c r="N122" s="212" t="s">
        <v>43</v>
      </c>
      <c r="O122" s="40"/>
      <c r="P122" s="183">
        <f>O122*H122</f>
        <v>0</v>
      </c>
      <c r="Q122" s="183">
        <v>1.9230000000000001E-2</v>
      </c>
      <c r="R122" s="183">
        <f>Q122*H122</f>
        <v>1.9230000000000001E-2</v>
      </c>
      <c r="S122" s="183">
        <v>0</v>
      </c>
      <c r="T122" s="184">
        <f>S122*H122</f>
        <v>0</v>
      </c>
      <c r="AR122" s="23" t="s">
        <v>285</v>
      </c>
      <c r="AT122" s="23" t="s">
        <v>337</v>
      </c>
      <c r="AU122" s="23" t="s">
        <v>80</v>
      </c>
      <c r="AY122" s="23" t="s">
        <v>243</v>
      </c>
      <c r="BE122" s="185">
        <f>IF(N122="základní",J122,0)</f>
        <v>0</v>
      </c>
      <c r="BF122" s="185">
        <f>IF(N122="snížená",J122,0)</f>
        <v>0</v>
      </c>
      <c r="BG122" s="185">
        <f>IF(N122="zákl. přenesená",J122,0)</f>
        <v>0</v>
      </c>
      <c r="BH122" s="185">
        <f>IF(N122="sníž. přenesená",J122,0)</f>
        <v>0</v>
      </c>
      <c r="BI122" s="185">
        <f>IF(N122="nulová",J122,0)</f>
        <v>0</v>
      </c>
      <c r="BJ122" s="23" t="s">
        <v>11</v>
      </c>
      <c r="BK122" s="185">
        <f>ROUND(I122*H122,0)</f>
        <v>0</v>
      </c>
      <c r="BL122" s="23" t="s">
        <v>250</v>
      </c>
      <c r="BM122" s="23" t="s">
        <v>1361</v>
      </c>
    </row>
    <row r="123" spans="2:65" s="11" customFormat="1" ht="13.5">
      <c r="B123" s="186"/>
      <c r="D123" s="187" t="s">
        <v>252</v>
      </c>
      <c r="E123" s="188" t="s">
        <v>5</v>
      </c>
      <c r="F123" s="189" t="s">
        <v>1355</v>
      </c>
      <c r="H123" s="190">
        <v>1</v>
      </c>
      <c r="I123" s="191"/>
      <c r="L123" s="186"/>
      <c r="M123" s="192"/>
      <c r="N123" s="193"/>
      <c r="O123" s="193"/>
      <c r="P123" s="193"/>
      <c r="Q123" s="193"/>
      <c r="R123" s="193"/>
      <c r="S123" s="193"/>
      <c r="T123" s="194"/>
      <c r="AT123" s="188" t="s">
        <v>252</v>
      </c>
      <c r="AU123" s="188" t="s">
        <v>80</v>
      </c>
      <c r="AV123" s="11" t="s">
        <v>80</v>
      </c>
      <c r="AW123" s="11" t="s">
        <v>36</v>
      </c>
      <c r="AX123" s="11" t="s">
        <v>11</v>
      </c>
      <c r="AY123" s="188" t="s">
        <v>243</v>
      </c>
    </row>
    <row r="124" spans="2:65" s="1" customFormat="1" ht="16.5" customHeight="1">
      <c r="B124" s="173"/>
      <c r="C124" s="174" t="s">
        <v>310</v>
      </c>
      <c r="D124" s="174" t="s">
        <v>245</v>
      </c>
      <c r="E124" s="175" t="s">
        <v>1362</v>
      </c>
      <c r="F124" s="176" t="s">
        <v>1363</v>
      </c>
      <c r="G124" s="177" t="s">
        <v>658</v>
      </c>
      <c r="H124" s="178">
        <v>1</v>
      </c>
      <c r="I124" s="179"/>
      <c r="J124" s="180">
        <f>ROUND(I124*H124,0)</f>
        <v>0</v>
      </c>
      <c r="K124" s="176" t="s">
        <v>249</v>
      </c>
      <c r="L124" s="39"/>
      <c r="M124" s="181" t="s">
        <v>5</v>
      </c>
      <c r="N124" s="182" t="s">
        <v>43</v>
      </c>
      <c r="O124" s="40"/>
      <c r="P124" s="183">
        <f>O124*H124</f>
        <v>0</v>
      </c>
      <c r="Q124" s="183">
        <v>7.1459999999999996E-2</v>
      </c>
      <c r="R124" s="183">
        <f>Q124*H124</f>
        <v>7.1459999999999996E-2</v>
      </c>
      <c r="S124" s="183">
        <v>0</v>
      </c>
      <c r="T124" s="184">
        <f>S124*H124</f>
        <v>0</v>
      </c>
      <c r="AR124" s="23" t="s">
        <v>250</v>
      </c>
      <c r="AT124" s="23" t="s">
        <v>245</v>
      </c>
      <c r="AU124" s="23" t="s">
        <v>80</v>
      </c>
      <c r="AY124" s="23" t="s">
        <v>243</v>
      </c>
      <c r="BE124" s="185">
        <f>IF(N124="základní",J124,0)</f>
        <v>0</v>
      </c>
      <c r="BF124" s="185">
        <f>IF(N124="snížená",J124,0)</f>
        <v>0</v>
      </c>
      <c r="BG124" s="185">
        <f>IF(N124="zákl. přenesená",J124,0)</f>
        <v>0</v>
      </c>
      <c r="BH124" s="185">
        <f>IF(N124="sníž. přenesená",J124,0)</f>
        <v>0</v>
      </c>
      <c r="BI124" s="185">
        <f>IF(N124="nulová",J124,0)</f>
        <v>0</v>
      </c>
      <c r="BJ124" s="23" t="s">
        <v>11</v>
      </c>
      <c r="BK124" s="185">
        <f>ROUND(I124*H124,0)</f>
        <v>0</v>
      </c>
      <c r="BL124" s="23" t="s">
        <v>250</v>
      </c>
      <c r="BM124" s="23" t="s">
        <v>1364</v>
      </c>
    </row>
    <row r="125" spans="2:65" s="11" customFormat="1" ht="13.5">
      <c r="B125" s="186"/>
      <c r="D125" s="187" t="s">
        <v>252</v>
      </c>
      <c r="E125" s="188" t="s">
        <v>5</v>
      </c>
      <c r="F125" s="189" t="s">
        <v>1365</v>
      </c>
      <c r="H125" s="190">
        <v>1</v>
      </c>
      <c r="I125" s="191"/>
      <c r="L125" s="186"/>
      <c r="M125" s="192"/>
      <c r="N125" s="193"/>
      <c r="O125" s="193"/>
      <c r="P125" s="193"/>
      <c r="Q125" s="193"/>
      <c r="R125" s="193"/>
      <c r="S125" s="193"/>
      <c r="T125" s="194"/>
      <c r="AT125" s="188" t="s">
        <v>252</v>
      </c>
      <c r="AU125" s="188" t="s">
        <v>80</v>
      </c>
      <c r="AV125" s="11" t="s">
        <v>80</v>
      </c>
      <c r="AW125" s="11" t="s">
        <v>36</v>
      </c>
      <c r="AX125" s="11" t="s">
        <v>11</v>
      </c>
      <c r="AY125" s="188" t="s">
        <v>243</v>
      </c>
    </row>
    <row r="126" spans="2:65" s="1" customFormat="1" ht="16.5" customHeight="1">
      <c r="B126" s="173"/>
      <c r="C126" s="203" t="s">
        <v>315</v>
      </c>
      <c r="D126" s="203" t="s">
        <v>337</v>
      </c>
      <c r="E126" s="204" t="s">
        <v>1366</v>
      </c>
      <c r="F126" s="205" t="s">
        <v>1367</v>
      </c>
      <c r="G126" s="206" t="s">
        <v>658</v>
      </c>
      <c r="H126" s="207">
        <v>1</v>
      </c>
      <c r="I126" s="208"/>
      <c r="J126" s="209">
        <f>ROUND(I126*H126,0)</f>
        <v>0</v>
      </c>
      <c r="K126" s="205" t="s">
        <v>249</v>
      </c>
      <c r="L126" s="210"/>
      <c r="M126" s="211" t="s">
        <v>5</v>
      </c>
      <c r="N126" s="212" t="s">
        <v>43</v>
      </c>
      <c r="O126" s="40"/>
      <c r="P126" s="183">
        <f>O126*H126</f>
        <v>0</v>
      </c>
      <c r="Q126" s="183">
        <v>2.23E-2</v>
      </c>
      <c r="R126" s="183">
        <f>Q126*H126</f>
        <v>2.23E-2</v>
      </c>
      <c r="S126" s="183">
        <v>0</v>
      </c>
      <c r="T126" s="184">
        <f>S126*H126</f>
        <v>0</v>
      </c>
      <c r="AR126" s="23" t="s">
        <v>285</v>
      </c>
      <c r="AT126" s="23" t="s">
        <v>337</v>
      </c>
      <c r="AU126" s="23" t="s">
        <v>80</v>
      </c>
      <c r="AY126" s="23" t="s">
        <v>243</v>
      </c>
      <c r="BE126" s="185">
        <f>IF(N126="základní",J126,0)</f>
        <v>0</v>
      </c>
      <c r="BF126" s="185">
        <f>IF(N126="snížená",J126,0)</f>
        <v>0</v>
      </c>
      <c r="BG126" s="185">
        <f>IF(N126="zákl. přenesená",J126,0)</f>
        <v>0</v>
      </c>
      <c r="BH126" s="185">
        <f>IF(N126="sníž. přenesená",J126,0)</f>
        <v>0</v>
      </c>
      <c r="BI126" s="185">
        <f>IF(N126="nulová",J126,0)</f>
        <v>0</v>
      </c>
      <c r="BJ126" s="23" t="s">
        <v>11</v>
      </c>
      <c r="BK126" s="185">
        <f>ROUND(I126*H126,0)</f>
        <v>0</v>
      </c>
      <c r="BL126" s="23" t="s">
        <v>250</v>
      </c>
      <c r="BM126" s="23" t="s">
        <v>1368</v>
      </c>
    </row>
    <row r="127" spans="2:65" s="11" customFormat="1" ht="13.5">
      <c r="B127" s="186"/>
      <c r="D127" s="187" t="s">
        <v>252</v>
      </c>
      <c r="E127" s="188" t="s">
        <v>5</v>
      </c>
      <c r="F127" s="189" t="s">
        <v>1365</v>
      </c>
      <c r="H127" s="190">
        <v>1</v>
      </c>
      <c r="I127" s="191"/>
      <c r="L127" s="186"/>
      <c r="M127" s="192"/>
      <c r="N127" s="193"/>
      <c r="O127" s="193"/>
      <c r="P127" s="193"/>
      <c r="Q127" s="193"/>
      <c r="R127" s="193"/>
      <c r="S127" s="193"/>
      <c r="T127" s="194"/>
      <c r="AT127" s="188" t="s">
        <v>252</v>
      </c>
      <c r="AU127" s="188" t="s">
        <v>80</v>
      </c>
      <c r="AV127" s="11" t="s">
        <v>80</v>
      </c>
      <c r="AW127" s="11" t="s">
        <v>36</v>
      </c>
      <c r="AX127" s="11" t="s">
        <v>11</v>
      </c>
      <c r="AY127" s="188" t="s">
        <v>243</v>
      </c>
    </row>
    <row r="128" spans="2:65" s="10" customFormat="1" ht="29.85" customHeight="1">
      <c r="B128" s="160"/>
      <c r="D128" s="161" t="s">
        <v>71</v>
      </c>
      <c r="E128" s="171" t="s">
        <v>292</v>
      </c>
      <c r="F128" s="171" t="s">
        <v>619</v>
      </c>
      <c r="I128" s="163"/>
      <c r="J128" s="172">
        <f>BK128</f>
        <v>0</v>
      </c>
      <c r="L128" s="160"/>
      <c r="M128" s="165"/>
      <c r="N128" s="166"/>
      <c r="O128" s="166"/>
      <c r="P128" s="167">
        <f>SUM(P129:P139)</f>
        <v>0</v>
      </c>
      <c r="Q128" s="166"/>
      <c r="R128" s="167">
        <f>SUM(R129:R139)</f>
        <v>2.1399919999999999E-2</v>
      </c>
      <c r="S128" s="166"/>
      <c r="T128" s="168">
        <f>SUM(T129:T139)</f>
        <v>4.7368249999999996</v>
      </c>
      <c r="AR128" s="161" t="s">
        <v>11</v>
      </c>
      <c r="AT128" s="169" t="s">
        <v>71</v>
      </c>
      <c r="AU128" s="169" t="s">
        <v>11</v>
      </c>
      <c r="AY128" s="161" t="s">
        <v>243</v>
      </c>
      <c r="BK128" s="170">
        <f>SUM(BK129:BK139)</f>
        <v>0</v>
      </c>
    </row>
    <row r="129" spans="2:65" s="1" customFormat="1" ht="16.5" customHeight="1">
      <c r="B129" s="173"/>
      <c r="C129" s="174" t="s">
        <v>320</v>
      </c>
      <c r="D129" s="174" t="s">
        <v>245</v>
      </c>
      <c r="E129" s="175" t="s">
        <v>1369</v>
      </c>
      <c r="F129" s="176" t="s">
        <v>1370</v>
      </c>
      <c r="G129" s="177" t="s">
        <v>248</v>
      </c>
      <c r="H129" s="178">
        <v>8.9250000000000007</v>
      </c>
      <c r="I129" s="179"/>
      <c r="J129" s="180">
        <f>ROUND(I129*H129,0)</f>
        <v>0</v>
      </c>
      <c r="K129" s="176" t="s">
        <v>249</v>
      </c>
      <c r="L129" s="39"/>
      <c r="M129" s="181" t="s">
        <v>5</v>
      </c>
      <c r="N129" s="182" t="s">
        <v>43</v>
      </c>
      <c r="O129" s="40"/>
      <c r="P129" s="183">
        <f>O129*H129</f>
        <v>0</v>
      </c>
      <c r="Q129" s="183">
        <v>0</v>
      </c>
      <c r="R129" s="183">
        <f>Q129*H129</f>
        <v>0</v>
      </c>
      <c r="S129" s="183">
        <v>0.26100000000000001</v>
      </c>
      <c r="T129" s="184">
        <f>S129*H129</f>
        <v>2.3294250000000001</v>
      </c>
      <c r="AR129" s="23" t="s">
        <v>250</v>
      </c>
      <c r="AT129" s="23" t="s">
        <v>245</v>
      </c>
      <c r="AU129" s="23" t="s">
        <v>80</v>
      </c>
      <c r="AY129" s="23" t="s">
        <v>243</v>
      </c>
      <c r="BE129" s="185">
        <f>IF(N129="základní",J129,0)</f>
        <v>0</v>
      </c>
      <c r="BF129" s="185">
        <f>IF(N129="snížená",J129,0)</f>
        <v>0</v>
      </c>
      <c r="BG129" s="185">
        <f>IF(N129="zákl. přenesená",J129,0)</f>
        <v>0</v>
      </c>
      <c r="BH129" s="185">
        <f>IF(N129="sníž. přenesená",J129,0)</f>
        <v>0</v>
      </c>
      <c r="BI129" s="185">
        <f>IF(N129="nulová",J129,0)</f>
        <v>0</v>
      </c>
      <c r="BJ129" s="23" t="s">
        <v>11</v>
      </c>
      <c r="BK129" s="185">
        <f>ROUND(I129*H129,0)</f>
        <v>0</v>
      </c>
      <c r="BL129" s="23" t="s">
        <v>250</v>
      </c>
      <c r="BM129" s="23" t="s">
        <v>1371</v>
      </c>
    </row>
    <row r="130" spans="2:65" s="11" customFormat="1" ht="13.5">
      <c r="B130" s="186"/>
      <c r="D130" s="187" t="s">
        <v>252</v>
      </c>
      <c r="E130" s="188" t="s">
        <v>5</v>
      </c>
      <c r="F130" s="189" t="s">
        <v>1372</v>
      </c>
      <c r="H130" s="190">
        <v>8.9250000000000007</v>
      </c>
      <c r="I130" s="191"/>
      <c r="L130" s="186"/>
      <c r="M130" s="192"/>
      <c r="N130" s="193"/>
      <c r="O130" s="193"/>
      <c r="P130" s="193"/>
      <c r="Q130" s="193"/>
      <c r="R130" s="193"/>
      <c r="S130" s="193"/>
      <c r="T130" s="194"/>
      <c r="AT130" s="188" t="s">
        <v>252</v>
      </c>
      <c r="AU130" s="188" t="s">
        <v>80</v>
      </c>
      <c r="AV130" s="11" t="s">
        <v>80</v>
      </c>
      <c r="AW130" s="11" t="s">
        <v>36</v>
      </c>
      <c r="AX130" s="11" t="s">
        <v>11</v>
      </c>
      <c r="AY130" s="188" t="s">
        <v>243</v>
      </c>
    </row>
    <row r="131" spans="2:65" s="1" customFormat="1" ht="25.5" customHeight="1">
      <c r="B131" s="173"/>
      <c r="C131" s="174" t="s">
        <v>12</v>
      </c>
      <c r="D131" s="174" t="s">
        <v>245</v>
      </c>
      <c r="E131" s="175" t="s">
        <v>1373</v>
      </c>
      <c r="F131" s="176" t="s">
        <v>1374</v>
      </c>
      <c r="G131" s="177" t="s">
        <v>658</v>
      </c>
      <c r="H131" s="178">
        <v>11</v>
      </c>
      <c r="I131" s="179"/>
      <c r="J131" s="180">
        <f>ROUND(I131*H131,0)</f>
        <v>0</v>
      </c>
      <c r="K131" s="176" t="s">
        <v>249</v>
      </c>
      <c r="L131" s="39"/>
      <c r="M131" s="181" t="s">
        <v>5</v>
      </c>
      <c r="N131" s="182" t="s">
        <v>43</v>
      </c>
      <c r="O131" s="40"/>
      <c r="P131" s="183">
        <f>O131*H131</f>
        <v>0</v>
      </c>
      <c r="Q131" s="183">
        <v>0</v>
      </c>
      <c r="R131" s="183">
        <f>Q131*H131</f>
        <v>0</v>
      </c>
      <c r="S131" s="183">
        <v>2.5000000000000001E-2</v>
      </c>
      <c r="T131" s="184">
        <f>S131*H131</f>
        <v>0.27500000000000002</v>
      </c>
      <c r="AR131" s="23" t="s">
        <v>250</v>
      </c>
      <c r="AT131" s="23" t="s">
        <v>245</v>
      </c>
      <c r="AU131" s="23" t="s">
        <v>80</v>
      </c>
      <c r="AY131" s="23" t="s">
        <v>243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23" t="s">
        <v>11</v>
      </c>
      <c r="BK131" s="185">
        <f>ROUND(I131*H131,0)</f>
        <v>0</v>
      </c>
      <c r="BL131" s="23" t="s">
        <v>250</v>
      </c>
      <c r="BM131" s="23" t="s">
        <v>1375</v>
      </c>
    </row>
    <row r="132" spans="2:65" s="11" customFormat="1" ht="13.5">
      <c r="B132" s="186"/>
      <c r="D132" s="187" t="s">
        <v>252</v>
      </c>
      <c r="E132" s="188" t="s">
        <v>5</v>
      </c>
      <c r="F132" s="189" t="s">
        <v>1376</v>
      </c>
      <c r="H132" s="190">
        <v>11</v>
      </c>
      <c r="I132" s="191"/>
      <c r="L132" s="186"/>
      <c r="M132" s="192"/>
      <c r="N132" s="193"/>
      <c r="O132" s="193"/>
      <c r="P132" s="193"/>
      <c r="Q132" s="193"/>
      <c r="R132" s="193"/>
      <c r="S132" s="193"/>
      <c r="T132" s="194"/>
      <c r="AT132" s="188" t="s">
        <v>252</v>
      </c>
      <c r="AU132" s="188" t="s">
        <v>80</v>
      </c>
      <c r="AV132" s="11" t="s">
        <v>80</v>
      </c>
      <c r="AW132" s="11" t="s">
        <v>36</v>
      </c>
      <c r="AX132" s="11" t="s">
        <v>11</v>
      </c>
      <c r="AY132" s="188" t="s">
        <v>243</v>
      </c>
    </row>
    <row r="133" spans="2:65" s="1" customFormat="1" ht="25.5" customHeight="1">
      <c r="B133" s="173"/>
      <c r="C133" s="174" t="s">
        <v>332</v>
      </c>
      <c r="D133" s="174" t="s">
        <v>245</v>
      </c>
      <c r="E133" s="175" t="s">
        <v>1377</v>
      </c>
      <c r="F133" s="176" t="s">
        <v>1378</v>
      </c>
      <c r="G133" s="177" t="s">
        <v>658</v>
      </c>
      <c r="H133" s="178">
        <v>6</v>
      </c>
      <c r="I133" s="179"/>
      <c r="J133" s="180">
        <f>ROUND(I133*H133,0)</f>
        <v>0</v>
      </c>
      <c r="K133" s="176" t="s">
        <v>249</v>
      </c>
      <c r="L133" s="39"/>
      <c r="M133" s="181" t="s">
        <v>5</v>
      </c>
      <c r="N133" s="182" t="s">
        <v>43</v>
      </c>
      <c r="O133" s="40"/>
      <c r="P133" s="183">
        <f>O133*H133</f>
        <v>0</v>
      </c>
      <c r="Q133" s="183">
        <v>0</v>
      </c>
      <c r="R133" s="183">
        <f>Q133*H133</f>
        <v>0</v>
      </c>
      <c r="S133" s="183">
        <v>6.9000000000000006E-2</v>
      </c>
      <c r="T133" s="184">
        <f>S133*H133</f>
        <v>0.41400000000000003</v>
      </c>
      <c r="AR133" s="23" t="s">
        <v>250</v>
      </c>
      <c r="AT133" s="23" t="s">
        <v>245</v>
      </c>
      <c r="AU133" s="23" t="s">
        <v>80</v>
      </c>
      <c r="AY133" s="23" t="s">
        <v>243</v>
      </c>
      <c r="BE133" s="185">
        <f>IF(N133="základní",J133,0)</f>
        <v>0</v>
      </c>
      <c r="BF133" s="185">
        <f>IF(N133="snížená",J133,0)</f>
        <v>0</v>
      </c>
      <c r="BG133" s="185">
        <f>IF(N133="zákl. přenesená",J133,0)</f>
        <v>0</v>
      </c>
      <c r="BH133" s="185">
        <f>IF(N133="sníž. přenesená",J133,0)</f>
        <v>0</v>
      </c>
      <c r="BI133" s="185">
        <f>IF(N133="nulová",J133,0)</f>
        <v>0</v>
      </c>
      <c r="BJ133" s="23" t="s">
        <v>11</v>
      </c>
      <c r="BK133" s="185">
        <f>ROUND(I133*H133,0)</f>
        <v>0</v>
      </c>
      <c r="BL133" s="23" t="s">
        <v>250</v>
      </c>
      <c r="BM133" s="23" t="s">
        <v>1379</v>
      </c>
    </row>
    <row r="134" spans="2:65" s="11" customFormat="1" ht="13.5">
      <c r="B134" s="186"/>
      <c r="D134" s="187" t="s">
        <v>252</v>
      </c>
      <c r="E134" s="188" t="s">
        <v>5</v>
      </c>
      <c r="F134" s="189" t="s">
        <v>1380</v>
      </c>
      <c r="H134" s="190">
        <v>6</v>
      </c>
      <c r="I134" s="191"/>
      <c r="L134" s="186"/>
      <c r="M134" s="192"/>
      <c r="N134" s="193"/>
      <c r="O134" s="193"/>
      <c r="P134" s="193"/>
      <c r="Q134" s="193"/>
      <c r="R134" s="193"/>
      <c r="S134" s="193"/>
      <c r="T134" s="194"/>
      <c r="AT134" s="188" t="s">
        <v>252</v>
      </c>
      <c r="AU134" s="188" t="s">
        <v>80</v>
      </c>
      <c r="AV134" s="11" t="s">
        <v>80</v>
      </c>
      <c r="AW134" s="11" t="s">
        <v>36</v>
      </c>
      <c r="AX134" s="11" t="s">
        <v>11</v>
      </c>
      <c r="AY134" s="188" t="s">
        <v>243</v>
      </c>
    </row>
    <row r="135" spans="2:65" s="1" customFormat="1" ht="25.5" customHeight="1">
      <c r="B135" s="173"/>
      <c r="C135" s="174" t="s">
        <v>336</v>
      </c>
      <c r="D135" s="174" t="s">
        <v>245</v>
      </c>
      <c r="E135" s="175" t="s">
        <v>1381</v>
      </c>
      <c r="F135" s="176" t="s">
        <v>1382</v>
      </c>
      <c r="G135" s="177" t="s">
        <v>658</v>
      </c>
      <c r="H135" s="178">
        <v>4</v>
      </c>
      <c r="I135" s="179"/>
      <c r="J135" s="180">
        <f>ROUND(I135*H135,0)</f>
        <v>0</v>
      </c>
      <c r="K135" s="176" t="s">
        <v>249</v>
      </c>
      <c r="L135" s="39"/>
      <c r="M135" s="181" t="s">
        <v>5</v>
      </c>
      <c r="N135" s="182" t="s">
        <v>43</v>
      </c>
      <c r="O135" s="40"/>
      <c r="P135" s="183">
        <f>O135*H135</f>
        <v>0</v>
      </c>
      <c r="Q135" s="183">
        <v>0</v>
      </c>
      <c r="R135" s="183">
        <f>Q135*H135</f>
        <v>0</v>
      </c>
      <c r="S135" s="183">
        <v>0.20699999999999999</v>
      </c>
      <c r="T135" s="184">
        <f>S135*H135</f>
        <v>0.82799999999999996</v>
      </c>
      <c r="AR135" s="23" t="s">
        <v>250</v>
      </c>
      <c r="AT135" s="23" t="s">
        <v>245</v>
      </c>
      <c r="AU135" s="23" t="s">
        <v>80</v>
      </c>
      <c r="AY135" s="23" t="s">
        <v>243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23" t="s">
        <v>11</v>
      </c>
      <c r="BK135" s="185">
        <f>ROUND(I135*H135,0)</f>
        <v>0</v>
      </c>
      <c r="BL135" s="23" t="s">
        <v>250</v>
      </c>
      <c r="BM135" s="23" t="s">
        <v>1383</v>
      </c>
    </row>
    <row r="136" spans="2:65" s="11" customFormat="1" ht="13.5">
      <c r="B136" s="186"/>
      <c r="D136" s="187" t="s">
        <v>252</v>
      </c>
      <c r="E136" s="188" t="s">
        <v>5</v>
      </c>
      <c r="F136" s="189" t="s">
        <v>1384</v>
      </c>
      <c r="H136" s="190">
        <v>4</v>
      </c>
      <c r="I136" s="191"/>
      <c r="L136" s="186"/>
      <c r="M136" s="192"/>
      <c r="N136" s="193"/>
      <c r="O136" s="193"/>
      <c r="P136" s="193"/>
      <c r="Q136" s="193"/>
      <c r="R136" s="193"/>
      <c r="S136" s="193"/>
      <c r="T136" s="194"/>
      <c r="AT136" s="188" t="s">
        <v>252</v>
      </c>
      <c r="AU136" s="188" t="s">
        <v>80</v>
      </c>
      <c r="AV136" s="11" t="s">
        <v>80</v>
      </c>
      <c r="AW136" s="11" t="s">
        <v>36</v>
      </c>
      <c r="AX136" s="11" t="s">
        <v>11</v>
      </c>
      <c r="AY136" s="188" t="s">
        <v>243</v>
      </c>
    </row>
    <row r="137" spans="2:65" s="1" customFormat="1" ht="16.5" customHeight="1">
      <c r="B137" s="173"/>
      <c r="C137" s="174" t="s">
        <v>342</v>
      </c>
      <c r="D137" s="174" t="s">
        <v>245</v>
      </c>
      <c r="E137" s="175" t="s">
        <v>1385</v>
      </c>
      <c r="F137" s="176" t="s">
        <v>1386</v>
      </c>
      <c r="G137" s="177" t="s">
        <v>323</v>
      </c>
      <c r="H137" s="178">
        <v>1.4</v>
      </c>
      <c r="I137" s="179"/>
      <c r="J137" s="180">
        <f>ROUND(I137*H137,0)</f>
        <v>0</v>
      </c>
      <c r="K137" s="176" t="s">
        <v>249</v>
      </c>
      <c r="L137" s="39"/>
      <c r="M137" s="181" t="s">
        <v>5</v>
      </c>
      <c r="N137" s="182" t="s">
        <v>43</v>
      </c>
      <c r="O137" s="40"/>
      <c r="P137" s="183">
        <f>O137*H137</f>
        <v>0</v>
      </c>
      <c r="Q137" s="183">
        <v>8.1428000000000004E-3</v>
      </c>
      <c r="R137" s="183">
        <f>Q137*H137</f>
        <v>1.1399919999999999E-2</v>
      </c>
      <c r="S137" s="183">
        <v>0.63600000000000001</v>
      </c>
      <c r="T137" s="184">
        <f>S137*H137</f>
        <v>0.89039999999999997</v>
      </c>
      <c r="AR137" s="23" t="s">
        <v>250</v>
      </c>
      <c r="AT137" s="23" t="s">
        <v>245</v>
      </c>
      <c r="AU137" s="23" t="s">
        <v>80</v>
      </c>
      <c r="AY137" s="23" t="s">
        <v>243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23" t="s">
        <v>11</v>
      </c>
      <c r="BK137" s="185">
        <f>ROUND(I137*H137,0)</f>
        <v>0</v>
      </c>
      <c r="BL137" s="23" t="s">
        <v>250</v>
      </c>
      <c r="BM137" s="23" t="s">
        <v>1387</v>
      </c>
    </row>
    <row r="138" spans="2:65" s="11" customFormat="1" ht="13.5">
      <c r="B138" s="186"/>
      <c r="D138" s="187" t="s">
        <v>252</v>
      </c>
      <c r="E138" s="188" t="s">
        <v>5</v>
      </c>
      <c r="F138" s="189" t="s">
        <v>1388</v>
      </c>
      <c r="H138" s="190">
        <v>1.4</v>
      </c>
      <c r="I138" s="191"/>
      <c r="L138" s="186"/>
      <c r="M138" s="192"/>
      <c r="N138" s="193"/>
      <c r="O138" s="193"/>
      <c r="P138" s="193"/>
      <c r="Q138" s="193"/>
      <c r="R138" s="193"/>
      <c r="S138" s="193"/>
      <c r="T138" s="194"/>
      <c r="AT138" s="188" t="s">
        <v>252</v>
      </c>
      <c r="AU138" s="188" t="s">
        <v>80</v>
      </c>
      <c r="AV138" s="11" t="s">
        <v>80</v>
      </c>
      <c r="AW138" s="11" t="s">
        <v>36</v>
      </c>
      <c r="AX138" s="11" t="s">
        <v>11</v>
      </c>
      <c r="AY138" s="188" t="s">
        <v>243</v>
      </c>
    </row>
    <row r="139" spans="2:65" s="1" customFormat="1" ht="16.5" customHeight="1">
      <c r="B139" s="173"/>
      <c r="C139" s="203" t="s">
        <v>347</v>
      </c>
      <c r="D139" s="203" t="s">
        <v>337</v>
      </c>
      <c r="E139" s="204" t="s">
        <v>1389</v>
      </c>
      <c r="F139" s="205" t="s">
        <v>1390</v>
      </c>
      <c r="G139" s="206" t="s">
        <v>658</v>
      </c>
      <c r="H139" s="207">
        <v>1</v>
      </c>
      <c r="I139" s="208"/>
      <c r="J139" s="209">
        <f>ROUND(I139*H139,0)</f>
        <v>0</v>
      </c>
      <c r="K139" s="205" t="s">
        <v>249</v>
      </c>
      <c r="L139" s="210"/>
      <c r="M139" s="211" t="s">
        <v>5</v>
      </c>
      <c r="N139" s="212" t="s">
        <v>43</v>
      </c>
      <c r="O139" s="40"/>
      <c r="P139" s="183">
        <f>O139*H139</f>
        <v>0</v>
      </c>
      <c r="Q139" s="183">
        <v>0.01</v>
      </c>
      <c r="R139" s="183">
        <f>Q139*H139</f>
        <v>0.01</v>
      </c>
      <c r="S139" s="183">
        <v>0</v>
      </c>
      <c r="T139" s="184">
        <f>S139*H139</f>
        <v>0</v>
      </c>
      <c r="AR139" s="23" t="s">
        <v>285</v>
      </c>
      <c r="AT139" s="23" t="s">
        <v>337</v>
      </c>
      <c r="AU139" s="23" t="s">
        <v>80</v>
      </c>
      <c r="AY139" s="23" t="s">
        <v>243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23" t="s">
        <v>11</v>
      </c>
      <c r="BK139" s="185">
        <f>ROUND(I139*H139,0)</f>
        <v>0</v>
      </c>
      <c r="BL139" s="23" t="s">
        <v>250</v>
      </c>
      <c r="BM139" s="23" t="s">
        <v>1391</v>
      </c>
    </row>
    <row r="140" spans="2:65" s="10" customFormat="1" ht="29.85" customHeight="1">
      <c r="B140" s="160"/>
      <c r="D140" s="161" t="s">
        <v>71</v>
      </c>
      <c r="E140" s="171" t="s">
        <v>726</v>
      </c>
      <c r="F140" s="171" t="s">
        <v>727</v>
      </c>
      <c r="I140" s="163"/>
      <c r="J140" s="172">
        <f>BK140</f>
        <v>0</v>
      </c>
      <c r="L140" s="160"/>
      <c r="M140" s="165"/>
      <c r="N140" s="166"/>
      <c r="O140" s="166"/>
      <c r="P140" s="167">
        <f>SUM(P141:P150)</f>
        <v>0</v>
      </c>
      <c r="Q140" s="166"/>
      <c r="R140" s="167">
        <f>SUM(R141:R150)</f>
        <v>0.11103949999999999</v>
      </c>
      <c r="S140" s="166"/>
      <c r="T140" s="168">
        <f>SUM(T141:T150)</f>
        <v>0</v>
      </c>
      <c r="AR140" s="161" t="s">
        <v>11</v>
      </c>
      <c r="AT140" s="169" t="s">
        <v>71</v>
      </c>
      <c r="AU140" s="169" t="s">
        <v>11</v>
      </c>
      <c r="AY140" s="161" t="s">
        <v>243</v>
      </c>
      <c r="BK140" s="170">
        <f>SUM(BK141:BK150)</f>
        <v>0</v>
      </c>
    </row>
    <row r="141" spans="2:65" s="1" customFormat="1" ht="25.5" customHeight="1">
      <c r="B141" s="173"/>
      <c r="C141" s="174" t="s">
        <v>351</v>
      </c>
      <c r="D141" s="174" t="s">
        <v>245</v>
      </c>
      <c r="E141" s="175" t="s">
        <v>1392</v>
      </c>
      <c r="F141" s="176" t="s">
        <v>1393</v>
      </c>
      <c r="G141" s="177" t="s">
        <v>248</v>
      </c>
      <c r="H141" s="178">
        <v>854.15</v>
      </c>
      <c r="I141" s="179"/>
      <c r="J141" s="180">
        <f>ROUND(I141*H141,0)</f>
        <v>0</v>
      </c>
      <c r="K141" s="176" t="s">
        <v>249</v>
      </c>
      <c r="L141" s="39"/>
      <c r="M141" s="181" t="s">
        <v>5</v>
      </c>
      <c r="N141" s="182" t="s">
        <v>43</v>
      </c>
      <c r="O141" s="40"/>
      <c r="P141" s="183">
        <f>O141*H141</f>
        <v>0</v>
      </c>
      <c r="Q141" s="183">
        <v>1.2999999999999999E-4</v>
      </c>
      <c r="R141" s="183">
        <f>Q141*H141</f>
        <v>0.11103949999999999</v>
      </c>
      <c r="S141" s="183">
        <v>0</v>
      </c>
      <c r="T141" s="184">
        <f>S141*H141</f>
        <v>0</v>
      </c>
      <c r="AR141" s="23" t="s">
        <v>250</v>
      </c>
      <c r="AT141" s="23" t="s">
        <v>245</v>
      </c>
      <c r="AU141" s="23" t="s">
        <v>80</v>
      </c>
      <c r="AY141" s="23" t="s">
        <v>243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23" t="s">
        <v>11</v>
      </c>
      <c r="BK141" s="185">
        <f>ROUND(I141*H141,0)</f>
        <v>0</v>
      </c>
      <c r="BL141" s="23" t="s">
        <v>250</v>
      </c>
      <c r="BM141" s="23" t="s">
        <v>1394</v>
      </c>
    </row>
    <row r="142" spans="2:65" s="11" customFormat="1" ht="13.5">
      <c r="B142" s="186"/>
      <c r="D142" s="187" t="s">
        <v>252</v>
      </c>
      <c r="E142" s="188" t="s">
        <v>5</v>
      </c>
      <c r="F142" s="189" t="s">
        <v>1249</v>
      </c>
      <c r="H142" s="190">
        <v>500.7</v>
      </c>
      <c r="I142" s="191"/>
      <c r="L142" s="186"/>
      <c r="M142" s="192"/>
      <c r="N142" s="193"/>
      <c r="O142" s="193"/>
      <c r="P142" s="193"/>
      <c r="Q142" s="193"/>
      <c r="R142" s="193"/>
      <c r="S142" s="193"/>
      <c r="T142" s="194"/>
      <c r="AT142" s="188" t="s">
        <v>252</v>
      </c>
      <c r="AU142" s="188" t="s">
        <v>80</v>
      </c>
      <c r="AV142" s="11" t="s">
        <v>80</v>
      </c>
      <c r="AW142" s="11" t="s">
        <v>36</v>
      </c>
      <c r="AX142" s="11" t="s">
        <v>72</v>
      </c>
      <c r="AY142" s="188" t="s">
        <v>243</v>
      </c>
    </row>
    <row r="143" spans="2:65" s="11" customFormat="1" ht="13.5">
      <c r="B143" s="186"/>
      <c r="D143" s="187" t="s">
        <v>252</v>
      </c>
      <c r="E143" s="188" t="s">
        <v>5</v>
      </c>
      <c r="F143" s="189" t="s">
        <v>1395</v>
      </c>
      <c r="H143" s="190">
        <v>110.6</v>
      </c>
      <c r="I143" s="191"/>
      <c r="L143" s="186"/>
      <c r="M143" s="192"/>
      <c r="N143" s="193"/>
      <c r="O143" s="193"/>
      <c r="P143" s="193"/>
      <c r="Q143" s="193"/>
      <c r="R143" s="193"/>
      <c r="S143" s="193"/>
      <c r="T143" s="194"/>
      <c r="AT143" s="188" t="s">
        <v>252</v>
      </c>
      <c r="AU143" s="188" t="s">
        <v>80</v>
      </c>
      <c r="AV143" s="11" t="s">
        <v>80</v>
      </c>
      <c r="AW143" s="11" t="s">
        <v>36</v>
      </c>
      <c r="AX143" s="11" t="s">
        <v>72</v>
      </c>
      <c r="AY143" s="188" t="s">
        <v>243</v>
      </c>
    </row>
    <row r="144" spans="2:65" s="12" customFormat="1" ht="13.5">
      <c r="B144" s="195"/>
      <c r="D144" s="187" t="s">
        <v>252</v>
      </c>
      <c r="E144" s="196" t="s">
        <v>5</v>
      </c>
      <c r="F144" s="197" t="s">
        <v>1251</v>
      </c>
      <c r="H144" s="198">
        <v>611.29999999999995</v>
      </c>
      <c r="I144" s="199"/>
      <c r="L144" s="195"/>
      <c r="M144" s="200"/>
      <c r="N144" s="201"/>
      <c r="O144" s="201"/>
      <c r="P144" s="201"/>
      <c r="Q144" s="201"/>
      <c r="R144" s="201"/>
      <c r="S144" s="201"/>
      <c r="T144" s="202"/>
      <c r="AT144" s="196" t="s">
        <v>252</v>
      </c>
      <c r="AU144" s="196" t="s">
        <v>80</v>
      </c>
      <c r="AV144" s="12" t="s">
        <v>83</v>
      </c>
      <c r="AW144" s="12" t="s">
        <v>36</v>
      </c>
      <c r="AX144" s="12" t="s">
        <v>72</v>
      </c>
      <c r="AY144" s="196" t="s">
        <v>243</v>
      </c>
    </row>
    <row r="145" spans="2:65" s="11" customFormat="1" ht="13.5">
      <c r="B145" s="186"/>
      <c r="D145" s="187" t="s">
        <v>252</v>
      </c>
      <c r="E145" s="188" t="s">
        <v>5</v>
      </c>
      <c r="F145" s="189" t="s">
        <v>1252</v>
      </c>
      <c r="H145" s="190">
        <v>64.349999999999994</v>
      </c>
      <c r="I145" s="191"/>
      <c r="L145" s="186"/>
      <c r="M145" s="192"/>
      <c r="N145" s="193"/>
      <c r="O145" s="193"/>
      <c r="P145" s="193"/>
      <c r="Q145" s="193"/>
      <c r="R145" s="193"/>
      <c r="S145" s="193"/>
      <c r="T145" s="194"/>
      <c r="AT145" s="188" t="s">
        <v>252</v>
      </c>
      <c r="AU145" s="188" t="s">
        <v>80</v>
      </c>
      <c r="AV145" s="11" t="s">
        <v>80</v>
      </c>
      <c r="AW145" s="11" t="s">
        <v>36</v>
      </c>
      <c r="AX145" s="11" t="s">
        <v>72</v>
      </c>
      <c r="AY145" s="188" t="s">
        <v>243</v>
      </c>
    </row>
    <row r="146" spans="2:65" s="11" customFormat="1" ht="13.5">
      <c r="B146" s="186"/>
      <c r="D146" s="187" t="s">
        <v>252</v>
      </c>
      <c r="E146" s="188" t="s">
        <v>5</v>
      </c>
      <c r="F146" s="189" t="s">
        <v>1253</v>
      </c>
      <c r="H146" s="190">
        <v>112.8</v>
      </c>
      <c r="I146" s="191"/>
      <c r="L146" s="186"/>
      <c r="M146" s="192"/>
      <c r="N146" s="193"/>
      <c r="O146" s="193"/>
      <c r="P146" s="193"/>
      <c r="Q146" s="193"/>
      <c r="R146" s="193"/>
      <c r="S146" s="193"/>
      <c r="T146" s="194"/>
      <c r="AT146" s="188" t="s">
        <v>252</v>
      </c>
      <c r="AU146" s="188" t="s">
        <v>80</v>
      </c>
      <c r="AV146" s="11" t="s">
        <v>80</v>
      </c>
      <c r="AW146" s="11" t="s">
        <v>36</v>
      </c>
      <c r="AX146" s="11" t="s">
        <v>72</v>
      </c>
      <c r="AY146" s="188" t="s">
        <v>243</v>
      </c>
    </row>
    <row r="147" spans="2:65" s="12" customFormat="1" ht="13.5">
      <c r="B147" s="195"/>
      <c r="D147" s="187" t="s">
        <v>252</v>
      </c>
      <c r="E147" s="196" t="s">
        <v>5</v>
      </c>
      <c r="F147" s="197" t="s">
        <v>1254</v>
      </c>
      <c r="H147" s="198">
        <v>177.15</v>
      </c>
      <c r="I147" s="199"/>
      <c r="L147" s="195"/>
      <c r="M147" s="200"/>
      <c r="N147" s="201"/>
      <c r="O147" s="201"/>
      <c r="P147" s="201"/>
      <c r="Q147" s="201"/>
      <c r="R147" s="201"/>
      <c r="S147" s="201"/>
      <c r="T147" s="202"/>
      <c r="AT147" s="196" t="s">
        <v>252</v>
      </c>
      <c r="AU147" s="196" t="s">
        <v>80</v>
      </c>
      <c r="AV147" s="12" t="s">
        <v>83</v>
      </c>
      <c r="AW147" s="12" t="s">
        <v>36</v>
      </c>
      <c r="AX147" s="12" t="s">
        <v>72</v>
      </c>
      <c r="AY147" s="196" t="s">
        <v>243</v>
      </c>
    </row>
    <row r="148" spans="2:65" s="11" customFormat="1" ht="13.5">
      <c r="B148" s="186"/>
      <c r="D148" s="187" t="s">
        <v>252</v>
      </c>
      <c r="E148" s="188" t="s">
        <v>5</v>
      </c>
      <c r="F148" s="189" t="s">
        <v>1255</v>
      </c>
      <c r="H148" s="190">
        <v>65.7</v>
      </c>
      <c r="I148" s="191"/>
      <c r="L148" s="186"/>
      <c r="M148" s="192"/>
      <c r="N148" s="193"/>
      <c r="O148" s="193"/>
      <c r="P148" s="193"/>
      <c r="Q148" s="193"/>
      <c r="R148" s="193"/>
      <c r="S148" s="193"/>
      <c r="T148" s="194"/>
      <c r="AT148" s="188" t="s">
        <v>252</v>
      </c>
      <c r="AU148" s="188" t="s">
        <v>80</v>
      </c>
      <c r="AV148" s="11" t="s">
        <v>80</v>
      </c>
      <c r="AW148" s="11" t="s">
        <v>36</v>
      </c>
      <c r="AX148" s="11" t="s">
        <v>72</v>
      </c>
      <c r="AY148" s="188" t="s">
        <v>243</v>
      </c>
    </row>
    <row r="149" spans="2:65" s="12" customFormat="1" ht="13.5">
      <c r="B149" s="195"/>
      <c r="D149" s="187" t="s">
        <v>252</v>
      </c>
      <c r="E149" s="196" t="s">
        <v>5</v>
      </c>
      <c r="F149" s="197" t="s">
        <v>1256</v>
      </c>
      <c r="H149" s="198">
        <v>65.7</v>
      </c>
      <c r="I149" s="199"/>
      <c r="L149" s="195"/>
      <c r="M149" s="200"/>
      <c r="N149" s="201"/>
      <c r="O149" s="201"/>
      <c r="P149" s="201"/>
      <c r="Q149" s="201"/>
      <c r="R149" s="201"/>
      <c r="S149" s="201"/>
      <c r="T149" s="202"/>
      <c r="AT149" s="196" t="s">
        <v>252</v>
      </c>
      <c r="AU149" s="196" t="s">
        <v>80</v>
      </c>
      <c r="AV149" s="12" t="s">
        <v>83</v>
      </c>
      <c r="AW149" s="12" t="s">
        <v>36</v>
      </c>
      <c r="AX149" s="12" t="s">
        <v>72</v>
      </c>
      <c r="AY149" s="196" t="s">
        <v>243</v>
      </c>
    </row>
    <row r="150" spans="2:65" s="13" customFormat="1" ht="13.5">
      <c r="B150" s="213"/>
      <c r="D150" s="187" t="s">
        <v>252</v>
      </c>
      <c r="E150" s="214" t="s">
        <v>5</v>
      </c>
      <c r="F150" s="215" t="s">
        <v>478</v>
      </c>
      <c r="H150" s="216">
        <v>854.15</v>
      </c>
      <c r="I150" s="217"/>
      <c r="L150" s="213"/>
      <c r="M150" s="218"/>
      <c r="N150" s="219"/>
      <c r="O150" s="219"/>
      <c r="P150" s="219"/>
      <c r="Q150" s="219"/>
      <c r="R150" s="219"/>
      <c r="S150" s="219"/>
      <c r="T150" s="220"/>
      <c r="AT150" s="214" t="s">
        <v>252</v>
      </c>
      <c r="AU150" s="214" t="s">
        <v>80</v>
      </c>
      <c r="AV150" s="13" t="s">
        <v>250</v>
      </c>
      <c r="AW150" s="13" t="s">
        <v>36</v>
      </c>
      <c r="AX150" s="13" t="s">
        <v>11</v>
      </c>
      <c r="AY150" s="214" t="s">
        <v>243</v>
      </c>
    </row>
    <row r="151" spans="2:65" s="10" customFormat="1" ht="29.85" customHeight="1">
      <c r="B151" s="160"/>
      <c r="D151" s="161" t="s">
        <v>71</v>
      </c>
      <c r="E151" s="171" t="s">
        <v>763</v>
      </c>
      <c r="F151" s="171" t="s">
        <v>764</v>
      </c>
      <c r="I151" s="163"/>
      <c r="J151" s="172">
        <f>BK151</f>
        <v>0</v>
      </c>
      <c r="L151" s="160"/>
      <c r="M151" s="165"/>
      <c r="N151" s="166"/>
      <c r="O151" s="166"/>
      <c r="P151" s="167">
        <f>SUM(P152:P158)</f>
        <v>0</v>
      </c>
      <c r="Q151" s="166"/>
      <c r="R151" s="167">
        <f>SUM(R152:R158)</f>
        <v>0</v>
      </c>
      <c r="S151" s="166"/>
      <c r="T151" s="168">
        <f>SUM(T152:T158)</f>
        <v>0</v>
      </c>
      <c r="AR151" s="161" t="s">
        <v>11</v>
      </c>
      <c r="AT151" s="169" t="s">
        <v>71</v>
      </c>
      <c r="AU151" s="169" t="s">
        <v>11</v>
      </c>
      <c r="AY151" s="161" t="s">
        <v>243</v>
      </c>
      <c r="BK151" s="170">
        <f>SUM(BK152:BK158)</f>
        <v>0</v>
      </c>
    </row>
    <row r="152" spans="2:65" s="1" customFormat="1" ht="25.5" customHeight="1">
      <c r="B152" s="173"/>
      <c r="C152" s="174" t="s">
        <v>10</v>
      </c>
      <c r="D152" s="174" t="s">
        <v>245</v>
      </c>
      <c r="E152" s="175" t="s">
        <v>766</v>
      </c>
      <c r="F152" s="176" t="s">
        <v>767</v>
      </c>
      <c r="G152" s="177" t="s">
        <v>768</v>
      </c>
      <c r="H152" s="178">
        <v>4.92</v>
      </c>
      <c r="I152" s="179"/>
      <c r="J152" s="180">
        <f>ROUND(I152*H152,0)</f>
        <v>0</v>
      </c>
      <c r="K152" s="176" t="s">
        <v>249</v>
      </c>
      <c r="L152" s="39"/>
      <c r="M152" s="181" t="s">
        <v>5</v>
      </c>
      <c r="N152" s="182" t="s">
        <v>43</v>
      </c>
      <c r="O152" s="40"/>
      <c r="P152" s="183">
        <f>O152*H152</f>
        <v>0</v>
      </c>
      <c r="Q152" s="183">
        <v>0</v>
      </c>
      <c r="R152" s="183">
        <f>Q152*H152</f>
        <v>0</v>
      </c>
      <c r="S152" s="183">
        <v>0</v>
      </c>
      <c r="T152" s="184">
        <f>S152*H152</f>
        <v>0</v>
      </c>
      <c r="AR152" s="23" t="s">
        <v>250</v>
      </c>
      <c r="AT152" s="23" t="s">
        <v>245</v>
      </c>
      <c r="AU152" s="23" t="s">
        <v>80</v>
      </c>
      <c r="AY152" s="23" t="s">
        <v>243</v>
      </c>
      <c r="BE152" s="185">
        <f>IF(N152="základní",J152,0)</f>
        <v>0</v>
      </c>
      <c r="BF152" s="185">
        <f>IF(N152="snížená",J152,0)</f>
        <v>0</v>
      </c>
      <c r="BG152" s="185">
        <f>IF(N152="zákl. přenesená",J152,0)</f>
        <v>0</v>
      </c>
      <c r="BH152" s="185">
        <f>IF(N152="sníž. přenesená",J152,0)</f>
        <v>0</v>
      </c>
      <c r="BI152" s="185">
        <f>IF(N152="nulová",J152,0)</f>
        <v>0</v>
      </c>
      <c r="BJ152" s="23" t="s">
        <v>11</v>
      </c>
      <c r="BK152" s="185">
        <f>ROUND(I152*H152,0)</f>
        <v>0</v>
      </c>
      <c r="BL152" s="23" t="s">
        <v>250</v>
      </c>
      <c r="BM152" s="23" t="s">
        <v>1396</v>
      </c>
    </row>
    <row r="153" spans="2:65" s="1" customFormat="1" ht="25.5" customHeight="1">
      <c r="B153" s="173"/>
      <c r="C153" s="174" t="s">
        <v>360</v>
      </c>
      <c r="D153" s="174" t="s">
        <v>245</v>
      </c>
      <c r="E153" s="175" t="s">
        <v>771</v>
      </c>
      <c r="F153" s="176" t="s">
        <v>772</v>
      </c>
      <c r="G153" s="177" t="s">
        <v>768</v>
      </c>
      <c r="H153" s="178">
        <v>4.92</v>
      </c>
      <c r="I153" s="179"/>
      <c r="J153" s="180">
        <f>ROUND(I153*H153,0)</f>
        <v>0</v>
      </c>
      <c r="K153" s="176" t="s">
        <v>249</v>
      </c>
      <c r="L153" s="39"/>
      <c r="M153" s="181" t="s">
        <v>5</v>
      </c>
      <c r="N153" s="182" t="s">
        <v>43</v>
      </c>
      <c r="O153" s="40"/>
      <c r="P153" s="183">
        <f>O153*H153</f>
        <v>0</v>
      </c>
      <c r="Q153" s="183">
        <v>0</v>
      </c>
      <c r="R153" s="183">
        <f>Q153*H153</f>
        <v>0</v>
      </c>
      <c r="S153" s="183">
        <v>0</v>
      </c>
      <c r="T153" s="184">
        <f>S153*H153</f>
        <v>0</v>
      </c>
      <c r="AR153" s="23" t="s">
        <v>250</v>
      </c>
      <c r="AT153" s="23" t="s">
        <v>245</v>
      </c>
      <c r="AU153" s="23" t="s">
        <v>80</v>
      </c>
      <c r="AY153" s="23" t="s">
        <v>243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23" t="s">
        <v>11</v>
      </c>
      <c r="BK153" s="185">
        <f>ROUND(I153*H153,0)</f>
        <v>0</v>
      </c>
      <c r="BL153" s="23" t="s">
        <v>250</v>
      </c>
      <c r="BM153" s="23" t="s">
        <v>1397</v>
      </c>
    </row>
    <row r="154" spans="2:65" s="1" customFormat="1" ht="25.5" customHeight="1">
      <c r="B154" s="173"/>
      <c r="C154" s="174" t="s">
        <v>364</v>
      </c>
      <c r="D154" s="174" t="s">
        <v>245</v>
      </c>
      <c r="E154" s="175" t="s">
        <v>775</v>
      </c>
      <c r="F154" s="176" t="s">
        <v>776</v>
      </c>
      <c r="G154" s="177" t="s">
        <v>768</v>
      </c>
      <c r="H154" s="178">
        <v>147.6</v>
      </c>
      <c r="I154" s="179"/>
      <c r="J154" s="180">
        <f>ROUND(I154*H154,0)</f>
        <v>0</v>
      </c>
      <c r="K154" s="176" t="s">
        <v>249</v>
      </c>
      <c r="L154" s="39"/>
      <c r="M154" s="181" t="s">
        <v>5</v>
      </c>
      <c r="N154" s="182" t="s">
        <v>43</v>
      </c>
      <c r="O154" s="40"/>
      <c r="P154" s="183">
        <f>O154*H154</f>
        <v>0</v>
      </c>
      <c r="Q154" s="183">
        <v>0</v>
      </c>
      <c r="R154" s="183">
        <f>Q154*H154</f>
        <v>0</v>
      </c>
      <c r="S154" s="183">
        <v>0</v>
      </c>
      <c r="T154" s="184">
        <f>S154*H154</f>
        <v>0</v>
      </c>
      <c r="AR154" s="23" t="s">
        <v>250</v>
      </c>
      <c r="AT154" s="23" t="s">
        <v>245</v>
      </c>
      <c r="AU154" s="23" t="s">
        <v>80</v>
      </c>
      <c r="AY154" s="23" t="s">
        <v>243</v>
      </c>
      <c r="BE154" s="185">
        <f>IF(N154="základní",J154,0)</f>
        <v>0</v>
      </c>
      <c r="BF154" s="185">
        <f>IF(N154="snížená",J154,0)</f>
        <v>0</v>
      </c>
      <c r="BG154" s="185">
        <f>IF(N154="zákl. přenesená",J154,0)</f>
        <v>0</v>
      </c>
      <c r="BH154" s="185">
        <f>IF(N154="sníž. přenesená",J154,0)</f>
        <v>0</v>
      </c>
      <c r="BI154" s="185">
        <f>IF(N154="nulová",J154,0)</f>
        <v>0</v>
      </c>
      <c r="BJ154" s="23" t="s">
        <v>11</v>
      </c>
      <c r="BK154" s="185">
        <f>ROUND(I154*H154,0)</f>
        <v>0</v>
      </c>
      <c r="BL154" s="23" t="s">
        <v>250</v>
      </c>
      <c r="BM154" s="23" t="s">
        <v>1398</v>
      </c>
    </row>
    <row r="155" spans="2:65" s="11" customFormat="1" ht="13.5">
      <c r="B155" s="186"/>
      <c r="D155" s="187" t="s">
        <v>252</v>
      </c>
      <c r="F155" s="189" t="s">
        <v>1399</v>
      </c>
      <c r="H155" s="190">
        <v>147.6</v>
      </c>
      <c r="I155" s="191"/>
      <c r="L155" s="186"/>
      <c r="M155" s="192"/>
      <c r="N155" s="193"/>
      <c r="O155" s="193"/>
      <c r="P155" s="193"/>
      <c r="Q155" s="193"/>
      <c r="R155" s="193"/>
      <c r="S155" s="193"/>
      <c r="T155" s="194"/>
      <c r="AT155" s="188" t="s">
        <v>252</v>
      </c>
      <c r="AU155" s="188" t="s">
        <v>80</v>
      </c>
      <c r="AV155" s="11" t="s">
        <v>80</v>
      </c>
      <c r="AW155" s="11" t="s">
        <v>6</v>
      </c>
      <c r="AX155" s="11" t="s">
        <v>11</v>
      </c>
      <c r="AY155" s="188" t="s">
        <v>243</v>
      </c>
    </row>
    <row r="156" spans="2:65" s="1" customFormat="1" ht="16.5" customHeight="1">
      <c r="B156" s="173"/>
      <c r="C156" s="174" t="s">
        <v>377</v>
      </c>
      <c r="D156" s="174" t="s">
        <v>245</v>
      </c>
      <c r="E156" s="175" t="s">
        <v>780</v>
      </c>
      <c r="F156" s="176" t="s">
        <v>781</v>
      </c>
      <c r="G156" s="177" t="s">
        <v>768</v>
      </c>
      <c r="H156" s="178">
        <v>0.89</v>
      </c>
      <c r="I156" s="179"/>
      <c r="J156" s="180">
        <f>ROUND(I156*H156,0)</f>
        <v>0</v>
      </c>
      <c r="K156" s="176" t="s">
        <v>249</v>
      </c>
      <c r="L156" s="39"/>
      <c r="M156" s="181" t="s">
        <v>5</v>
      </c>
      <c r="N156" s="182" t="s">
        <v>43</v>
      </c>
      <c r="O156" s="40"/>
      <c r="P156" s="183">
        <f>O156*H156</f>
        <v>0</v>
      </c>
      <c r="Q156" s="183">
        <v>0</v>
      </c>
      <c r="R156" s="183">
        <f>Q156*H156</f>
        <v>0</v>
      </c>
      <c r="S156" s="183">
        <v>0</v>
      </c>
      <c r="T156" s="184">
        <f>S156*H156</f>
        <v>0</v>
      </c>
      <c r="AR156" s="23" t="s">
        <v>250</v>
      </c>
      <c r="AT156" s="23" t="s">
        <v>245</v>
      </c>
      <c r="AU156" s="23" t="s">
        <v>80</v>
      </c>
      <c r="AY156" s="23" t="s">
        <v>243</v>
      </c>
      <c r="BE156" s="185">
        <f>IF(N156="základní",J156,0)</f>
        <v>0</v>
      </c>
      <c r="BF156" s="185">
        <f>IF(N156="snížená",J156,0)</f>
        <v>0</v>
      </c>
      <c r="BG156" s="185">
        <f>IF(N156="zákl. přenesená",J156,0)</f>
        <v>0</v>
      </c>
      <c r="BH156" s="185">
        <f>IF(N156="sníž. přenesená",J156,0)</f>
        <v>0</v>
      </c>
      <c r="BI156" s="185">
        <f>IF(N156="nulová",J156,0)</f>
        <v>0</v>
      </c>
      <c r="BJ156" s="23" t="s">
        <v>11</v>
      </c>
      <c r="BK156" s="185">
        <f>ROUND(I156*H156,0)</f>
        <v>0</v>
      </c>
      <c r="BL156" s="23" t="s">
        <v>250</v>
      </c>
      <c r="BM156" s="23" t="s">
        <v>1400</v>
      </c>
    </row>
    <row r="157" spans="2:65" s="1" customFormat="1" ht="25.5" customHeight="1">
      <c r="B157" s="173"/>
      <c r="C157" s="174" t="s">
        <v>384</v>
      </c>
      <c r="D157" s="174" t="s">
        <v>245</v>
      </c>
      <c r="E157" s="175" t="s">
        <v>784</v>
      </c>
      <c r="F157" s="176" t="s">
        <v>785</v>
      </c>
      <c r="G157" s="177" t="s">
        <v>768</v>
      </c>
      <c r="H157" s="178">
        <v>4.45</v>
      </c>
      <c r="I157" s="179"/>
      <c r="J157" s="180">
        <f>ROUND(I157*H157,0)</f>
        <v>0</v>
      </c>
      <c r="K157" s="176" t="s">
        <v>249</v>
      </c>
      <c r="L157" s="39"/>
      <c r="M157" s="181" t="s">
        <v>5</v>
      </c>
      <c r="N157" s="182" t="s">
        <v>43</v>
      </c>
      <c r="O157" s="40"/>
      <c r="P157" s="183">
        <f>O157*H157</f>
        <v>0</v>
      </c>
      <c r="Q157" s="183">
        <v>0</v>
      </c>
      <c r="R157" s="183">
        <f>Q157*H157</f>
        <v>0</v>
      </c>
      <c r="S157" s="183">
        <v>0</v>
      </c>
      <c r="T157" s="184">
        <f>S157*H157</f>
        <v>0</v>
      </c>
      <c r="AR157" s="23" t="s">
        <v>250</v>
      </c>
      <c r="AT157" s="23" t="s">
        <v>245</v>
      </c>
      <c r="AU157" s="23" t="s">
        <v>80</v>
      </c>
      <c r="AY157" s="23" t="s">
        <v>243</v>
      </c>
      <c r="BE157" s="185">
        <f>IF(N157="základní",J157,0)</f>
        <v>0</v>
      </c>
      <c r="BF157" s="185">
        <f>IF(N157="snížená",J157,0)</f>
        <v>0</v>
      </c>
      <c r="BG157" s="185">
        <f>IF(N157="zákl. přenesená",J157,0)</f>
        <v>0</v>
      </c>
      <c r="BH157" s="185">
        <f>IF(N157="sníž. přenesená",J157,0)</f>
        <v>0</v>
      </c>
      <c r="BI157" s="185">
        <f>IF(N157="nulová",J157,0)</f>
        <v>0</v>
      </c>
      <c r="BJ157" s="23" t="s">
        <v>11</v>
      </c>
      <c r="BK157" s="185">
        <f>ROUND(I157*H157,0)</f>
        <v>0</v>
      </c>
      <c r="BL157" s="23" t="s">
        <v>250</v>
      </c>
      <c r="BM157" s="23" t="s">
        <v>1401</v>
      </c>
    </row>
    <row r="158" spans="2:65" s="1" customFormat="1" ht="16.5" customHeight="1">
      <c r="B158" s="173"/>
      <c r="C158" s="174" t="s">
        <v>389</v>
      </c>
      <c r="D158" s="174" t="s">
        <v>245</v>
      </c>
      <c r="E158" s="175" t="s">
        <v>1402</v>
      </c>
      <c r="F158" s="176" t="s">
        <v>1403</v>
      </c>
      <c r="G158" s="177" t="s">
        <v>768</v>
      </c>
      <c r="H158" s="178">
        <v>0.182</v>
      </c>
      <c r="I158" s="179"/>
      <c r="J158" s="180">
        <f>ROUND(I158*H158,0)</f>
        <v>0</v>
      </c>
      <c r="K158" s="176" t="s">
        <v>249</v>
      </c>
      <c r="L158" s="39"/>
      <c r="M158" s="181" t="s">
        <v>5</v>
      </c>
      <c r="N158" s="182" t="s">
        <v>43</v>
      </c>
      <c r="O158" s="40"/>
      <c r="P158" s="183">
        <f>O158*H158</f>
        <v>0</v>
      </c>
      <c r="Q158" s="183">
        <v>0</v>
      </c>
      <c r="R158" s="183">
        <f>Q158*H158</f>
        <v>0</v>
      </c>
      <c r="S158" s="183">
        <v>0</v>
      </c>
      <c r="T158" s="184">
        <f>S158*H158</f>
        <v>0</v>
      </c>
      <c r="AR158" s="23" t="s">
        <v>250</v>
      </c>
      <c r="AT158" s="23" t="s">
        <v>245</v>
      </c>
      <c r="AU158" s="23" t="s">
        <v>80</v>
      </c>
      <c r="AY158" s="23" t="s">
        <v>243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23" t="s">
        <v>11</v>
      </c>
      <c r="BK158" s="185">
        <f>ROUND(I158*H158,0)</f>
        <v>0</v>
      </c>
      <c r="BL158" s="23" t="s">
        <v>250</v>
      </c>
      <c r="BM158" s="23" t="s">
        <v>1404</v>
      </c>
    </row>
    <row r="159" spans="2:65" s="10" customFormat="1" ht="29.85" customHeight="1">
      <c r="B159" s="160"/>
      <c r="D159" s="161" t="s">
        <v>71</v>
      </c>
      <c r="E159" s="171" t="s">
        <v>799</v>
      </c>
      <c r="F159" s="171" t="s">
        <v>800</v>
      </c>
      <c r="I159" s="163"/>
      <c r="J159" s="172">
        <f>BK159</f>
        <v>0</v>
      </c>
      <c r="L159" s="160"/>
      <c r="M159" s="165"/>
      <c r="N159" s="166"/>
      <c r="O159" s="166"/>
      <c r="P159" s="167">
        <f>P160</f>
        <v>0</v>
      </c>
      <c r="Q159" s="166"/>
      <c r="R159" s="167">
        <f>R160</f>
        <v>0</v>
      </c>
      <c r="S159" s="166"/>
      <c r="T159" s="168">
        <f>T160</f>
        <v>0</v>
      </c>
      <c r="AR159" s="161" t="s">
        <v>11</v>
      </c>
      <c r="AT159" s="169" t="s">
        <v>71</v>
      </c>
      <c r="AU159" s="169" t="s">
        <v>11</v>
      </c>
      <c r="AY159" s="161" t="s">
        <v>243</v>
      </c>
      <c r="BK159" s="170">
        <f>BK160</f>
        <v>0</v>
      </c>
    </row>
    <row r="160" spans="2:65" s="1" customFormat="1" ht="16.5" customHeight="1">
      <c r="B160" s="173"/>
      <c r="C160" s="174" t="s">
        <v>393</v>
      </c>
      <c r="D160" s="174" t="s">
        <v>245</v>
      </c>
      <c r="E160" s="175" t="s">
        <v>802</v>
      </c>
      <c r="F160" s="176" t="s">
        <v>803</v>
      </c>
      <c r="G160" s="177" t="s">
        <v>768</v>
      </c>
      <c r="H160" s="178">
        <v>3.214</v>
      </c>
      <c r="I160" s="179"/>
      <c r="J160" s="180">
        <f>ROUND(I160*H160,0)</f>
        <v>0</v>
      </c>
      <c r="K160" s="176" t="s">
        <v>249</v>
      </c>
      <c r="L160" s="39"/>
      <c r="M160" s="181" t="s">
        <v>5</v>
      </c>
      <c r="N160" s="182" t="s">
        <v>43</v>
      </c>
      <c r="O160" s="40"/>
      <c r="P160" s="183">
        <f>O160*H160</f>
        <v>0</v>
      </c>
      <c r="Q160" s="183">
        <v>0</v>
      </c>
      <c r="R160" s="183">
        <f>Q160*H160</f>
        <v>0</v>
      </c>
      <c r="S160" s="183">
        <v>0</v>
      </c>
      <c r="T160" s="184">
        <f>S160*H160</f>
        <v>0</v>
      </c>
      <c r="AR160" s="23" t="s">
        <v>250</v>
      </c>
      <c r="AT160" s="23" t="s">
        <v>245</v>
      </c>
      <c r="AU160" s="23" t="s">
        <v>80</v>
      </c>
      <c r="AY160" s="23" t="s">
        <v>243</v>
      </c>
      <c r="BE160" s="185">
        <f>IF(N160="základní",J160,0)</f>
        <v>0</v>
      </c>
      <c r="BF160" s="185">
        <f>IF(N160="snížená",J160,0)</f>
        <v>0</v>
      </c>
      <c r="BG160" s="185">
        <f>IF(N160="zákl. přenesená",J160,0)</f>
        <v>0</v>
      </c>
      <c r="BH160" s="185">
        <f>IF(N160="sníž. přenesená",J160,0)</f>
        <v>0</v>
      </c>
      <c r="BI160" s="185">
        <f>IF(N160="nulová",J160,0)</f>
        <v>0</v>
      </c>
      <c r="BJ160" s="23" t="s">
        <v>11</v>
      </c>
      <c r="BK160" s="185">
        <f>ROUND(I160*H160,0)</f>
        <v>0</v>
      </c>
      <c r="BL160" s="23" t="s">
        <v>250</v>
      </c>
      <c r="BM160" s="23" t="s">
        <v>1405</v>
      </c>
    </row>
    <row r="161" spans="2:65" s="10" customFormat="1" ht="37.35" customHeight="1">
      <c r="B161" s="160"/>
      <c r="D161" s="161" t="s">
        <v>71</v>
      </c>
      <c r="E161" s="162" t="s">
        <v>805</v>
      </c>
      <c r="F161" s="162" t="s">
        <v>806</v>
      </c>
      <c r="I161" s="163"/>
      <c r="J161" s="164">
        <f>BK161</f>
        <v>0</v>
      </c>
      <c r="L161" s="160"/>
      <c r="M161" s="165"/>
      <c r="N161" s="166"/>
      <c r="O161" s="166"/>
      <c r="P161" s="167">
        <f>P162+P176+P179+P185+P245+P258+P263</f>
        <v>0</v>
      </c>
      <c r="Q161" s="166"/>
      <c r="R161" s="167">
        <f>R162+R176+R179+R185+R245+R258+R263</f>
        <v>0.7512441352</v>
      </c>
      <c r="S161" s="166"/>
      <c r="T161" s="168">
        <f>T162+T176+T179+T185+T245+T258+T263</f>
        <v>0.18364</v>
      </c>
      <c r="AR161" s="161" t="s">
        <v>80</v>
      </c>
      <c r="AT161" s="169" t="s">
        <v>71</v>
      </c>
      <c r="AU161" s="169" t="s">
        <v>72</v>
      </c>
      <c r="AY161" s="161" t="s">
        <v>243</v>
      </c>
      <c r="BK161" s="170">
        <f>BK162+BK176+BK179+BK185+BK245+BK258+BK263</f>
        <v>0</v>
      </c>
    </row>
    <row r="162" spans="2:65" s="10" customFormat="1" ht="19.899999999999999" customHeight="1">
      <c r="B162" s="160"/>
      <c r="D162" s="161" t="s">
        <v>71</v>
      </c>
      <c r="E162" s="171" t="s">
        <v>913</v>
      </c>
      <c r="F162" s="171" t="s">
        <v>914</v>
      </c>
      <c r="I162" s="163"/>
      <c r="J162" s="172">
        <f>BK162</f>
        <v>0</v>
      </c>
      <c r="L162" s="160"/>
      <c r="M162" s="165"/>
      <c r="N162" s="166"/>
      <c r="O162" s="166"/>
      <c r="P162" s="167">
        <f>SUM(P163:P175)</f>
        <v>0</v>
      </c>
      <c r="Q162" s="166"/>
      <c r="R162" s="167">
        <f>SUM(R163:R175)</f>
        <v>6.436717639999999E-2</v>
      </c>
      <c r="S162" s="166"/>
      <c r="T162" s="168">
        <f>SUM(T163:T175)</f>
        <v>0</v>
      </c>
      <c r="AR162" s="161" t="s">
        <v>80</v>
      </c>
      <c r="AT162" s="169" t="s">
        <v>71</v>
      </c>
      <c r="AU162" s="169" t="s">
        <v>11</v>
      </c>
      <c r="AY162" s="161" t="s">
        <v>243</v>
      </c>
      <c r="BK162" s="170">
        <f>SUM(BK163:BK175)</f>
        <v>0</v>
      </c>
    </row>
    <row r="163" spans="2:65" s="1" customFormat="1" ht="16.5" customHeight="1">
      <c r="B163" s="173"/>
      <c r="C163" s="174" t="s">
        <v>397</v>
      </c>
      <c r="D163" s="174" t="s">
        <v>245</v>
      </c>
      <c r="E163" s="175" t="s">
        <v>1406</v>
      </c>
      <c r="F163" s="176" t="s">
        <v>1407</v>
      </c>
      <c r="G163" s="177" t="s">
        <v>248</v>
      </c>
      <c r="H163" s="178">
        <v>10.266999999999999</v>
      </c>
      <c r="I163" s="179"/>
      <c r="J163" s="180">
        <f>ROUND(I163*H163,0)</f>
        <v>0</v>
      </c>
      <c r="K163" s="176" t="s">
        <v>249</v>
      </c>
      <c r="L163" s="39"/>
      <c r="M163" s="181" t="s">
        <v>5</v>
      </c>
      <c r="N163" s="182" t="s">
        <v>43</v>
      </c>
      <c r="O163" s="40"/>
      <c r="P163" s="183">
        <f>O163*H163</f>
        <v>0</v>
      </c>
      <c r="Q163" s="183">
        <v>4.1691999999999996E-3</v>
      </c>
      <c r="R163" s="183">
        <f>Q163*H163</f>
        <v>4.2805176399999992E-2</v>
      </c>
      <c r="S163" s="183">
        <v>0</v>
      </c>
      <c r="T163" s="184">
        <f>S163*H163</f>
        <v>0</v>
      </c>
      <c r="AR163" s="23" t="s">
        <v>332</v>
      </c>
      <c r="AT163" s="23" t="s">
        <v>245</v>
      </c>
      <c r="AU163" s="23" t="s">
        <v>80</v>
      </c>
      <c r="AY163" s="23" t="s">
        <v>243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23" t="s">
        <v>11</v>
      </c>
      <c r="BK163" s="185">
        <f>ROUND(I163*H163,0)</f>
        <v>0</v>
      </c>
      <c r="BL163" s="23" t="s">
        <v>332</v>
      </c>
      <c r="BM163" s="23" t="s">
        <v>1408</v>
      </c>
    </row>
    <row r="164" spans="2:65" s="11" customFormat="1" ht="13.5">
      <c r="B164" s="186"/>
      <c r="D164" s="187" t="s">
        <v>252</v>
      </c>
      <c r="E164" s="188" t="s">
        <v>5</v>
      </c>
      <c r="F164" s="189" t="s">
        <v>1409</v>
      </c>
      <c r="H164" s="190">
        <v>4.32</v>
      </c>
      <c r="I164" s="191"/>
      <c r="L164" s="186"/>
      <c r="M164" s="192"/>
      <c r="N164" s="193"/>
      <c r="O164" s="193"/>
      <c r="P164" s="193"/>
      <c r="Q164" s="193"/>
      <c r="R164" s="193"/>
      <c r="S164" s="193"/>
      <c r="T164" s="194"/>
      <c r="AT164" s="188" t="s">
        <v>252</v>
      </c>
      <c r="AU164" s="188" t="s">
        <v>80</v>
      </c>
      <c r="AV164" s="11" t="s">
        <v>80</v>
      </c>
      <c r="AW164" s="11" t="s">
        <v>36</v>
      </c>
      <c r="AX164" s="11" t="s">
        <v>72</v>
      </c>
      <c r="AY164" s="188" t="s">
        <v>243</v>
      </c>
    </row>
    <row r="165" spans="2:65" s="11" customFormat="1" ht="13.5">
      <c r="B165" s="186"/>
      <c r="D165" s="187" t="s">
        <v>252</v>
      </c>
      <c r="E165" s="188" t="s">
        <v>5</v>
      </c>
      <c r="F165" s="189" t="s">
        <v>1410</v>
      </c>
      <c r="H165" s="190">
        <v>3.87</v>
      </c>
      <c r="I165" s="191"/>
      <c r="L165" s="186"/>
      <c r="M165" s="192"/>
      <c r="N165" s="193"/>
      <c r="O165" s="193"/>
      <c r="P165" s="193"/>
      <c r="Q165" s="193"/>
      <c r="R165" s="193"/>
      <c r="S165" s="193"/>
      <c r="T165" s="194"/>
      <c r="AT165" s="188" t="s">
        <v>252</v>
      </c>
      <c r="AU165" s="188" t="s">
        <v>80</v>
      </c>
      <c r="AV165" s="11" t="s">
        <v>80</v>
      </c>
      <c r="AW165" s="11" t="s">
        <v>36</v>
      </c>
      <c r="AX165" s="11" t="s">
        <v>72</v>
      </c>
      <c r="AY165" s="188" t="s">
        <v>243</v>
      </c>
    </row>
    <row r="166" spans="2:65" s="11" customFormat="1" ht="13.5">
      <c r="B166" s="186"/>
      <c r="D166" s="187" t="s">
        <v>252</v>
      </c>
      <c r="E166" s="188" t="s">
        <v>5</v>
      </c>
      <c r="F166" s="189" t="s">
        <v>1411</v>
      </c>
      <c r="H166" s="190">
        <v>1.1160000000000001</v>
      </c>
      <c r="I166" s="191"/>
      <c r="L166" s="186"/>
      <c r="M166" s="192"/>
      <c r="N166" s="193"/>
      <c r="O166" s="193"/>
      <c r="P166" s="193"/>
      <c r="Q166" s="193"/>
      <c r="R166" s="193"/>
      <c r="S166" s="193"/>
      <c r="T166" s="194"/>
      <c r="AT166" s="188" t="s">
        <v>252</v>
      </c>
      <c r="AU166" s="188" t="s">
        <v>80</v>
      </c>
      <c r="AV166" s="11" t="s">
        <v>80</v>
      </c>
      <c r="AW166" s="11" t="s">
        <v>36</v>
      </c>
      <c r="AX166" s="11" t="s">
        <v>72</v>
      </c>
      <c r="AY166" s="188" t="s">
        <v>243</v>
      </c>
    </row>
    <row r="167" spans="2:65" s="11" customFormat="1" ht="13.5">
      <c r="B167" s="186"/>
      <c r="D167" s="187" t="s">
        <v>252</v>
      </c>
      <c r="E167" s="188" t="s">
        <v>5</v>
      </c>
      <c r="F167" s="189" t="s">
        <v>1412</v>
      </c>
      <c r="H167" s="190">
        <v>0.96099999999999997</v>
      </c>
      <c r="I167" s="191"/>
      <c r="L167" s="186"/>
      <c r="M167" s="192"/>
      <c r="N167" s="193"/>
      <c r="O167" s="193"/>
      <c r="P167" s="193"/>
      <c r="Q167" s="193"/>
      <c r="R167" s="193"/>
      <c r="S167" s="193"/>
      <c r="T167" s="194"/>
      <c r="AT167" s="188" t="s">
        <v>252</v>
      </c>
      <c r="AU167" s="188" t="s">
        <v>80</v>
      </c>
      <c r="AV167" s="11" t="s">
        <v>80</v>
      </c>
      <c r="AW167" s="11" t="s">
        <v>36</v>
      </c>
      <c r="AX167" s="11" t="s">
        <v>72</v>
      </c>
      <c r="AY167" s="188" t="s">
        <v>243</v>
      </c>
    </row>
    <row r="168" spans="2:65" s="12" customFormat="1" ht="13.5">
      <c r="B168" s="195"/>
      <c r="D168" s="187" t="s">
        <v>252</v>
      </c>
      <c r="E168" s="196" t="s">
        <v>5</v>
      </c>
      <c r="F168" s="197" t="s">
        <v>255</v>
      </c>
      <c r="H168" s="198">
        <v>10.266999999999999</v>
      </c>
      <c r="I168" s="199"/>
      <c r="L168" s="195"/>
      <c r="M168" s="200"/>
      <c r="N168" s="201"/>
      <c r="O168" s="201"/>
      <c r="P168" s="201"/>
      <c r="Q168" s="201"/>
      <c r="R168" s="201"/>
      <c r="S168" s="201"/>
      <c r="T168" s="202"/>
      <c r="AT168" s="196" t="s">
        <v>252</v>
      </c>
      <c r="AU168" s="196" t="s">
        <v>80</v>
      </c>
      <c r="AV168" s="12" t="s">
        <v>83</v>
      </c>
      <c r="AW168" s="12" t="s">
        <v>36</v>
      </c>
      <c r="AX168" s="12" t="s">
        <v>11</v>
      </c>
      <c r="AY168" s="196" t="s">
        <v>243</v>
      </c>
    </row>
    <row r="169" spans="2:65" s="1" customFormat="1" ht="16.5" customHeight="1">
      <c r="B169" s="173"/>
      <c r="C169" s="203" t="s">
        <v>402</v>
      </c>
      <c r="D169" s="203" t="s">
        <v>337</v>
      </c>
      <c r="E169" s="204" t="s">
        <v>1413</v>
      </c>
      <c r="F169" s="205" t="s">
        <v>1414</v>
      </c>
      <c r="G169" s="206" t="s">
        <v>248</v>
      </c>
      <c r="H169" s="207">
        <v>10.781000000000001</v>
      </c>
      <c r="I169" s="208"/>
      <c r="J169" s="209">
        <f>ROUND(I169*H169,0)</f>
        <v>0</v>
      </c>
      <c r="K169" s="205" t="s">
        <v>5</v>
      </c>
      <c r="L169" s="210"/>
      <c r="M169" s="211" t="s">
        <v>5</v>
      </c>
      <c r="N169" s="212" t="s">
        <v>43</v>
      </c>
      <c r="O169" s="40"/>
      <c r="P169" s="183">
        <f>O169*H169</f>
        <v>0</v>
      </c>
      <c r="Q169" s="183">
        <v>2E-3</v>
      </c>
      <c r="R169" s="183">
        <f>Q169*H169</f>
        <v>2.1562000000000001E-2</v>
      </c>
      <c r="S169" s="183">
        <v>0</v>
      </c>
      <c r="T169" s="184">
        <f>S169*H169</f>
        <v>0</v>
      </c>
      <c r="AR169" s="23" t="s">
        <v>434</v>
      </c>
      <c r="AT169" s="23" t="s">
        <v>337</v>
      </c>
      <c r="AU169" s="23" t="s">
        <v>80</v>
      </c>
      <c r="AY169" s="23" t="s">
        <v>243</v>
      </c>
      <c r="BE169" s="185">
        <f>IF(N169="základní",J169,0)</f>
        <v>0</v>
      </c>
      <c r="BF169" s="185">
        <f>IF(N169="snížená",J169,0)</f>
        <v>0</v>
      </c>
      <c r="BG169" s="185">
        <f>IF(N169="zákl. přenesená",J169,0)</f>
        <v>0</v>
      </c>
      <c r="BH169" s="185">
        <f>IF(N169="sníž. přenesená",J169,0)</f>
        <v>0</v>
      </c>
      <c r="BI169" s="185">
        <f>IF(N169="nulová",J169,0)</f>
        <v>0</v>
      </c>
      <c r="BJ169" s="23" t="s">
        <v>11</v>
      </c>
      <c r="BK169" s="185">
        <f>ROUND(I169*H169,0)</f>
        <v>0</v>
      </c>
      <c r="BL169" s="23" t="s">
        <v>332</v>
      </c>
      <c r="BM169" s="23" t="s">
        <v>1415</v>
      </c>
    </row>
    <row r="170" spans="2:65" s="11" customFormat="1" ht="13.5">
      <c r="B170" s="186"/>
      <c r="D170" s="187" t="s">
        <v>252</v>
      </c>
      <c r="E170" s="188" t="s">
        <v>5</v>
      </c>
      <c r="F170" s="189" t="s">
        <v>1416</v>
      </c>
      <c r="H170" s="190">
        <v>4.5359999999999996</v>
      </c>
      <c r="I170" s="191"/>
      <c r="L170" s="186"/>
      <c r="M170" s="192"/>
      <c r="N170" s="193"/>
      <c r="O170" s="193"/>
      <c r="P170" s="193"/>
      <c r="Q170" s="193"/>
      <c r="R170" s="193"/>
      <c r="S170" s="193"/>
      <c r="T170" s="194"/>
      <c r="AT170" s="188" t="s">
        <v>252</v>
      </c>
      <c r="AU170" s="188" t="s">
        <v>80</v>
      </c>
      <c r="AV170" s="11" t="s">
        <v>80</v>
      </c>
      <c r="AW170" s="11" t="s">
        <v>36</v>
      </c>
      <c r="AX170" s="11" t="s">
        <v>72</v>
      </c>
      <c r="AY170" s="188" t="s">
        <v>243</v>
      </c>
    </row>
    <row r="171" spans="2:65" s="11" customFormat="1" ht="13.5">
      <c r="B171" s="186"/>
      <c r="D171" s="187" t="s">
        <v>252</v>
      </c>
      <c r="E171" s="188" t="s">
        <v>5</v>
      </c>
      <c r="F171" s="189" t="s">
        <v>1417</v>
      </c>
      <c r="H171" s="190">
        <v>4.0640000000000001</v>
      </c>
      <c r="I171" s="191"/>
      <c r="L171" s="186"/>
      <c r="M171" s="192"/>
      <c r="N171" s="193"/>
      <c r="O171" s="193"/>
      <c r="P171" s="193"/>
      <c r="Q171" s="193"/>
      <c r="R171" s="193"/>
      <c r="S171" s="193"/>
      <c r="T171" s="194"/>
      <c r="AT171" s="188" t="s">
        <v>252</v>
      </c>
      <c r="AU171" s="188" t="s">
        <v>80</v>
      </c>
      <c r="AV171" s="11" t="s">
        <v>80</v>
      </c>
      <c r="AW171" s="11" t="s">
        <v>36</v>
      </c>
      <c r="AX171" s="11" t="s">
        <v>72</v>
      </c>
      <c r="AY171" s="188" t="s">
        <v>243</v>
      </c>
    </row>
    <row r="172" spans="2:65" s="11" customFormat="1" ht="13.5">
      <c r="B172" s="186"/>
      <c r="D172" s="187" t="s">
        <v>252</v>
      </c>
      <c r="E172" s="188" t="s">
        <v>5</v>
      </c>
      <c r="F172" s="189" t="s">
        <v>1418</v>
      </c>
      <c r="H172" s="190">
        <v>1.1719999999999999</v>
      </c>
      <c r="I172" s="191"/>
      <c r="L172" s="186"/>
      <c r="M172" s="192"/>
      <c r="N172" s="193"/>
      <c r="O172" s="193"/>
      <c r="P172" s="193"/>
      <c r="Q172" s="193"/>
      <c r="R172" s="193"/>
      <c r="S172" s="193"/>
      <c r="T172" s="194"/>
      <c r="AT172" s="188" t="s">
        <v>252</v>
      </c>
      <c r="AU172" s="188" t="s">
        <v>80</v>
      </c>
      <c r="AV172" s="11" t="s">
        <v>80</v>
      </c>
      <c r="AW172" s="11" t="s">
        <v>36</v>
      </c>
      <c r="AX172" s="11" t="s">
        <v>72</v>
      </c>
      <c r="AY172" s="188" t="s">
        <v>243</v>
      </c>
    </row>
    <row r="173" spans="2:65" s="11" customFormat="1" ht="13.5">
      <c r="B173" s="186"/>
      <c r="D173" s="187" t="s">
        <v>252</v>
      </c>
      <c r="E173" s="188" t="s">
        <v>5</v>
      </c>
      <c r="F173" s="189" t="s">
        <v>1419</v>
      </c>
      <c r="H173" s="190">
        <v>1.0089999999999999</v>
      </c>
      <c r="I173" s="191"/>
      <c r="L173" s="186"/>
      <c r="M173" s="192"/>
      <c r="N173" s="193"/>
      <c r="O173" s="193"/>
      <c r="P173" s="193"/>
      <c r="Q173" s="193"/>
      <c r="R173" s="193"/>
      <c r="S173" s="193"/>
      <c r="T173" s="194"/>
      <c r="AT173" s="188" t="s">
        <v>252</v>
      </c>
      <c r="AU173" s="188" t="s">
        <v>80</v>
      </c>
      <c r="AV173" s="11" t="s">
        <v>80</v>
      </c>
      <c r="AW173" s="11" t="s">
        <v>36</v>
      </c>
      <c r="AX173" s="11" t="s">
        <v>72</v>
      </c>
      <c r="AY173" s="188" t="s">
        <v>243</v>
      </c>
    </row>
    <row r="174" spans="2:65" s="12" customFormat="1" ht="13.5">
      <c r="B174" s="195"/>
      <c r="D174" s="187" t="s">
        <v>252</v>
      </c>
      <c r="E174" s="196" t="s">
        <v>5</v>
      </c>
      <c r="F174" s="197" t="s">
        <v>255</v>
      </c>
      <c r="H174" s="198">
        <v>10.781000000000001</v>
      </c>
      <c r="I174" s="199"/>
      <c r="L174" s="195"/>
      <c r="M174" s="200"/>
      <c r="N174" s="201"/>
      <c r="O174" s="201"/>
      <c r="P174" s="201"/>
      <c r="Q174" s="201"/>
      <c r="R174" s="201"/>
      <c r="S174" s="201"/>
      <c r="T174" s="202"/>
      <c r="AT174" s="196" t="s">
        <v>252</v>
      </c>
      <c r="AU174" s="196" t="s">
        <v>80</v>
      </c>
      <c r="AV174" s="12" t="s">
        <v>83</v>
      </c>
      <c r="AW174" s="12" t="s">
        <v>36</v>
      </c>
      <c r="AX174" s="12" t="s">
        <v>11</v>
      </c>
      <c r="AY174" s="196" t="s">
        <v>243</v>
      </c>
    </row>
    <row r="175" spans="2:65" s="1" customFormat="1" ht="16.5" customHeight="1">
      <c r="B175" s="173"/>
      <c r="C175" s="174" t="s">
        <v>406</v>
      </c>
      <c r="D175" s="174" t="s">
        <v>245</v>
      </c>
      <c r="E175" s="175" t="s">
        <v>982</v>
      </c>
      <c r="F175" s="176" t="s">
        <v>983</v>
      </c>
      <c r="G175" s="177" t="s">
        <v>768</v>
      </c>
      <c r="H175" s="178">
        <v>6.4000000000000001E-2</v>
      </c>
      <c r="I175" s="179"/>
      <c r="J175" s="180">
        <f>ROUND(I175*H175,0)</f>
        <v>0</v>
      </c>
      <c r="K175" s="176" t="s">
        <v>249</v>
      </c>
      <c r="L175" s="39"/>
      <c r="M175" s="181" t="s">
        <v>5</v>
      </c>
      <c r="N175" s="182" t="s">
        <v>43</v>
      </c>
      <c r="O175" s="40"/>
      <c r="P175" s="183">
        <f>O175*H175</f>
        <v>0</v>
      </c>
      <c r="Q175" s="183">
        <v>0</v>
      </c>
      <c r="R175" s="183">
        <f>Q175*H175</f>
        <v>0</v>
      </c>
      <c r="S175" s="183">
        <v>0</v>
      </c>
      <c r="T175" s="184">
        <f>S175*H175</f>
        <v>0</v>
      </c>
      <c r="AR175" s="23" t="s">
        <v>332</v>
      </c>
      <c r="AT175" s="23" t="s">
        <v>245</v>
      </c>
      <c r="AU175" s="23" t="s">
        <v>80</v>
      </c>
      <c r="AY175" s="23" t="s">
        <v>243</v>
      </c>
      <c r="BE175" s="185">
        <f>IF(N175="základní",J175,0)</f>
        <v>0</v>
      </c>
      <c r="BF175" s="185">
        <f>IF(N175="snížená",J175,0)</f>
        <v>0</v>
      </c>
      <c r="BG175" s="185">
        <f>IF(N175="zákl. přenesená",J175,0)</f>
        <v>0</v>
      </c>
      <c r="BH175" s="185">
        <f>IF(N175="sníž. přenesená",J175,0)</f>
        <v>0</v>
      </c>
      <c r="BI175" s="185">
        <f>IF(N175="nulová",J175,0)</f>
        <v>0</v>
      </c>
      <c r="BJ175" s="23" t="s">
        <v>11</v>
      </c>
      <c r="BK175" s="185">
        <f>ROUND(I175*H175,0)</f>
        <v>0</v>
      </c>
      <c r="BL175" s="23" t="s">
        <v>332</v>
      </c>
      <c r="BM175" s="23" t="s">
        <v>1420</v>
      </c>
    </row>
    <row r="176" spans="2:65" s="10" customFormat="1" ht="29.85" customHeight="1">
      <c r="B176" s="160"/>
      <c r="D176" s="161" t="s">
        <v>71</v>
      </c>
      <c r="E176" s="171" t="s">
        <v>732</v>
      </c>
      <c r="F176" s="171" t="s">
        <v>995</v>
      </c>
      <c r="I176" s="163"/>
      <c r="J176" s="172">
        <f>BK176</f>
        <v>0</v>
      </c>
      <c r="L176" s="160"/>
      <c r="M176" s="165"/>
      <c r="N176" s="166"/>
      <c r="O176" s="166"/>
      <c r="P176" s="167">
        <f>SUM(P177:P178)</f>
        <v>0</v>
      </c>
      <c r="Q176" s="166"/>
      <c r="R176" s="167">
        <f>SUM(R177:R178)</f>
        <v>0</v>
      </c>
      <c r="S176" s="166"/>
      <c r="T176" s="168">
        <f>SUM(T177:T178)</f>
        <v>0</v>
      </c>
      <c r="AR176" s="161" t="s">
        <v>80</v>
      </c>
      <c r="AT176" s="169" t="s">
        <v>71</v>
      </c>
      <c r="AU176" s="169" t="s">
        <v>11</v>
      </c>
      <c r="AY176" s="161" t="s">
        <v>243</v>
      </c>
      <c r="BK176" s="170">
        <f>SUM(BK177:BK178)</f>
        <v>0</v>
      </c>
    </row>
    <row r="177" spans="2:65" s="1" customFormat="1" ht="16.5" customHeight="1">
      <c r="B177" s="173"/>
      <c r="C177" s="203" t="s">
        <v>410</v>
      </c>
      <c r="D177" s="203" t="s">
        <v>337</v>
      </c>
      <c r="E177" s="204" t="s">
        <v>997</v>
      </c>
      <c r="F177" s="205" t="s">
        <v>998</v>
      </c>
      <c r="G177" s="206" t="s">
        <v>999</v>
      </c>
      <c r="H177" s="207">
        <v>1</v>
      </c>
      <c r="I177" s="208"/>
      <c r="J177" s="209">
        <f>ROUND(I177*H177,0)</f>
        <v>0</v>
      </c>
      <c r="K177" s="205" t="s">
        <v>5</v>
      </c>
      <c r="L177" s="210"/>
      <c r="M177" s="211" t="s">
        <v>5</v>
      </c>
      <c r="N177" s="212" t="s">
        <v>43</v>
      </c>
      <c r="O177" s="40"/>
      <c r="P177" s="183">
        <f>O177*H177</f>
        <v>0</v>
      </c>
      <c r="Q177" s="183">
        <v>0</v>
      </c>
      <c r="R177" s="183">
        <f>Q177*H177</f>
        <v>0</v>
      </c>
      <c r="S177" s="183">
        <v>0</v>
      </c>
      <c r="T177" s="184">
        <f>S177*H177</f>
        <v>0</v>
      </c>
      <c r="AR177" s="23" t="s">
        <v>434</v>
      </c>
      <c r="AT177" s="23" t="s">
        <v>337</v>
      </c>
      <c r="AU177" s="23" t="s">
        <v>80</v>
      </c>
      <c r="AY177" s="23" t="s">
        <v>243</v>
      </c>
      <c r="BE177" s="185">
        <f>IF(N177="základní",J177,0)</f>
        <v>0</v>
      </c>
      <c r="BF177" s="185">
        <f>IF(N177="snížená",J177,0)</f>
        <v>0</v>
      </c>
      <c r="BG177" s="185">
        <f>IF(N177="zákl. přenesená",J177,0)</f>
        <v>0</v>
      </c>
      <c r="BH177" s="185">
        <f>IF(N177="sníž. přenesená",J177,0)</f>
        <v>0</v>
      </c>
      <c r="BI177" s="185">
        <f>IF(N177="nulová",J177,0)</f>
        <v>0</v>
      </c>
      <c r="BJ177" s="23" t="s">
        <v>11</v>
      </c>
      <c r="BK177" s="185">
        <f>ROUND(I177*H177,0)</f>
        <v>0</v>
      </c>
      <c r="BL177" s="23" t="s">
        <v>332</v>
      </c>
      <c r="BM177" s="23" t="s">
        <v>1421</v>
      </c>
    </row>
    <row r="178" spans="2:65" s="1" customFormat="1" ht="16.5" customHeight="1">
      <c r="B178" s="173"/>
      <c r="C178" s="203" t="s">
        <v>434</v>
      </c>
      <c r="D178" s="203" t="s">
        <v>337</v>
      </c>
      <c r="E178" s="204" t="s">
        <v>1002</v>
      </c>
      <c r="F178" s="205" t="s">
        <v>1422</v>
      </c>
      <c r="G178" s="206" t="s">
        <v>999</v>
      </c>
      <c r="H178" s="207">
        <v>1</v>
      </c>
      <c r="I178" s="208"/>
      <c r="J178" s="209">
        <f>ROUND(I178*H178,0)</f>
        <v>0</v>
      </c>
      <c r="K178" s="205" t="s">
        <v>5</v>
      </c>
      <c r="L178" s="210"/>
      <c r="M178" s="211" t="s">
        <v>5</v>
      </c>
      <c r="N178" s="212" t="s">
        <v>43</v>
      </c>
      <c r="O178" s="40"/>
      <c r="P178" s="183">
        <f>O178*H178</f>
        <v>0</v>
      </c>
      <c r="Q178" s="183">
        <v>0</v>
      </c>
      <c r="R178" s="183">
        <f>Q178*H178</f>
        <v>0</v>
      </c>
      <c r="S178" s="183">
        <v>0</v>
      </c>
      <c r="T178" s="184">
        <f>S178*H178</f>
        <v>0</v>
      </c>
      <c r="AR178" s="23" t="s">
        <v>434</v>
      </c>
      <c r="AT178" s="23" t="s">
        <v>337</v>
      </c>
      <c r="AU178" s="23" t="s">
        <v>80</v>
      </c>
      <c r="AY178" s="23" t="s">
        <v>243</v>
      </c>
      <c r="BE178" s="185">
        <f>IF(N178="základní",J178,0)</f>
        <v>0</v>
      </c>
      <c r="BF178" s="185">
        <f>IF(N178="snížená",J178,0)</f>
        <v>0</v>
      </c>
      <c r="BG178" s="185">
        <f>IF(N178="zákl. přenesená",J178,0)</f>
        <v>0</v>
      </c>
      <c r="BH178" s="185">
        <f>IF(N178="sníž. přenesená",J178,0)</f>
        <v>0</v>
      </c>
      <c r="BI178" s="185">
        <f>IF(N178="nulová",J178,0)</f>
        <v>0</v>
      </c>
      <c r="BJ178" s="23" t="s">
        <v>11</v>
      </c>
      <c r="BK178" s="185">
        <f>ROUND(I178*H178,0)</f>
        <v>0</v>
      </c>
      <c r="BL178" s="23" t="s">
        <v>332</v>
      </c>
      <c r="BM178" s="23" t="s">
        <v>1423</v>
      </c>
    </row>
    <row r="179" spans="2:65" s="10" customFormat="1" ht="29.85" customHeight="1">
      <c r="B179" s="160"/>
      <c r="D179" s="161" t="s">
        <v>71</v>
      </c>
      <c r="E179" s="171" t="s">
        <v>1424</v>
      </c>
      <c r="F179" s="171" t="s">
        <v>1425</v>
      </c>
      <c r="I179" s="163"/>
      <c r="J179" s="172">
        <f>BK179</f>
        <v>0</v>
      </c>
      <c r="L179" s="160"/>
      <c r="M179" s="165"/>
      <c r="N179" s="166"/>
      <c r="O179" s="166"/>
      <c r="P179" s="167">
        <f>SUM(P180:P184)</f>
        <v>0</v>
      </c>
      <c r="Q179" s="166"/>
      <c r="R179" s="167">
        <f>SUM(R180:R184)</f>
        <v>0.20199994099999999</v>
      </c>
      <c r="S179" s="166"/>
      <c r="T179" s="168">
        <f>SUM(T180:T184)</f>
        <v>0</v>
      </c>
      <c r="AR179" s="161" t="s">
        <v>80</v>
      </c>
      <c r="AT179" s="169" t="s">
        <v>71</v>
      </c>
      <c r="AU179" s="169" t="s">
        <v>11</v>
      </c>
      <c r="AY179" s="161" t="s">
        <v>243</v>
      </c>
      <c r="BK179" s="170">
        <f>SUM(BK180:BK184)</f>
        <v>0</v>
      </c>
    </row>
    <row r="180" spans="2:65" s="1" customFormat="1" ht="16.5" customHeight="1">
      <c r="B180" s="173"/>
      <c r="C180" s="174" t="s">
        <v>440</v>
      </c>
      <c r="D180" s="174" t="s">
        <v>245</v>
      </c>
      <c r="E180" s="175" t="s">
        <v>1426</v>
      </c>
      <c r="F180" s="176" t="s">
        <v>1427</v>
      </c>
      <c r="G180" s="177" t="s">
        <v>248</v>
      </c>
      <c r="H180" s="178">
        <v>15.73</v>
      </c>
      <c r="I180" s="179"/>
      <c r="J180" s="180">
        <f>ROUND(I180*H180,0)</f>
        <v>0</v>
      </c>
      <c r="K180" s="176" t="s">
        <v>249</v>
      </c>
      <c r="L180" s="39"/>
      <c r="M180" s="181" t="s">
        <v>5</v>
      </c>
      <c r="N180" s="182" t="s">
        <v>43</v>
      </c>
      <c r="O180" s="40"/>
      <c r="P180" s="183">
        <f>O180*H180</f>
        <v>0</v>
      </c>
      <c r="Q180" s="183">
        <v>1.2841699999999999E-2</v>
      </c>
      <c r="R180" s="183">
        <f>Q180*H180</f>
        <v>0.20199994099999999</v>
      </c>
      <c r="S180" s="183">
        <v>0</v>
      </c>
      <c r="T180" s="184">
        <f>S180*H180</f>
        <v>0</v>
      </c>
      <c r="AR180" s="23" t="s">
        <v>332</v>
      </c>
      <c r="AT180" s="23" t="s">
        <v>245</v>
      </c>
      <c r="AU180" s="23" t="s">
        <v>80</v>
      </c>
      <c r="AY180" s="23" t="s">
        <v>243</v>
      </c>
      <c r="BE180" s="185">
        <f>IF(N180="základní",J180,0)</f>
        <v>0</v>
      </c>
      <c r="BF180" s="185">
        <f>IF(N180="snížená",J180,0)</f>
        <v>0</v>
      </c>
      <c r="BG180" s="185">
        <f>IF(N180="zákl. přenesená",J180,0)</f>
        <v>0</v>
      </c>
      <c r="BH180" s="185">
        <f>IF(N180="sníž. přenesená",J180,0)</f>
        <v>0</v>
      </c>
      <c r="BI180" s="185">
        <f>IF(N180="nulová",J180,0)</f>
        <v>0</v>
      </c>
      <c r="BJ180" s="23" t="s">
        <v>11</v>
      </c>
      <c r="BK180" s="185">
        <f>ROUND(I180*H180,0)</f>
        <v>0</v>
      </c>
      <c r="BL180" s="23" t="s">
        <v>332</v>
      </c>
      <c r="BM180" s="23" t="s">
        <v>1428</v>
      </c>
    </row>
    <row r="181" spans="2:65" s="11" customFormat="1" ht="13.5">
      <c r="B181" s="186"/>
      <c r="D181" s="187" t="s">
        <v>252</v>
      </c>
      <c r="E181" s="188" t="s">
        <v>5</v>
      </c>
      <c r="F181" s="189" t="s">
        <v>1429</v>
      </c>
      <c r="H181" s="190">
        <v>8.25</v>
      </c>
      <c r="I181" s="191"/>
      <c r="L181" s="186"/>
      <c r="M181" s="192"/>
      <c r="N181" s="193"/>
      <c r="O181" s="193"/>
      <c r="P181" s="193"/>
      <c r="Q181" s="193"/>
      <c r="R181" s="193"/>
      <c r="S181" s="193"/>
      <c r="T181" s="194"/>
      <c r="AT181" s="188" t="s">
        <v>252</v>
      </c>
      <c r="AU181" s="188" t="s">
        <v>80</v>
      </c>
      <c r="AV181" s="11" t="s">
        <v>80</v>
      </c>
      <c r="AW181" s="11" t="s">
        <v>36</v>
      </c>
      <c r="AX181" s="11" t="s">
        <v>72</v>
      </c>
      <c r="AY181" s="188" t="s">
        <v>243</v>
      </c>
    </row>
    <row r="182" spans="2:65" s="11" customFormat="1" ht="13.5">
      <c r="B182" s="186"/>
      <c r="D182" s="187" t="s">
        <v>252</v>
      </c>
      <c r="E182" s="188" t="s">
        <v>5</v>
      </c>
      <c r="F182" s="189" t="s">
        <v>1430</v>
      </c>
      <c r="H182" s="190">
        <v>7.48</v>
      </c>
      <c r="I182" s="191"/>
      <c r="L182" s="186"/>
      <c r="M182" s="192"/>
      <c r="N182" s="193"/>
      <c r="O182" s="193"/>
      <c r="P182" s="193"/>
      <c r="Q182" s="193"/>
      <c r="R182" s="193"/>
      <c r="S182" s="193"/>
      <c r="T182" s="194"/>
      <c r="AT182" s="188" t="s">
        <v>252</v>
      </c>
      <c r="AU182" s="188" t="s">
        <v>80</v>
      </c>
      <c r="AV182" s="11" t="s">
        <v>80</v>
      </c>
      <c r="AW182" s="11" t="s">
        <v>36</v>
      </c>
      <c r="AX182" s="11" t="s">
        <v>72</v>
      </c>
      <c r="AY182" s="188" t="s">
        <v>243</v>
      </c>
    </row>
    <row r="183" spans="2:65" s="12" customFormat="1" ht="13.5">
      <c r="B183" s="195"/>
      <c r="D183" s="187" t="s">
        <v>252</v>
      </c>
      <c r="E183" s="196" t="s">
        <v>5</v>
      </c>
      <c r="F183" s="197" t="s">
        <v>255</v>
      </c>
      <c r="H183" s="198">
        <v>15.73</v>
      </c>
      <c r="I183" s="199"/>
      <c r="L183" s="195"/>
      <c r="M183" s="200"/>
      <c r="N183" s="201"/>
      <c r="O183" s="201"/>
      <c r="P183" s="201"/>
      <c r="Q183" s="201"/>
      <c r="R183" s="201"/>
      <c r="S183" s="201"/>
      <c r="T183" s="202"/>
      <c r="AT183" s="196" t="s">
        <v>252</v>
      </c>
      <c r="AU183" s="196" t="s">
        <v>80</v>
      </c>
      <c r="AV183" s="12" t="s">
        <v>83</v>
      </c>
      <c r="AW183" s="12" t="s">
        <v>36</v>
      </c>
      <c r="AX183" s="12" t="s">
        <v>11</v>
      </c>
      <c r="AY183" s="196" t="s">
        <v>243</v>
      </c>
    </row>
    <row r="184" spans="2:65" s="1" customFormat="1" ht="25.5" customHeight="1">
      <c r="B184" s="173"/>
      <c r="C184" s="174" t="s">
        <v>456</v>
      </c>
      <c r="D184" s="174" t="s">
        <v>245</v>
      </c>
      <c r="E184" s="175" t="s">
        <v>1431</v>
      </c>
      <c r="F184" s="176" t="s">
        <v>1432</v>
      </c>
      <c r="G184" s="177" t="s">
        <v>768</v>
      </c>
      <c r="H184" s="178">
        <v>0.20200000000000001</v>
      </c>
      <c r="I184" s="179"/>
      <c r="J184" s="180">
        <f>ROUND(I184*H184,0)</f>
        <v>0</v>
      </c>
      <c r="K184" s="176" t="s">
        <v>249</v>
      </c>
      <c r="L184" s="39"/>
      <c r="M184" s="181" t="s">
        <v>5</v>
      </c>
      <c r="N184" s="182" t="s">
        <v>43</v>
      </c>
      <c r="O184" s="40"/>
      <c r="P184" s="183">
        <f>O184*H184</f>
        <v>0</v>
      </c>
      <c r="Q184" s="183">
        <v>0</v>
      </c>
      <c r="R184" s="183">
        <f>Q184*H184</f>
        <v>0</v>
      </c>
      <c r="S184" s="183">
        <v>0</v>
      </c>
      <c r="T184" s="184">
        <f>S184*H184</f>
        <v>0</v>
      </c>
      <c r="AR184" s="23" t="s">
        <v>332</v>
      </c>
      <c r="AT184" s="23" t="s">
        <v>245</v>
      </c>
      <c r="AU184" s="23" t="s">
        <v>80</v>
      </c>
      <c r="AY184" s="23" t="s">
        <v>243</v>
      </c>
      <c r="BE184" s="185">
        <f>IF(N184="základní",J184,0)</f>
        <v>0</v>
      </c>
      <c r="BF184" s="185">
        <f>IF(N184="snížená",J184,0)</f>
        <v>0</v>
      </c>
      <c r="BG184" s="185">
        <f>IF(N184="zákl. přenesená",J184,0)</f>
        <v>0</v>
      </c>
      <c r="BH184" s="185">
        <f>IF(N184="sníž. přenesená",J184,0)</f>
        <v>0</v>
      </c>
      <c r="BI184" s="185">
        <f>IF(N184="nulová",J184,0)</f>
        <v>0</v>
      </c>
      <c r="BJ184" s="23" t="s">
        <v>11</v>
      </c>
      <c r="BK184" s="185">
        <f>ROUND(I184*H184,0)</f>
        <v>0</v>
      </c>
      <c r="BL184" s="23" t="s">
        <v>332</v>
      </c>
      <c r="BM184" s="23" t="s">
        <v>1433</v>
      </c>
    </row>
    <row r="185" spans="2:65" s="10" customFormat="1" ht="29.85" customHeight="1">
      <c r="B185" s="160"/>
      <c r="D185" s="161" t="s">
        <v>71</v>
      </c>
      <c r="E185" s="171" t="s">
        <v>1098</v>
      </c>
      <c r="F185" s="171" t="s">
        <v>1099</v>
      </c>
      <c r="I185" s="163"/>
      <c r="J185" s="172">
        <f>BK185</f>
        <v>0</v>
      </c>
      <c r="L185" s="160"/>
      <c r="M185" s="165"/>
      <c r="N185" s="166"/>
      <c r="O185" s="166"/>
      <c r="P185" s="167">
        <f>SUM(P186:P244)</f>
        <v>0</v>
      </c>
      <c r="Q185" s="166"/>
      <c r="R185" s="167">
        <f>SUM(R186:R244)</f>
        <v>0.20055000000000003</v>
      </c>
      <c r="S185" s="166"/>
      <c r="T185" s="168">
        <f>SUM(T186:T244)</f>
        <v>0.15364</v>
      </c>
      <c r="AR185" s="161" t="s">
        <v>80</v>
      </c>
      <c r="AT185" s="169" t="s">
        <v>71</v>
      </c>
      <c r="AU185" s="169" t="s">
        <v>11</v>
      </c>
      <c r="AY185" s="161" t="s">
        <v>243</v>
      </c>
      <c r="BK185" s="170">
        <f>SUM(BK186:BK244)</f>
        <v>0</v>
      </c>
    </row>
    <row r="186" spans="2:65" s="1" customFormat="1" ht="16.5" customHeight="1">
      <c r="B186" s="173"/>
      <c r="C186" s="174" t="s">
        <v>461</v>
      </c>
      <c r="D186" s="174" t="s">
        <v>245</v>
      </c>
      <c r="E186" s="175" t="s">
        <v>1434</v>
      </c>
      <c r="F186" s="176" t="s">
        <v>1435</v>
      </c>
      <c r="G186" s="177" t="s">
        <v>248</v>
      </c>
      <c r="H186" s="178">
        <v>8</v>
      </c>
      <c r="I186" s="179"/>
      <c r="J186" s="180">
        <f>ROUND(I186*H186,0)</f>
        <v>0</v>
      </c>
      <c r="K186" s="176" t="s">
        <v>249</v>
      </c>
      <c r="L186" s="39"/>
      <c r="M186" s="181" t="s">
        <v>5</v>
      </c>
      <c r="N186" s="182" t="s">
        <v>43</v>
      </c>
      <c r="O186" s="40"/>
      <c r="P186" s="183">
        <f>O186*H186</f>
        <v>0</v>
      </c>
      <c r="Q186" s="183">
        <v>0</v>
      </c>
      <c r="R186" s="183">
        <f>Q186*H186</f>
        <v>0</v>
      </c>
      <c r="S186" s="183">
        <v>1.098E-2</v>
      </c>
      <c r="T186" s="184">
        <f>S186*H186</f>
        <v>8.7840000000000001E-2</v>
      </c>
      <c r="AR186" s="23" t="s">
        <v>332</v>
      </c>
      <c r="AT186" s="23" t="s">
        <v>245</v>
      </c>
      <c r="AU186" s="23" t="s">
        <v>80</v>
      </c>
      <c r="AY186" s="23" t="s">
        <v>243</v>
      </c>
      <c r="BE186" s="185">
        <f>IF(N186="základní",J186,0)</f>
        <v>0</v>
      </c>
      <c r="BF186" s="185">
        <f>IF(N186="snížená",J186,0)</f>
        <v>0</v>
      </c>
      <c r="BG186" s="185">
        <f>IF(N186="zákl. přenesená",J186,0)</f>
        <v>0</v>
      </c>
      <c r="BH186" s="185">
        <f>IF(N186="sníž. přenesená",J186,0)</f>
        <v>0</v>
      </c>
      <c r="BI186" s="185">
        <f>IF(N186="nulová",J186,0)</f>
        <v>0</v>
      </c>
      <c r="BJ186" s="23" t="s">
        <v>11</v>
      </c>
      <c r="BK186" s="185">
        <f>ROUND(I186*H186,0)</f>
        <v>0</v>
      </c>
      <c r="BL186" s="23" t="s">
        <v>332</v>
      </c>
      <c r="BM186" s="23" t="s">
        <v>1436</v>
      </c>
    </row>
    <row r="187" spans="2:65" s="11" customFormat="1" ht="13.5">
      <c r="B187" s="186"/>
      <c r="D187" s="187" t="s">
        <v>252</v>
      </c>
      <c r="E187" s="188" t="s">
        <v>5</v>
      </c>
      <c r="F187" s="189" t="s">
        <v>1437</v>
      </c>
      <c r="H187" s="190">
        <v>5</v>
      </c>
      <c r="I187" s="191"/>
      <c r="L187" s="186"/>
      <c r="M187" s="192"/>
      <c r="N187" s="193"/>
      <c r="O187" s="193"/>
      <c r="P187" s="193"/>
      <c r="Q187" s="193"/>
      <c r="R187" s="193"/>
      <c r="S187" s="193"/>
      <c r="T187" s="194"/>
      <c r="AT187" s="188" t="s">
        <v>252</v>
      </c>
      <c r="AU187" s="188" t="s">
        <v>80</v>
      </c>
      <c r="AV187" s="11" t="s">
        <v>80</v>
      </c>
      <c r="AW187" s="11" t="s">
        <v>36</v>
      </c>
      <c r="AX187" s="11" t="s">
        <v>72</v>
      </c>
      <c r="AY187" s="188" t="s">
        <v>243</v>
      </c>
    </row>
    <row r="188" spans="2:65" s="11" customFormat="1" ht="13.5">
      <c r="B188" s="186"/>
      <c r="D188" s="187" t="s">
        <v>252</v>
      </c>
      <c r="E188" s="188" t="s">
        <v>5</v>
      </c>
      <c r="F188" s="189" t="s">
        <v>1438</v>
      </c>
      <c r="H188" s="190">
        <v>3</v>
      </c>
      <c r="I188" s="191"/>
      <c r="L188" s="186"/>
      <c r="M188" s="192"/>
      <c r="N188" s="193"/>
      <c r="O188" s="193"/>
      <c r="P188" s="193"/>
      <c r="Q188" s="193"/>
      <c r="R188" s="193"/>
      <c r="S188" s="193"/>
      <c r="T188" s="194"/>
      <c r="AT188" s="188" t="s">
        <v>252</v>
      </c>
      <c r="AU188" s="188" t="s">
        <v>80</v>
      </c>
      <c r="AV188" s="11" t="s">
        <v>80</v>
      </c>
      <c r="AW188" s="11" t="s">
        <v>36</v>
      </c>
      <c r="AX188" s="11" t="s">
        <v>72</v>
      </c>
      <c r="AY188" s="188" t="s">
        <v>243</v>
      </c>
    </row>
    <row r="189" spans="2:65" s="12" customFormat="1" ht="13.5">
      <c r="B189" s="195"/>
      <c r="D189" s="187" t="s">
        <v>252</v>
      </c>
      <c r="E189" s="196" t="s">
        <v>5</v>
      </c>
      <c r="F189" s="197" t="s">
        <v>255</v>
      </c>
      <c r="H189" s="198">
        <v>8</v>
      </c>
      <c r="I189" s="199"/>
      <c r="L189" s="195"/>
      <c r="M189" s="200"/>
      <c r="N189" s="201"/>
      <c r="O189" s="201"/>
      <c r="P189" s="201"/>
      <c r="Q189" s="201"/>
      <c r="R189" s="201"/>
      <c r="S189" s="201"/>
      <c r="T189" s="202"/>
      <c r="AT189" s="196" t="s">
        <v>252</v>
      </c>
      <c r="AU189" s="196" t="s">
        <v>80</v>
      </c>
      <c r="AV189" s="12" t="s">
        <v>83</v>
      </c>
      <c r="AW189" s="12" t="s">
        <v>36</v>
      </c>
      <c r="AX189" s="12" t="s">
        <v>11</v>
      </c>
      <c r="AY189" s="196" t="s">
        <v>243</v>
      </c>
    </row>
    <row r="190" spans="2:65" s="1" customFormat="1" ht="16.5" customHeight="1">
      <c r="B190" s="173"/>
      <c r="C190" s="174" t="s">
        <v>479</v>
      </c>
      <c r="D190" s="174" t="s">
        <v>245</v>
      </c>
      <c r="E190" s="175" t="s">
        <v>1439</v>
      </c>
      <c r="F190" s="176" t="s">
        <v>1440</v>
      </c>
      <c r="G190" s="177" t="s">
        <v>248</v>
      </c>
      <c r="H190" s="178">
        <v>8</v>
      </c>
      <c r="I190" s="179"/>
      <c r="J190" s="180">
        <f>ROUND(I190*H190,0)</f>
        <v>0</v>
      </c>
      <c r="K190" s="176" t="s">
        <v>249</v>
      </c>
      <c r="L190" s="39"/>
      <c r="M190" s="181" t="s">
        <v>5</v>
      </c>
      <c r="N190" s="182" t="s">
        <v>43</v>
      </c>
      <c r="O190" s="40"/>
      <c r="P190" s="183">
        <f>O190*H190</f>
        <v>0</v>
      </c>
      <c r="Q190" s="183">
        <v>0</v>
      </c>
      <c r="R190" s="183">
        <f>Q190*H190</f>
        <v>0</v>
      </c>
      <c r="S190" s="183">
        <v>8.0000000000000002E-3</v>
      </c>
      <c r="T190" s="184">
        <f>S190*H190</f>
        <v>6.4000000000000001E-2</v>
      </c>
      <c r="AR190" s="23" t="s">
        <v>332</v>
      </c>
      <c r="AT190" s="23" t="s">
        <v>245</v>
      </c>
      <c r="AU190" s="23" t="s">
        <v>80</v>
      </c>
      <c r="AY190" s="23" t="s">
        <v>243</v>
      </c>
      <c r="BE190" s="185">
        <f>IF(N190="základní",J190,0)</f>
        <v>0</v>
      </c>
      <c r="BF190" s="185">
        <f>IF(N190="snížená",J190,0)</f>
        <v>0</v>
      </c>
      <c r="BG190" s="185">
        <f>IF(N190="zákl. přenesená",J190,0)</f>
        <v>0</v>
      </c>
      <c r="BH190" s="185">
        <f>IF(N190="sníž. přenesená",J190,0)</f>
        <v>0</v>
      </c>
      <c r="BI190" s="185">
        <f>IF(N190="nulová",J190,0)</f>
        <v>0</v>
      </c>
      <c r="BJ190" s="23" t="s">
        <v>11</v>
      </c>
      <c r="BK190" s="185">
        <f>ROUND(I190*H190,0)</f>
        <v>0</v>
      </c>
      <c r="BL190" s="23" t="s">
        <v>332</v>
      </c>
      <c r="BM190" s="23" t="s">
        <v>1441</v>
      </c>
    </row>
    <row r="191" spans="2:65" s="11" customFormat="1" ht="13.5">
      <c r="B191" s="186"/>
      <c r="D191" s="187" t="s">
        <v>252</v>
      </c>
      <c r="E191" s="188" t="s">
        <v>5</v>
      </c>
      <c r="F191" s="189" t="s">
        <v>1437</v>
      </c>
      <c r="H191" s="190">
        <v>5</v>
      </c>
      <c r="I191" s="191"/>
      <c r="L191" s="186"/>
      <c r="M191" s="192"/>
      <c r="N191" s="193"/>
      <c r="O191" s="193"/>
      <c r="P191" s="193"/>
      <c r="Q191" s="193"/>
      <c r="R191" s="193"/>
      <c r="S191" s="193"/>
      <c r="T191" s="194"/>
      <c r="AT191" s="188" t="s">
        <v>252</v>
      </c>
      <c r="AU191" s="188" t="s">
        <v>80</v>
      </c>
      <c r="AV191" s="11" t="s">
        <v>80</v>
      </c>
      <c r="AW191" s="11" t="s">
        <v>36</v>
      </c>
      <c r="AX191" s="11" t="s">
        <v>72</v>
      </c>
      <c r="AY191" s="188" t="s">
        <v>243</v>
      </c>
    </row>
    <row r="192" spans="2:65" s="11" customFormat="1" ht="13.5">
      <c r="B192" s="186"/>
      <c r="D192" s="187" t="s">
        <v>252</v>
      </c>
      <c r="E192" s="188" t="s">
        <v>5</v>
      </c>
      <c r="F192" s="189" t="s">
        <v>1438</v>
      </c>
      <c r="H192" s="190">
        <v>3</v>
      </c>
      <c r="I192" s="191"/>
      <c r="L192" s="186"/>
      <c r="M192" s="192"/>
      <c r="N192" s="193"/>
      <c r="O192" s="193"/>
      <c r="P192" s="193"/>
      <c r="Q192" s="193"/>
      <c r="R192" s="193"/>
      <c r="S192" s="193"/>
      <c r="T192" s="194"/>
      <c r="AT192" s="188" t="s">
        <v>252</v>
      </c>
      <c r="AU192" s="188" t="s">
        <v>80</v>
      </c>
      <c r="AV192" s="11" t="s">
        <v>80</v>
      </c>
      <c r="AW192" s="11" t="s">
        <v>36</v>
      </c>
      <c r="AX192" s="11" t="s">
        <v>72</v>
      </c>
      <c r="AY192" s="188" t="s">
        <v>243</v>
      </c>
    </row>
    <row r="193" spans="2:65" s="12" customFormat="1" ht="13.5">
      <c r="B193" s="195"/>
      <c r="D193" s="187" t="s">
        <v>252</v>
      </c>
      <c r="E193" s="196" t="s">
        <v>5</v>
      </c>
      <c r="F193" s="197" t="s">
        <v>255</v>
      </c>
      <c r="H193" s="198">
        <v>8</v>
      </c>
      <c r="I193" s="199"/>
      <c r="L193" s="195"/>
      <c r="M193" s="200"/>
      <c r="N193" s="201"/>
      <c r="O193" s="201"/>
      <c r="P193" s="201"/>
      <c r="Q193" s="201"/>
      <c r="R193" s="201"/>
      <c r="S193" s="201"/>
      <c r="T193" s="202"/>
      <c r="AT193" s="196" t="s">
        <v>252</v>
      </c>
      <c r="AU193" s="196" t="s">
        <v>80</v>
      </c>
      <c r="AV193" s="12" t="s">
        <v>83</v>
      </c>
      <c r="AW193" s="12" t="s">
        <v>36</v>
      </c>
      <c r="AX193" s="12" t="s">
        <v>11</v>
      </c>
      <c r="AY193" s="196" t="s">
        <v>243</v>
      </c>
    </row>
    <row r="194" spans="2:65" s="1" customFormat="1" ht="25.5" customHeight="1">
      <c r="B194" s="173"/>
      <c r="C194" s="174" t="s">
        <v>484</v>
      </c>
      <c r="D194" s="174" t="s">
        <v>245</v>
      </c>
      <c r="E194" s="175" t="s">
        <v>1442</v>
      </c>
      <c r="F194" s="176" t="s">
        <v>1443</v>
      </c>
      <c r="G194" s="177" t="s">
        <v>248</v>
      </c>
      <c r="H194" s="178">
        <v>8</v>
      </c>
      <c r="I194" s="179"/>
      <c r="J194" s="180">
        <f>ROUND(I194*H194,0)</f>
        <v>0</v>
      </c>
      <c r="K194" s="176" t="s">
        <v>249</v>
      </c>
      <c r="L194" s="39"/>
      <c r="M194" s="181" t="s">
        <v>5</v>
      </c>
      <c r="N194" s="182" t="s">
        <v>43</v>
      </c>
      <c r="O194" s="40"/>
      <c r="P194" s="183">
        <f>O194*H194</f>
        <v>0</v>
      </c>
      <c r="Q194" s="183">
        <v>0</v>
      </c>
      <c r="R194" s="183">
        <f>Q194*H194</f>
        <v>0</v>
      </c>
      <c r="S194" s="183">
        <v>0</v>
      </c>
      <c r="T194" s="184">
        <f>S194*H194</f>
        <v>0</v>
      </c>
      <c r="AR194" s="23" t="s">
        <v>332</v>
      </c>
      <c r="AT194" s="23" t="s">
        <v>245</v>
      </c>
      <c r="AU194" s="23" t="s">
        <v>80</v>
      </c>
      <c r="AY194" s="23" t="s">
        <v>243</v>
      </c>
      <c r="BE194" s="185">
        <f>IF(N194="základní",J194,0)</f>
        <v>0</v>
      </c>
      <c r="BF194" s="185">
        <f>IF(N194="snížená",J194,0)</f>
        <v>0</v>
      </c>
      <c r="BG194" s="185">
        <f>IF(N194="zákl. přenesená",J194,0)</f>
        <v>0</v>
      </c>
      <c r="BH194" s="185">
        <f>IF(N194="sníž. přenesená",J194,0)</f>
        <v>0</v>
      </c>
      <c r="BI194" s="185">
        <f>IF(N194="nulová",J194,0)</f>
        <v>0</v>
      </c>
      <c r="BJ194" s="23" t="s">
        <v>11</v>
      </c>
      <c r="BK194" s="185">
        <f>ROUND(I194*H194,0)</f>
        <v>0</v>
      </c>
      <c r="BL194" s="23" t="s">
        <v>332</v>
      </c>
      <c r="BM194" s="23" t="s">
        <v>1444</v>
      </c>
    </row>
    <row r="195" spans="2:65" s="11" customFormat="1" ht="13.5">
      <c r="B195" s="186"/>
      <c r="D195" s="187" t="s">
        <v>252</v>
      </c>
      <c r="E195" s="188" t="s">
        <v>5</v>
      </c>
      <c r="F195" s="189" t="s">
        <v>1437</v>
      </c>
      <c r="H195" s="190">
        <v>5</v>
      </c>
      <c r="I195" s="191"/>
      <c r="L195" s="186"/>
      <c r="M195" s="192"/>
      <c r="N195" s="193"/>
      <c r="O195" s="193"/>
      <c r="P195" s="193"/>
      <c r="Q195" s="193"/>
      <c r="R195" s="193"/>
      <c r="S195" s="193"/>
      <c r="T195" s="194"/>
      <c r="AT195" s="188" t="s">
        <v>252</v>
      </c>
      <c r="AU195" s="188" t="s">
        <v>80</v>
      </c>
      <c r="AV195" s="11" t="s">
        <v>80</v>
      </c>
      <c r="AW195" s="11" t="s">
        <v>36</v>
      </c>
      <c r="AX195" s="11" t="s">
        <v>72</v>
      </c>
      <c r="AY195" s="188" t="s">
        <v>243</v>
      </c>
    </row>
    <row r="196" spans="2:65" s="11" customFormat="1" ht="13.5">
      <c r="B196" s="186"/>
      <c r="D196" s="187" t="s">
        <v>252</v>
      </c>
      <c r="E196" s="188" t="s">
        <v>5</v>
      </c>
      <c r="F196" s="189" t="s">
        <v>1438</v>
      </c>
      <c r="H196" s="190">
        <v>3</v>
      </c>
      <c r="I196" s="191"/>
      <c r="L196" s="186"/>
      <c r="M196" s="192"/>
      <c r="N196" s="193"/>
      <c r="O196" s="193"/>
      <c r="P196" s="193"/>
      <c r="Q196" s="193"/>
      <c r="R196" s="193"/>
      <c r="S196" s="193"/>
      <c r="T196" s="194"/>
      <c r="AT196" s="188" t="s">
        <v>252</v>
      </c>
      <c r="AU196" s="188" t="s">
        <v>80</v>
      </c>
      <c r="AV196" s="11" t="s">
        <v>80</v>
      </c>
      <c r="AW196" s="11" t="s">
        <v>36</v>
      </c>
      <c r="AX196" s="11" t="s">
        <v>72</v>
      </c>
      <c r="AY196" s="188" t="s">
        <v>243</v>
      </c>
    </row>
    <row r="197" spans="2:65" s="12" customFormat="1" ht="13.5">
      <c r="B197" s="195"/>
      <c r="D197" s="187" t="s">
        <v>252</v>
      </c>
      <c r="E197" s="196" t="s">
        <v>5</v>
      </c>
      <c r="F197" s="197" t="s">
        <v>255</v>
      </c>
      <c r="H197" s="198">
        <v>8</v>
      </c>
      <c r="I197" s="199"/>
      <c r="L197" s="195"/>
      <c r="M197" s="200"/>
      <c r="N197" s="201"/>
      <c r="O197" s="201"/>
      <c r="P197" s="201"/>
      <c r="Q197" s="201"/>
      <c r="R197" s="201"/>
      <c r="S197" s="201"/>
      <c r="T197" s="202"/>
      <c r="AT197" s="196" t="s">
        <v>252</v>
      </c>
      <c r="AU197" s="196" t="s">
        <v>80</v>
      </c>
      <c r="AV197" s="12" t="s">
        <v>83</v>
      </c>
      <c r="AW197" s="12" t="s">
        <v>36</v>
      </c>
      <c r="AX197" s="12" t="s">
        <v>11</v>
      </c>
      <c r="AY197" s="196" t="s">
        <v>243</v>
      </c>
    </row>
    <row r="198" spans="2:65" s="1" customFormat="1" ht="16.5" customHeight="1">
      <c r="B198" s="173"/>
      <c r="C198" s="203" t="s">
        <v>488</v>
      </c>
      <c r="D198" s="203" t="s">
        <v>337</v>
      </c>
      <c r="E198" s="204" t="s">
        <v>1445</v>
      </c>
      <c r="F198" s="205" t="s">
        <v>1446</v>
      </c>
      <c r="G198" s="206" t="s">
        <v>248</v>
      </c>
      <c r="H198" s="207">
        <v>8.8000000000000007</v>
      </c>
      <c r="I198" s="208"/>
      <c r="J198" s="209">
        <f>ROUND(I198*H198,0)</f>
        <v>0</v>
      </c>
      <c r="K198" s="205" t="s">
        <v>249</v>
      </c>
      <c r="L198" s="210"/>
      <c r="M198" s="211" t="s">
        <v>5</v>
      </c>
      <c r="N198" s="212" t="s">
        <v>43</v>
      </c>
      <c r="O198" s="40"/>
      <c r="P198" s="183">
        <f>O198*H198</f>
        <v>0</v>
      </c>
      <c r="Q198" s="183">
        <v>7.3499999999999998E-3</v>
      </c>
      <c r="R198" s="183">
        <f>Q198*H198</f>
        <v>6.4680000000000001E-2</v>
      </c>
      <c r="S198" s="183">
        <v>0</v>
      </c>
      <c r="T198" s="184">
        <f>S198*H198</f>
        <v>0</v>
      </c>
      <c r="AR198" s="23" t="s">
        <v>434</v>
      </c>
      <c r="AT198" s="23" t="s">
        <v>337</v>
      </c>
      <c r="AU198" s="23" t="s">
        <v>80</v>
      </c>
      <c r="AY198" s="23" t="s">
        <v>243</v>
      </c>
      <c r="BE198" s="185">
        <f>IF(N198="základní",J198,0)</f>
        <v>0</v>
      </c>
      <c r="BF198" s="185">
        <f>IF(N198="snížená",J198,0)</f>
        <v>0</v>
      </c>
      <c r="BG198" s="185">
        <f>IF(N198="zákl. přenesená",J198,0)</f>
        <v>0</v>
      </c>
      <c r="BH198" s="185">
        <f>IF(N198="sníž. přenesená",J198,0)</f>
        <v>0</v>
      </c>
      <c r="BI198" s="185">
        <f>IF(N198="nulová",J198,0)</f>
        <v>0</v>
      </c>
      <c r="BJ198" s="23" t="s">
        <v>11</v>
      </c>
      <c r="BK198" s="185">
        <f>ROUND(I198*H198,0)</f>
        <v>0</v>
      </c>
      <c r="BL198" s="23" t="s">
        <v>332</v>
      </c>
      <c r="BM198" s="23" t="s">
        <v>1447</v>
      </c>
    </row>
    <row r="199" spans="2:65" s="11" customFormat="1" ht="13.5">
      <c r="B199" s="186"/>
      <c r="D199" s="187" t="s">
        <v>252</v>
      </c>
      <c r="E199" s="188" t="s">
        <v>5</v>
      </c>
      <c r="F199" s="189" t="s">
        <v>1448</v>
      </c>
      <c r="H199" s="190">
        <v>5.5</v>
      </c>
      <c r="I199" s="191"/>
      <c r="L199" s="186"/>
      <c r="M199" s="192"/>
      <c r="N199" s="193"/>
      <c r="O199" s="193"/>
      <c r="P199" s="193"/>
      <c r="Q199" s="193"/>
      <c r="R199" s="193"/>
      <c r="S199" s="193"/>
      <c r="T199" s="194"/>
      <c r="AT199" s="188" t="s">
        <v>252</v>
      </c>
      <c r="AU199" s="188" t="s">
        <v>80</v>
      </c>
      <c r="AV199" s="11" t="s">
        <v>80</v>
      </c>
      <c r="AW199" s="11" t="s">
        <v>36</v>
      </c>
      <c r="AX199" s="11" t="s">
        <v>72</v>
      </c>
      <c r="AY199" s="188" t="s">
        <v>243</v>
      </c>
    </row>
    <row r="200" spans="2:65" s="11" customFormat="1" ht="13.5">
      <c r="B200" s="186"/>
      <c r="D200" s="187" t="s">
        <v>252</v>
      </c>
      <c r="E200" s="188" t="s">
        <v>5</v>
      </c>
      <c r="F200" s="189" t="s">
        <v>1449</v>
      </c>
      <c r="H200" s="190">
        <v>3.3</v>
      </c>
      <c r="I200" s="191"/>
      <c r="L200" s="186"/>
      <c r="M200" s="192"/>
      <c r="N200" s="193"/>
      <c r="O200" s="193"/>
      <c r="P200" s="193"/>
      <c r="Q200" s="193"/>
      <c r="R200" s="193"/>
      <c r="S200" s="193"/>
      <c r="T200" s="194"/>
      <c r="AT200" s="188" t="s">
        <v>252</v>
      </c>
      <c r="AU200" s="188" t="s">
        <v>80</v>
      </c>
      <c r="AV200" s="11" t="s">
        <v>80</v>
      </c>
      <c r="AW200" s="11" t="s">
        <v>36</v>
      </c>
      <c r="AX200" s="11" t="s">
        <v>72</v>
      </c>
      <c r="AY200" s="188" t="s">
        <v>243</v>
      </c>
    </row>
    <row r="201" spans="2:65" s="12" customFormat="1" ht="13.5">
      <c r="B201" s="195"/>
      <c r="D201" s="187" t="s">
        <v>252</v>
      </c>
      <c r="E201" s="196" t="s">
        <v>5</v>
      </c>
      <c r="F201" s="197" t="s">
        <v>255</v>
      </c>
      <c r="H201" s="198">
        <v>8.8000000000000007</v>
      </c>
      <c r="I201" s="199"/>
      <c r="L201" s="195"/>
      <c r="M201" s="200"/>
      <c r="N201" s="201"/>
      <c r="O201" s="201"/>
      <c r="P201" s="201"/>
      <c r="Q201" s="201"/>
      <c r="R201" s="201"/>
      <c r="S201" s="201"/>
      <c r="T201" s="202"/>
      <c r="AT201" s="196" t="s">
        <v>252</v>
      </c>
      <c r="AU201" s="196" t="s">
        <v>80</v>
      </c>
      <c r="AV201" s="12" t="s">
        <v>83</v>
      </c>
      <c r="AW201" s="12" t="s">
        <v>36</v>
      </c>
      <c r="AX201" s="12" t="s">
        <v>11</v>
      </c>
      <c r="AY201" s="196" t="s">
        <v>243</v>
      </c>
    </row>
    <row r="202" spans="2:65" s="1" customFormat="1" ht="16.5" customHeight="1">
      <c r="B202" s="173"/>
      <c r="C202" s="174" t="s">
        <v>492</v>
      </c>
      <c r="D202" s="174" t="s">
        <v>245</v>
      </c>
      <c r="E202" s="175" t="s">
        <v>1450</v>
      </c>
      <c r="F202" s="176" t="s">
        <v>1451</v>
      </c>
      <c r="G202" s="177" t="s">
        <v>323</v>
      </c>
      <c r="H202" s="178">
        <v>16</v>
      </c>
      <c r="I202" s="179"/>
      <c r="J202" s="180">
        <f>ROUND(I202*H202,0)</f>
        <v>0</v>
      </c>
      <c r="K202" s="176" t="s">
        <v>249</v>
      </c>
      <c r="L202" s="39"/>
      <c r="M202" s="181" t="s">
        <v>5</v>
      </c>
      <c r="N202" s="182" t="s">
        <v>43</v>
      </c>
      <c r="O202" s="40"/>
      <c r="P202" s="183">
        <f>O202*H202</f>
        <v>0</v>
      </c>
      <c r="Q202" s="183">
        <v>0</v>
      </c>
      <c r="R202" s="183">
        <f>Q202*H202</f>
        <v>0</v>
      </c>
      <c r="S202" s="183">
        <v>0</v>
      </c>
      <c r="T202" s="184">
        <f>S202*H202</f>
        <v>0</v>
      </c>
      <c r="AR202" s="23" t="s">
        <v>332</v>
      </c>
      <c r="AT202" s="23" t="s">
        <v>245</v>
      </c>
      <c r="AU202" s="23" t="s">
        <v>80</v>
      </c>
      <c r="AY202" s="23" t="s">
        <v>243</v>
      </c>
      <c r="BE202" s="185">
        <f>IF(N202="základní",J202,0)</f>
        <v>0</v>
      </c>
      <c r="BF202" s="185">
        <f>IF(N202="snížená",J202,0)</f>
        <v>0</v>
      </c>
      <c r="BG202" s="185">
        <f>IF(N202="zákl. přenesená",J202,0)</f>
        <v>0</v>
      </c>
      <c r="BH202" s="185">
        <f>IF(N202="sníž. přenesená",J202,0)</f>
        <v>0</v>
      </c>
      <c r="BI202" s="185">
        <f>IF(N202="nulová",J202,0)</f>
        <v>0</v>
      </c>
      <c r="BJ202" s="23" t="s">
        <v>11</v>
      </c>
      <c r="BK202" s="185">
        <f>ROUND(I202*H202,0)</f>
        <v>0</v>
      </c>
      <c r="BL202" s="23" t="s">
        <v>332</v>
      </c>
      <c r="BM202" s="23" t="s">
        <v>1452</v>
      </c>
    </row>
    <row r="203" spans="2:65" s="11" customFormat="1" ht="13.5">
      <c r="B203" s="186"/>
      <c r="D203" s="187" t="s">
        <v>252</v>
      </c>
      <c r="E203" s="188" t="s">
        <v>5</v>
      </c>
      <c r="F203" s="189" t="s">
        <v>1453</v>
      </c>
      <c r="H203" s="190">
        <v>10</v>
      </c>
      <c r="I203" s="191"/>
      <c r="L203" s="186"/>
      <c r="M203" s="192"/>
      <c r="N203" s="193"/>
      <c r="O203" s="193"/>
      <c r="P203" s="193"/>
      <c r="Q203" s="193"/>
      <c r="R203" s="193"/>
      <c r="S203" s="193"/>
      <c r="T203" s="194"/>
      <c r="AT203" s="188" t="s">
        <v>252</v>
      </c>
      <c r="AU203" s="188" t="s">
        <v>80</v>
      </c>
      <c r="AV203" s="11" t="s">
        <v>80</v>
      </c>
      <c r="AW203" s="11" t="s">
        <v>36</v>
      </c>
      <c r="AX203" s="11" t="s">
        <v>72</v>
      </c>
      <c r="AY203" s="188" t="s">
        <v>243</v>
      </c>
    </row>
    <row r="204" spans="2:65" s="11" customFormat="1" ht="13.5">
      <c r="B204" s="186"/>
      <c r="D204" s="187" t="s">
        <v>252</v>
      </c>
      <c r="E204" s="188" t="s">
        <v>5</v>
      </c>
      <c r="F204" s="189" t="s">
        <v>1454</v>
      </c>
      <c r="H204" s="190">
        <v>6</v>
      </c>
      <c r="I204" s="191"/>
      <c r="L204" s="186"/>
      <c r="M204" s="192"/>
      <c r="N204" s="193"/>
      <c r="O204" s="193"/>
      <c r="P204" s="193"/>
      <c r="Q204" s="193"/>
      <c r="R204" s="193"/>
      <c r="S204" s="193"/>
      <c r="T204" s="194"/>
      <c r="AT204" s="188" t="s">
        <v>252</v>
      </c>
      <c r="AU204" s="188" t="s">
        <v>80</v>
      </c>
      <c r="AV204" s="11" t="s">
        <v>80</v>
      </c>
      <c r="AW204" s="11" t="s">
        <v>36</v>
      </c>
      <c r="AX204" s="11" t="s">
        <v>72</v>
      </c>
      <c r="AY204" s="188" t="s">
        <v>243</v>
      </c>
    </row>
    <row r="205" spans="2:65" s="12" customFormat="1" ht="13.5">
      <c r="B205" s="195"/>
      <c r="D205" s="187" t="s">
        <v>252</v>
      </c>
      <c r="E205" s="196" t="s">
        <v>5</v>
      </c>
      <c r="F205" s="197" t="s">
        <v>255</v>
      </c>
      <c r="H205" s="198">
        <v>16</v>
      </c>
      <c r="I205" s="199"/>
      <c r="L205" s="195"/>
      <c r="M205" s="200"/>
      <c r="N205" s="201"/>
      <c r="O205" s="201"/>
      <c r="P205" s="201"/>
      <c r="Q205" s="201"/>
      <c r="R205" s="201"/>
      <c r="S205" s="201"/>
      <c r="T205" s="202"/>
      <c r="AT205" s="196" t="s">
        <v>252</v>
      </c>
      <c r="AU205" s="196" t="s">
        <v>80</v>
      </c>
      <c r="AV205" s="12" t="s">
        <v>83</v>
      </c>
      <c r="AW205" s="12" t="s">
        <v>36</v>
      </c>
      <c r="AX205" s="12" t="s">
        <v>11</v>
      </c>
      <c r="AY205" s="196" t="s">
        <v>243</v>
      </c>
    </row>
    <row r="206" spans="2:65" s="1" customFormat="1" ht="16.5" customHeight="1">
      <c r="B206" s="173"/>
      <c r="C206" s="203" t="s">
        <v>503</v>
      </c>
      <c r="D206" s="203" t="s">
        <v>337</v>
      </c>
      <c r="E206" s="204" t="s">
        <v>1455</v>
      </c>
      <c r="F206" s="205" t="s">
        <v>1456</v>
      </c>
      <c r="G206" s="206" t="s">
        <v>262</v>
      </c>
      <c r="H206" s="207">
        <v>2.7E-2</v>
      </c>
      <c r="I206" s="208"/>
      <c r="J206" s="209">
        <f>ROUND(I206*H206,0)</f>
        <v>0</v>
      </c>
      <c r="K206" s="205" t="s">
        <v>249</v>
      </c>
      <c r="L206" s="210"/>
      <c r="M206" s="211" t="s">
        <v>5</v>
      </c>
      <c r="N206" s="212" t="s">
        <v>43</v>
      </c>
      <c r="O206" s="40"/>
      <c r="P206" s="183">
        <f>O206*H206</f>
        <v>0</v>
      </c>
      <c r="Q206" s="183">
        <v>0.55000000000000004</v>
      </c>
      <c r="R206" s="183">
        <f>Q206*H206</f>
        <v>1.485E-2</v>
      </c>
      <c r="S206" s="183">
        <v>0</v>
      </c>
      <c r="T206" s="184">
        <f>S206*H206</f>
        <v>0</v>
      </c>
      <c r="AR206" s="23" t="s">
        <v>434</v>
      </c>
      <c r="AT206" s="23" t="s">
        <v>337</v>
      </c>
      <c r="AU206" s="23" t="s">
        <v>80</v>
      </c>
      <c r="AY206" s="23" t="s">
        <v>243</v>
      </c>
      <c r="BE206" s="185">
        <f>IF(N206="základní",J206,0)</f>
        <v>0</v>
      </c>
      <c r="BF206" s="185">
        <f>IF(N206="snížená",J206,0)</f>
        <v>0</v>
      </c>
      <c r="BG206" s="185">
        <f>IF(N206="zákl. přenesená",J206,0)</f>
        <v>0</v>
      </c>
      <c r="BH206" s="185">
        <f>IF(N206="sníž. přenesená",J206,0)</f>
        <v>0</v>
      </c>
      <c r="BI206" s="185">
        <f>IF(N206="nulová",J206,0)</f>
        <v>0</v>
      </c>
      <c r="BJ206" s="23" t="s">
        <v>11</v>
      </c>
      <c r="BK206" s="185">
        <f>ROUND(I206*H206,0)</f>
        <v>0</v>
      </c>
      <c r="BL206" s="23" t="s">
        <v>332</v>
      </c>
      <c r="BM206" s="23" t="s">
        <v>1457</v>
      </c>
    </row>
    <row r="207" spans="2:65" s="11" customFormat="1" ht="13.5">
      <c r="B207" s="186"/>
      <c r="D207" s="187" t="s">
        <v>252</v>
      </c>
      <c r="E207" s="188" t="s">
        <v>5</v>
      </c>
      <c r="F207" s="189" t="s">
        <v>1458</v>
      </c>
      <c r="H207" s="190">
        <v>1.7000000000000001E-2</v>
      </c>
      <c r="I207" s="191"/>
      <c r="L207" s="186"/>
      <c r="M207" s="192"/>
      <c r="N207" s="193"/>
      <c r="O207" s="193"/>
      <c r="P207" s="193"/>
      <c r="Q207" s="193"/>
      <c r="R207" s="193"/>
      <c r="S207" s="193"/>
      <c r="T207" s="194"/>
      <c r="AT207" s="188" t="s">
        <v>252</v>
      </c>
      <c r="AU207" s="188" t="s">
        <v>80</v>
      </c>
      <c r="AV207" s="11" t="s">
        <v>80</v>
      </c>
      <c r="AW207" s="11" t="s">
        <v>36</v>
      </c>
      <c r="AX207" s="11" t="s">
        <v>72</v>
      </c>
      <c r="AY207" s="188" t="s">
        <v>243</v>
      </c>
    </row>
    <row r="208" spans="2:65" s="11" customFormat="1" ht="13.5">
      <c r="B208" s="186"/>
      <c r="D208" s="187" t="s">
        <v>252</v>
      </c>
      <c r="E208" s="188" t="s">
        <v>5</v>
      </c>
      <c r="F208" s="189" t="s">
        <v>1459</v>
      </c>
      <c r="H208" s="190">
        <v>0.01</v>
      </c>
      <c r="I208" s="191"/>
      <c r="L208" s="186"/>
      <c r="M208" s="192"/>
      <c r="N208" s="193"/>
      <c r="O208" s="193"/>
      <c r="P208" s="193"/>
      <c r="Q208" s="193"/>
      <c r="R208" s="193"/>
      <c r="S208" s="193"/>
      <c r="T208" s="194"/>
      <c r="AT208" s="188" t="s">
        <v>252</v>
      </c>
      <c r="AU208" s="188" t="s">
        <v>80</v>
      </c>
      <c r="AV208" s="11" t="s">
        <v>80</v>
      </c>
      <c r="AW208" s="11" t="s">
        <v>36</v>
      </c>
      <c r="AX208" s="11" t="s">
        <v>72</v>
      </c>
      <c r="AY208" s="188" t="s">
        <v>243</v>
      </c>
    </row>
    <row r="209" spans="2:65" s="12" customFormat="1" ht="13.5">
      <c r="B209" s="195"/>
      <c r="D209" s="187" t="s">
        <v>252</v>
      </c>
      <c r="E209" s="196" t="s">
        <v>5</v>
      </c>
      <c r="F209" s="197" t="s">
        <v>255</v>
      </c>
      <c r="H209" s="198">
        <v>2.7E-2</v>
      </c>
      <c r="I209" s="199"/>
      <c r="L209" s="195"/>
      <c r="M209" s="200"/>
      <c r="N209" s="201"/>
      <c r="O209" s="201"/>
      <c r="P209" s="201"/>
      <c r="Q209" s="201"/>
      <c r="R209" s="201"/>
      <c r="S209" s="201"/>
      <c r="T209" s="202"/>
      <c r="AT209" s="196" t="s">
        <v>252</v>
      </c>
      <c r="AU209" s="196" t="s">
        <v>80</v>
      </c>
      <c r="AV209" s="12" t="s">
        <v>83</v>
      </c>
      <c r="AW209" s="12" t="s">
        <v>36</v>
      </c>
      <c r="AX209" s="12" t="s">
        <v>11</v>
      </c>
      <c r="AY209" s="196" t="s">
        <v>243</v>
      </c>
    </row>
    <row r="210" spans="2:65" s="1" customFormat="1" ht="25.5" customHeight="1">
      <c r="B210" s="173"/>
      <c r="C210" s="174" t="s">
        <v>508</v>
      </c>
      <c r="D210" s="174" t="s">
        <v>245</v>
      </c>
      <c r="E210" s="175" t="s">
        <v>1460</v>
      </c>
      <c r="F210" s="176" t="s">
        <v>1461</v>
      </c>
      <c r="G210" s="177" t="s">
        <v>658</v>
      </c>
      <c r="H210" s="178">
        <v>2</v>
      </c>
      <c r="I210" s="179"/>
      <c r="J210" s="180">
        <f>ROUND(I210*H210,0)</f>
        <v>0</v>
      </c>
      <c r="K210" s="176" t="s">
        <v>249</v>
      </c>
      <c r="L210" s="39"/>
      <c r="M210" s="181" t="s">
        <v>5</v>
      </c>
      <c r="N210" s="182" t="s">
        <v>43</v>
      </c>
      <c r="O210" s="40"/>
      <c r="P210" s="183">
        <f>O210*H210</f>
        <v>0</v>
      </c>
      <c r="Q210" s="183">
        <v>0</v>
      </c>
      <c r="R210" s="183">
        <f>Q210*H210</f>
        <v>0</v>
      </c>
      <c r="S210" s="183">
        <v>0</v>
      </c>
      <c r="T210" s="184">
        <f>S210*H210</f>
        <v>0</v>
      </c>
      <c r="AR210" s="23" t="s">
        <v>332</v>
      </c>
      <c r="AT210" s="23" t="s">
        <v>245</v>
      </c>
      <c r="AU210" s="23" t="s">
        <v>80</v>
      </c>
      <c r="AY210" s="23" t="s">
        <v>243</v>
      </c>
      <c r="BE210" s="185">
        <f>IF(N210="základní",J210,0)</f>
        <v>0</v>
      </c>
      <c r="BF210" s="185">
        <f>IF(N210="snížená",J210,0)</f>
        <v>0</v>
      </c>
      <c r="BG210" s="185">
        <f>IF(N210="zákl. přenesená",J210,0)</f>
        <v>0</v>
      </c>
      <c r="BH210" s="185">
        <f>IF(N210="sníž. přenesená",J210,0)</f>
        <v>0</v>
      </c>
      <c r="BI210" s="185">
        <f>IF(N210="nulová",J210,0)</f>
        <v>0</v>
      </c>
      <c r="BJ210" s="23" t="s">
        <v>11</v>
      </c>
      <c r="BK210" s="185">
        <f>ROUND(I210*H210,0)</f>
        <v>0</v>
      </c>
      <c r="BL210" s="23" t="s">
        <v>332</v>
      </c>
      <c r="BM210" s="23" t="s">
        <v>1462</v>
      </c>
    </row>
    <row r="211" spans="2:65" s="11" customFormat="1" ht="13.5">
      <c r="B211" s="186"/>
      <c r="D211" s="187" t="s">
        <v>252</v>
      </c>
      <c r="E211" s="188" t="s">
        <v>5</v>
      </c>
      <c r="F211" s="189" t="s">
        <v>1354</v>
      </c>
      <c r="H211" s="190">
        <v>1</v>
      </c>
      <c r="I211" s="191"/>
      <c r="L211" s="186"/>
      <c r="M211" s="192"/>
      <c r="N211" s="193"/>
      <c r="O211" s="193"/>
      <c r="P211" s="193"/>
      <c r="Q211" s="193"/>
      <c r="R211" s="193"/>
      <c r="S211" s="193"/>
      <c r="T211" s="194"/>
      <c r="AT211" s="188" t="s">
        <v>252</v>
      </c>
      <c r="AU211" s="188" t="s">
        <v>80</v>
      </c>
      <c r="AV211" s="11" t="s">
        <v>80</v>
      </c>
      <c r="AW211" s="11" t="s">
        <v>36</v>
      </c>
      <c r="AX211" s="11" t="s">
        <v>72</v>
      </c>
      <c r="AY211" s="188" t="s">
        <v>243</v>
      </c>
    </row>
    <row r="212" spans="2:65" s="11" customFormat="1" ht="13.5">
      <c r="B212" s="186"/>
      <c r="D212" s="187" t="s">
        <v>252</v>
      </c>
      <c r="E212" s="188" t="s">
        <v>5</v>
      </c>
      <c r="F212" s="189" t="s">
        <v>1355</v>
      </c>
      <c r="H212" s="190">
        <v>1</v>
      </c>
      <c r="I212" s="191"/>
      <c r="L212" s="186"/>
      <c r="M212" s="192"/>
      <c r="N212" s="193"/>
      <c r="O212" s="193"/>
      <c r="P212" s="193"/>
      <c r="Q212" s="193"/>
      <c r="R212" s="193"/>
      <c r="S212" s="193"/>
      <c r="T212" s="194"/>
      <c r="AT212" s="188" t="s">
        <v>252</v>
      </c>
      <c r="AU212" s="188" t="s">
        <v>80</v>
      </c>
      <c r="AV212" s="11" t="s">
        <v>80</v>
      </c>
      <c r="AW212" s="11" t="s">
        <v>36</v>
      </c>
      <c r="AX212" s="11" t="s">
        <v>72</v>
      </c>
      <c r="AY212" s="188" t="s">
        <v>243</v>
      </c>
    </row>
    <row r="213" spans="2:65" s="12" customFormat="1" ht="13.5">
      <c r="B213" s="195"/>
      <c r="D213" s="187" t="s">
        <v>252</v>
      </c>
      <c r="E213" s="196" t="s">
        <v>5</v>
      </c>
      <c r="F213" s="197" t="s">
        <v>255</v>
      </c>
      <c r="H213" s="198">
        <v>2</v>
      </c>
      <c r="I213" s="199"/>
      <c r="L213" s="195"/>
      <c r="M213" s="200"/>
      <c r="N213" s="201"/>
      <c r="O213" s="201"/>
      <c r="P213" s="201"/>
      <c r="Q213" s="201"/>
      <c r="R213" s="201"/>
      <c r="S213" s="201"/>
      <c r="T213" s="202"/>
      <c r="AT213" s="196" t="s">
        <v>252</v>
      </c>
      <c r="AU213" s="196" t="s">
        <v>80</v>
      </c>
      <c r="AV213" s="12" t="s">
        <v>83</v>
      </c>
      <c r="AW213" s="12" t="s">
        <v>36</v>
      </c>
      <c r="AX213" s="12" t="s">
        <v>11</v>
      </c>
      <c r="AY213" s="196" t="s">
        <v>243</v>
      </c>
    </row>
    <row r="214" spans="2:65" s="1" customFormat="1" ht="25.5" customHeight="1">
      <c r="B214" s="173"/>
      <c r="C214" s="203" t="s">
        <v>545</v>
      </c>
      <c r="D214" s="203" t="s">
        <v>337</v>
      </c>
      <c r="E214" s="204" t="s">
        <v>1463</v>
      </c>
      <c r="F214" s="205" t="s">
        <v>1464</v>
      </c>
      <c r="G214" s="206" t="s">
        <v>658</v>
      </c>
      <c r="H214" s="207">
        <v>1</v>
      </c>
      <c r="I214" s="208"/>
      <c r="J214" s="209">
        <f>ROUND(I214*H214,0)</f>
        <v>0</v>
      </c>
      <c r="K214" s="205" t="s">
        <v>249</v>
      </c>
      <c r="L214" s="210"/>
      <c r="M214" s="211" t="s">
        <v>5</v>
      </c>
      <c r="N214" s="212" t="s">
        <v>43</v>
      </c>
      <c r="O214" s="40"/>
      <c r="P214" s="183">
        <f>O214*H214</f>
        <v>0</v>
      </c>
      <c r="Q214" s="183">
        <v>2.7E-2</v>
      </c>
      <c r="R214" s="183">
        <f>Q214*H214</f>
        <v>2.7E-2</v>
      </c>
      <c r="S214" s="183">
        <v>0</v>
      </c>
      <c r="T214" s="184">
        <f>S214*H214</f>
        <v>0</v>
      </c>
      <c r="AR214" s="23" t="s">
        <v>434</v>
      </c>
      <c r="AT214" s="23" t="s">
        <v>337</v>
      </c>
      <c r="AU214" s="23" t="s">
        <v>80</v>
      </c>
      <c r="AY214" s="23" t="s">
        <v>243</v>
      </c>
      <c r="BE214" s="185">
        <f>IF(N214="základní",J214,0)</f>
        <v>0</v>
      </c>
      <c r="BF214" s="185">
        <f>IF(N214="snížená",J214,0)</f>
        <v>0</v>
      </c>
      <c r="BG214" s="185">
        <f>IF(N214="zákl. přenesená",J214,0)</f>
        <v>0</v>
      </c>
      <c r="BH214" s="185">
        <f>IF(N214="sníž. přenesená",J214,0)</f>
        <v>0</v>
      </c>
      <c r="BI214" s="185">
        <f>IF(N214="nulová",J214,0)</f>
        <v>0</v>
      </c>
      <c r="BJ214" s="23" t="s">
        <v>11</v>
      </c>
      <c r="BK214" s="185">
        <f>ROUND(I214*H214,0)</f>
        <v>0</v>
      </c>
      <c r="BL214" s="23" t="s">
        <v>332</v>
      </c>
      <c r="BM214" s="23" t="s">
        <v>1465</v>
      </c>
    </row>
    <row r="215" spans="2:65" s="11" customFormat="1" ht="13.5">
      <c r="B215" s="186"/>
      <c r="D215" s="187" t="s">
        <v>252</v>
      </c>
      <c r="E215" s="188" t="s">
        <v>5</v>
      </c>
      <c r="F215" s="189" t="s">
        <v>1354</v>
      </c>
      <c r="H215" s="190">
        <v>1</v>
      </c>
      <c r="I215" s="191"/>
      <c r="L215" s="186"/>
      <c r="M215" s="192"/>
      <c r="N215" s="193"/>
      <c r="O215" s="193"/>
      <c r="P215" s="193"/>
      <c r="Q215" s="193"/>
      <c r="R215" s="193"/>
      <c r="S215" s="193"/>
      <c r="T215" s="194"/>
      <c r="AT215" s="188" t="s">
        <v>252</v>
      </c>
      <c r="AU215" s="188" t="s">
        <v>80</v>
      </c>
      <c r="AV215" s="11" t="s">
        <v>80</v>
      </c>
      <c r="AW215" s="11" t="s">
        <v>36</v>
      </c>
      <c r="AX215" s="11" t="s">
        <v>11</v>
      </c>
      <c r="AY215" s="188" t="s">
        <v>243</v>
      </c>
    </row>
    <row r="216" spans="2:65" s="1" customFormat="1" ht="25.5" customHeight="1">
      <c r="B216" s="173"/>
      <c r="C216" s="203" t="s">
        <v>550</v>
      </c>
      <c r="D216" s="203" t="s">
        <v>337</v>
      </c>
      <c r="E216" s="204" t="s">
        <v>1466</v>
      </c>
      <c r="F216" s="205" t="s">
        <v>1467</v>
      </c>
      <c r="G216" s="206" t="s">
        <v>658</v>
      </c>
      <c r="H216" s="207">
        <v>1</v>
      </c>
      <c r="I216" s="208"/>
      <c r="J216" s="209">
        <f>ROUND(I216*H216,0)</f>
        <v>0</v>
      </c>
      <c r="K216" s="205" t="s">
        <v>5</v>
      </c>
      <c r="L216" s="210"/>
      <c r="M216" s="211" t="s">
        <v>5</v>
      </c>
      <c r="N216" s="212" t="s">
        <v>43</v>
      </c>
      <c r="O216" s="40"/>
      <c r="P216" s="183">
        <f>O216*H216</f>
        <v>0</v>
      </c>
      <c r="Q216" s="183">
        <v>2.8000000000000001E-2</v>
      </c>
      <c r="R216" s="183">
        <f>Q216*H216</f>
        <v>2.8000000000000001E-2</v>
      </c>
      <c r="S216" s="183">
        <v>0</v>
      </c>
      <c r="T216" s="184">
        <f>S216*H216</f>
        <v>0</v>
      </c>
      <c r="AR216" s="23" t="s">
        <v>434</v>
      </c>
      <c r="AT216" s="23" t="s">
        <v>337</v>
      </c>
      <c r="AU216" s="23" t="s">
        <v>80</v>
      </c>
      <c r="AY216" s="23" t="s">
        <v>243</v>
      </c>
      <c r="BE216" s="185">
        <f>IF(N216="základní",J216,0)</f>
        <v>0</v>
      </c>
      <c r="BF216" s="185">
        <f>IF(N216="snížená",J216,0)</f>
        <v>0</v>
      </c>
      <c r="BG216" s="185">
        <f>IF(N216="zákl. přenesená",J216,0)</f>
        <v>0</v>
      </c>
      <c r="BH216" s="185">
        <f>IF(N216="sníž. přenesená",J216,0)</f>
        <v>0</v>
      </c>
      <c r="BI216" s="185">
        <f>IF(N216="nulová",J216,0)</f>
        <v>0</v>
      </c>
      <c r="BJ216" s="23" t="s">
        <v>11</v>
      </c>
      <c r="BK216" s="185">
        <f>ROUND(I216*H216,0)</f>
        <v>0</v>
      </c>
      <c r="BL216" s="23" t="s">
        <v>332</v>
      </c>
      <c r="BM216" s="23" t="s">
        <v>1468</v>
      </c>
    </row>
    <row r="217" spans="2:65" s="11" customFormat="1" ht="13.5">
      <c r="B217" s="186"/>
      <c r="D217" s="187" t="s">
        <v>252</v>
      </c>
      <c r="E217" s="188" t="s">
        <v>5</v>
      </c>
      <c r="F217" s="189" t="s">
        <v>1355</v>
      </c>
      <c r="H217" s="190">
        <v>1</v>
      </c>
      <c r="I217" s="191"/>
      <c r="L217" s="186"/>
      <c r="M217" s="192"/>
      <c r="N217" s="193"/>
      <c r="O217" s="193"/>
      <c r="P217" s="193"/>
      <c r="Q217" s="193"/>
      <c r="R217" s="193"/>
      <c r="S217" s="193"/>
      <c r="T217" s="194"/>
      <c r="AT217" s="188" t="s">
        <v>252</v>
      </c>
      <c r="AU217" s="188" t="s">
        <v>80</v>
      </c>
      <c r="AV217" s="11" t="s">
        <v>80</v>
      </c>
      <c r="AW217" s="11" t="s">
        <v>36</v>
      </c>
      <c r="AX217" s="11" t="s">
        <v>11</v>
      </c>
      <c r="AY217" s="188" t="s">
        <v>243</v>
      </c>
    </row>
    <row r="218" spans="2:65" s="1" customFormat="1" ht="16.5" customHeight="1">
      <c r="B218" s="173"/>
      <c r="C218" s="174" t="s">
        <v>555</v>
      </c>
      <c r="D218" s="174" t="s">
        <v>245</v>
      </c>
      <c r="E218" s="175" t="s">
        <v>1469</v>
      </c>
      <c r="F218" s="176" t="s">
        <v>1470</v>
      </c>
      <c r="G218" s="177" t="s">
        <v>658</v>
      </c>
      <c r="H218" s="178">
        <v>1</v>
      </c>
      <c r="I218" s="179"/>
      <c r="J218" s="180">
        <f>ROUND(I218*H218,0)</f>
        <v>0</v>
      </c>
      <c r="K218" s="176" t="s">
        <v>249</v>
      </c>
      <c r="L218" s="39"/>
      <c r="M218" s="181" t="s">
        <v>5</v>
      </c>
      <c r="N218" s="182" t="s">
        <v>43</v>
      </c>
      <c r="O218" s="40"/>
      <c r="P218" s="183">
        <f>O218*H218</f>
        <v>0</v>
      </c>
      <c r="Q218" s="183">
        <v>0</v>
      </c>
      <c r="R218" s="183">
        <f>Q218*H218</f>
        <v>0</v>
      </c>
      <c r="S218" s="183">
        <v>0</v>
      </c>
      <c r="T218" s="184">
        <f>S218*H218</f>
        <v>0</v>
      </c>
      <c r="AR218" s="23" t="s">
        <v>332</v>
      </c>
      <c r="AT218" s="23" t="s">
        <v>245</v>
      </c>
      <c r="AU218" s="23" t="s">
        <v>80</v>
      </c>
      <c r="AY218" s="23" t="s">
        <v>243</v>
      </c>
      <c r="BE218" s="185">
        <f>IF(N218="základní",J218,0)</f>
        <v>0</v>
      </c>
      <c r="BF218" s="185">
        <f>IF(N218="snížená",J218,0)</f>
        <v>0</v>
      </c>
      <c r="BG218" s="185">
        <f>IF(N218="zákl. přenesená",J218,0)</f>
        <v>0</v>
      </c>
      <c r="BH218" s="185">
        <f>IF(N218="sníž. přenesená",J218,0)</f>
        <v>0</v>
      </c>
      <c r="BI218" s="185">
        <f>IF(N218="nulová",J218,0)</f>
        <v>0</v>
      </c>
      <c r="BJ218" s="23" t="s">
        <v>11</v>
      </c>
      <c r="BK218" s="185">
        <f>ROUND(I218*H218,0)</f>
        <v>0</v>
      </c>
      <c r="BL218" s="23" t="s">
        <v>332</v>
      </c>
      <c r="BM218" s="23" t="s">
        <v>1471</v>
      </c>
    </row>
    <row r="219" spans="2:65" s="11" customFormat="1" ht="13.5">
      <c r="B219" s="186"/>
      <c r="D219" s="187" t="s">
        <v>252</v>
      </c>
      <c r="E219" s="188" t="s">
        <v>5</v>
      </c>
      <c r="F219" s="189" t="s">
        <v>1365</v>
      </c>
      <c r="H219" s="190">
        <v>1</v>
      </c>
      <c r="I219" s="191"/>
      <c r="L219" s="186"/>
      <c r="M219" s="192"/>
      <c r="N219" s="193"/>
      <c r="O219" s="193"/>
      <c r="P219" s="193"/>
      <c r="Q219" s="193"/>
      <c r="R219" s="193"/>
      <c r="S219" s="193"/>
      <c r="T219" s="194"/>
      <c r="AT219" s="188" t="s">
        <v>252</v>
      </c>
      <c r="AU219" s="188" t="s">
        <v>80</v>
      </c>
      <c r="AV219" s="11" t="s">
        <v>80</v>
      </c>
      <c r="AW219" s="11" t="s">
        <v>36</v>
      </c>
      <c r="AX219" s="11" t="s">
        <v>11</v>
      </c>
      <c r="AY219" s="188" t="s">
        <v>243</v>
      </c>
    </row>
    <row r="220" spans="2:65" s="1" customFormat="1" ht="25.5" customHeight="1">
      <c r="B220" s="173"/>
      <c r="C220" s="203" t="s">
        <v>560</v>
      </c>
      <c r="D220" s="203" t="s">
        <v>337</v>
      </c>
      <c r="E220" s="204" t="s">
        <v>1472</v>
      </c>
      <c r="F220" s="205" t="s">
        <v>1473</v>
      </c>
      <c r="G220" s="206" t="s">
        <v>658</v>
      </c>
      <c r="H220" s="207">
        <v>1</v>
      </c>
      <c r="I220" s="208"/>
      <c r="J220" s="209">
        <f>ROUND(I220*H220,0)</f>
        <v>0</v>
      </c>
      <c r="K220" s="205" t="s">
        <v>5</v>
      </c>
      <c r="L220" s="210"/>
      <c r="M220" s="211" t="s">
        <v>5</v>
      </c>
      <c r="N220" s="212" t="s">
        <v>43</v>
      </c>
      <c r="O220" s="40"/>
      <c r="P220" s="183">
        <f>O220*H220</f>
        <v>0</v>
      </c>
      <c r="Q220" s="183">
        <v>4.7E-2</v>
      </c>
      <c r="R220" s="183">
        <f>Q220*H220</f>
        <v>4.7E-2</v>
      </c>
      <c r="S220" s="183">
        <v>0</v>
      </c>
      <c r="T220" s="184">
        <f>S220*H220</f>
        <v>0</v>
      </c>
      <c r="AR220" s="23" t="s">
        <v>434</v>
      </c>
      <c r="AT220" s="23" t="s">
        <v>337</v>
      </c>
      <c r="AU220" s="23" t="s">
        <v>80</v>
      </c>
      <c r="AY220" s="23" t="s">
        <v>243</v>
      </c>
      <c r="BE220" s="185">
        <f>IF(N220="základní",J220,0)</f>
        <v>0</v>
      </c>
      <c r="BF220" s="185">
        <f>IF(N220="snížená",J220,0)</f>
        <v>0</v>
      </c>
      <c r="BG220" s="185">
        <f>IF(N220="zákl. přenesená",J220,0)</f>
        <v>0</v>
      </c>
      <c r="BH220" s="185">
        <f>IF(N220="sníž. přenesená",J220,0)</f>
        <v>0</v>
      </c>
      <c r="BI220" s="185">
        <f>IF(N220="nulová",J220,0)</f>
        <v>0</v>
      </c>
      <c r="BJ220" s="23" t="s">
        <v>11</v>
      </c>
      <c r="BK220" s="185">
        <f>ROUND(I220*H220,0)</f>
        <v>0</v>
      </c>
      <c r="BL220" s="23" t="s">
        <v>332</v>
      </c>
      <c r="BM220" s="23" t="s">
        <v>1474</v>
      </c>
    </row>
    <row r="221" spans="2:65" s="11" customFormat="1" ht="13.5">
      <c r="B221" s="186"/>
      <c r="D221" s="187" t="s">
        <v>252</v>
      </c>
      <c r="E221" s="188" t="s">
        <v>5</v>
      </c>
      <c r="F221" s="189" t="s">
        <v>1365</v>
      </c>
      <c r="H221" s="190">
        <v>1</v>
      </c>
      <c r="I221" s="191"/>
      <c r="L221" s="186"/>
      <c r="M221" s="192"/>
      <c r="N221" s="193"/>
      <c r="O221" s="193"/>
      <c r="P221" s="193"/>
      <c r="Q221" s="193"/>
      <c r="R221" s="193"/>
      <c r="S221" s="193"/>
      <c r="T221" s="194"/>
      <c r="AT221" s="188" t="s">
        <v>252</v>
      </c>
      <c r="AU221" s="188" t="s">
        <v>80</v>
      </c>
      <c r="AV221" s="11" t="s">
        <v>80</v>
      </c>
      <c r="AW221" s="11" t="s">
        <v>36</v>
      </c>
      <c r="AX221" s="11" t="s">
        <v>11</v>
      </c>
      <c r="AY221" s="188" t="s">
        <v>243</v>
      </c>
    </row>
    <row r="222" spans="2:65" s="1" customFormat="1" ht="16.5" customHeight="1">
      <c r="B222" s="173"/>
      <c r="C222" s="174" t="s">
        <v>565</v>
      </c>
      <c r="D222" s="174" t="s">
        <v>245</v>
      </c>
      <c r="E222" s="175" t="s">
        <v>1475</v>
      </c>
      <c r="F222" s="176" t="s">
        <v>1476</v>
      </c>
      <c r="G222" s="177" t="s">
        <v>658</v>
      </c>
      <c r="H222" s="178">
        <v>3</v>
      </c>
      <c r="I222" s="179"/>
      <c r="J222" s="180">
        <f>ROUND(I222*H222,0)</f>
        <v>0</v>
      </c>
      <c r="K222" s="176" t="s">
        <v>249</v>
      </c>
      <c r="L222" s="39"/>
      <c r="M222" s="181" t="s">
        <v>5</v>
      </c>
      <c r="N222" s="182" t="s">
        <v>43</v>
      </c>
      <c r="O222" s="40"/>
      <c r="P222" s="183">
        <f>O222*H222</f>
        <v>0</v>
      </c>
      <c r="Q222" s="183">
        <v>0</v>
      </c>
      <c r="R222" s="183">
        <f>Q222*H222</f>
        <v>0</v>
      </c>
      <c r="S222" s="183">
        <v>0</v>
      </c>
      <c r="T222" s="184">
        <f>S222*H222</f>
        <v>0</v>
      </c>
      <c r="AR222" s="23" t="s">
        <v>332</v>
      </c>
      <c r="AT222" s="23" t="s">
        <v>245</v>
      </c>
      <c r="AU222" s="23" t="s">
        <v>80</v>
      </c>
      <c r="AY222" s="23" t="s">
        <v>243</v>
      </c>
      <c r="BE222" s="185">
        <f>IF(N222="základní",J222,0)</f>
        <v>0</v>
      </c>
      <c r="BF222" s="185">
        <f>IF(N222="snížená",J222,0)</f>
        <v>0</v>
      </c>
      <c r="BG222" s="185">
        <f>IF(N222="zákl. přenesená",J222,0)</f>
        <v>0</v>
      </c>
      <c r="BH222" s="185">
        <f>IF(N222="sníž. přenesená",J222,0)</f>
        <v>0</v>
      </c>
      <c r="BI222" s="185">
        <f>IF(N222="nulová",J222,0)</f>
        <v>0</v>
      </c>
      <c r="BJ222" s="23" t="s">
        <v>11</v>
      </c>
      <c r="BK222" s="185">
        <f>ROUND(I222*H222,0)</f>
        <v>0</v>
      </c>
      <c r="BL222" s="23" t="s">
        <v>332</v>
      </c>
      <c r="BM222" s="23" t="s">
        <v>1477</v>
      </c>
    </row>
    <row r="223" spans="2:65" s="11" customFormat="1" ht="13.5">
      <c r="B223" s="186"/>
      <c r="D223" s="187" t="s">
        <v>252</v>
      </c>
      <c r="E223" s="188" t="s">
        <v>5</v>
      </c>
      <c r="F223" s="189" t="s">
        <v>1354</v>
      </c>
      <c r="H223" s="190">
        <v>1</v>
      </c>
      <c r="I223" s="191"/>
      <c r="L223" s="186"/>
      <c r="M223" s="192"/>
      <c r="N223" s="193"/>
      <c r="O223" s="193"/>
      <c r="P223" s="193"/>
      <c r="Q223" s="193"/>
      <c r="R223" s="193"/>
      <c r="S223" s="193"/>
      <c r="T223" s="194"/>
      <c r="AT223" s="188" t="s">
        <v>252</v>
      </c>
      <c r="AU223" s="188" t="s">
        <v>80</v>
      </c>
      <c r="AV223" s="11" t="s">
        <v>80</v>
      </c>
      <c r="AW223" s="11" t="s">
        <v>36</v>
      </c>
      <c r="AX223" s="11" t="s">
        <v>72</v>
      </c>
      <c r="AY223" s="188" t="s">
        <v>243</v>
      </c>
    </row>
    <row r="224" spans="2:65" s="11" customFormat="1" ht="13.5">
      <c r="B224" s="186"/>
      <c r="D224" s="187" t="s">
        <v>252</v>
      </c>
      <c r="E224" s="188" t="s">
        <v>5</v>
      </c>
      <c r="F224" s="189" t="s">
        <v>1355</v>
      </c>
      <c r="H224" s="190">
        <v>1</v>
      </c>
      <c r="I224" s="191"/>
      <c r="L224" s="186"/>
      <c r="M224" s="192"/>
      <c r="N224" s="193"/>
      <c r="O224" s="193"/>
      <c r="P224" s="193"/>
      <c r="Q224" s="193"/>
      <c r="R224" s="193"/>
      <c r="S224" s="193"/>
      <c r="T224" s="194"/>
      <c r="AT224" s="188" t="s">
        <v>252</v>
      </c>
      <c r="AU224" s="188" t="s">
        <v>80</v>
      </c>
      <c r="AV224" s="11" t="s">
        <v>80</v>
      </c>
      <c r="AW224" s="11" t="s">
        <v>36</v>
      </c>
      <c r="AX224" s="11" t="s">
        <v>72</v>
      </c>
      <c r="AY224" s="188" t="s">
        <v>243</v>
      </c>
    </row>
    <row r="225" spans="2:65" s="11" customFormat="1" ht="13.5">
      <c r="B225" s="186"/>
      <c r="D225" s="187" t="s">
        <v>252</v>
      </c>
      <c r="E225" s="188" t="s">
        <v>5</v>
      </c>
      <c r="F225" s="189" t="s">
        <v>1365</v>
      </c>
      <c r="H225" s="190">
        <v>1</v>
      </c>
      <c r="I225" s="191"/>
      <c r="L225" s="186"/>
      <c r="M225" s="192"/>
      <c r="N225" s="193"/>
      <c r="O225" s="193"/>
      <c r="P225" s="193"/>
      <c r="Q225" s="193"/>
      <c r="R225" s="193"/>
      <c r="S225" s="193"/>
      <c r="T225" s="194"/>
      <c r="AT225" s="188" t="s">
        <v>252</v>
      </c>
      <c r="AU225" s="188" t="s">
        <v>80</v>
      </c>
      <c r="AV225" s="11" t="s">
        <v>80</v>
      </c>
      <c r="AW225" s="11" t="s">
        <v>36</v>
      </c>
      <c r="AX225" s="11" t="s">
        <v>72</v>
      </c>
      <c r="AY225" s="188" t="s">
        <v>243</v>
      </c>
    </row>
    <row r="226" spans="2:65" s="12" customFormat="1" ht="13.5">
      <c r="B226" s="195"/>
      <c r="D226" s="187" t="s">
        <v>252</v>
      </c>
      <c r="E226" s="196" t="s">
        <v>5</v>
      </c>
      <c r="F226" s="197" t="s">
        <v>255</v>
      </c>
      <c r="H226" s="198">
        <v>3</v>
      </c>
      <c r="I226" s="199"/>
      <c r="L226" s="195"/>
      <c r="M226" s="200"/>
      <c r="N226" s="201"/>
      <c r="O226" s="201"/>
      <c r="P226" s="201"/>
      <c r="Q226" s="201"/>
      <c r="R226" s="201"/>
      <c r="S226" s="201"/>
      <c r="T226" s="202"/>
      <c r="AT226" s="196" t="s">
        <v>252</v>
      </c>
      <c r="AU226" s="196" t="s">
        <v>80</v>
      </c>
      <c r="AV226" s="12" t="s">
        <v>83</v>
      </c>
      <c r="AW226" s="12" t="s">
        <v>36</v>
      </c>
      <c r="AX226" s="12" t="s">
        <v>11</v>
      </c>
      <c r="AY226" s="196" t="s">
        <v>243</v>
      </c>
    </row>
    <row r="227" spans="2:65" s="1" customFormat="1" ht="16.5" customHeight="1">
      <c r="B227" s="173"/>
      <c r="C227" s="203" t="s">
        <v>569</v>
      </c>
      <c r="D227" s="203" t="s">
        <v>337</v>
      </c>
      <c r="E227" s="204" t="s">
        <v>1478</v>
      </c>
      <c r="F227" s="205" t="s">
        <v>1479</v>
      </c>
      <c r="G227" s="206" t="s">
        <v>658</v>
      </c>
      <c r="H227" s="207">
        <v>3</v>
      </c>
      <c r="I227" s="208"/>
      <c r="J227" s="209">
        <f>ROUND(I227*H227,0)</f>
        <v>0</v>
      </c>
      <c r="K227" s="205" t="s">
        <v>5</v>
      </c>
      <c r="L227" s="210"/>
      <c r="M227" s="211" t="s">
        <v>5</v>
      </c>
      <c r="N227" s="212" t="s">
        <v>43</v>
      </c>
      <c r="O227" s="40"/>
      <c r="P227" s="183">
        <f>O227*H227</f>
        <v>0</v>
      </c>
      <c r="Q227" s="183">
        <v>4.7000000000000002E-3</v>
      </c>
      <c r="R227" s="183">
        <f>Q227*H227</f>
        <v>1.4100000000000001E-2</v>
      </c>
      <c r="S227" s="183">
        <v>0</v>
      </c>
      <c r="T227" s="184">
        <f>S227*H227</f>
        <v>0</v>
      </c>
      <c r="AR227" s="23" t="s">
        <v>434</v>
      </c>
      <c r="AT227" s="23" t="s">
        <v>337</v>
      </c>
      <c r="AU227" s="23" t="s">
        <v>80</v>
      </c>
      <c r="AY227" s="23" t="s">
        <v>243</v>
      </c>
      <c r="BE227" s="185">
        <f>IF(N227="základní",J227,0)</f>
        <v>0</v>
      </c>
      <c r="BF227" s="185">
        <f>IF(N227="snížená",J227,0)</f>
        <v>0</v>
      </c>
      <c r="BG227" s="185">
        <f>IF(N227="zákl. přenesená",J227,0)</f>
        <v>0</v>
      </c>
      <c r="BH227" s="185">
        <f>IF(N227="sníž. přenesená",J227,0)</f>
        <v>0</v>
      </c>
      <c r="BI227" s="185">
        <f>IF(N227="nulová",J227,0)</f>
        <v>0</v>
      </c>
      <c r="BJ227" s="23" t="s">
        <v>11</v>
      </c>
      <c r="BK227" s="185">
        <f>ROUND(I227*H227,0)</f>
        <v>0</v>
      </c>
      <c r="BL227" s="23" t="s">
        <v>332</v>
      </c>
      <c r="BM227" s="23" t="s">
        <v>1480</v>
      </c>
    </row>
    <row r="228" spans="2:65" s="1" customFormat="1" ht="16.5" customHeight="1">
      <c r="B228" s="173"/>
      <c r="C228" s="174" t="s">
        <v>573</v>
      </c>
      <c r="D228" s="174" t="s">
        <v>245</v>
      </c>
      <c r="E228" s="175" t="s">
        <v>1481</v>
      </c>
      <c r="F228" s="176" t="s">
        <v>1482</v>
      </c>
      <c r="G228" s="177" t="s">
        <v>658</v>
      </c>
      <c r="H228" s="178">
        <v>3</v>
      </c>
      <c r="I228" s="179"/>
      <c r="J228" s="180">
        <f>ROUND(I228*H228,0)</f>
        <v>0</v>
      </c>
      <c r="K228" s="176" t="s">
        <v>249</v>
      </c>
      <c r="L228" s="39"/>
      <c r="M228" s="181" t="s">
        <v>5</v>
      </c>
      <c r="N228" s="182" t="s">
        <v>43</v>
      </c>
      <c r="O228" s="40"/>
      <c r="P228" s="183">
        <f>O228*H228</f>
        <v>0</v>
      </c>
      <c r="Q228" s="183">
        <v>0</v>
      </c>
      <c r="R228" s="183">
        <f>Q228*H228</f>
        <v>0</v>
      </c>
      <c r="S228" s="183">
        <v>0</v>
      </c>
      <c r="T228" s="184">
        <f>S228*H228</f>
        <v>0</v>
      </c>
      <c r="AR228" s="23" t="s">
        <v>332</v>
      </c>
      <c r="AT228" s="23" t="s">
        <v>245</v>
      </c>
      <c r="AU228" s="23" t="s">
        <v>80</v>
      </c>
      <c r="AY228" s="23" t="s">
        <v>243</v>
      </c>
      <c r="BE228" s="185">
        <f>IF(N228="základní",J228,0)</f>
        <v>0</v>
      </c>
      <c r="BF228" s="185">
        <f>IF(N228="snížená",J228,0)</f>
        <v>0</v>
      </c>
      <c r="BG228" s="185">
        <f>IF(N228="zákl. přenesená",J228,0)</f>
        <v>0</v>
      </c>
      <c r="BH228" s="185">
        <f>IF(N228="sníž. přenesená",J228,0)</f>
        <v>0</v>
      </c>
      <c r="BI228" s="185">
        <f>IF(N228="nulová",J228,0)</f>
        <v>0</v>
      </c>
      <c r="BJ228" s="23" t="s">
        <v>11</v>
      </c>
      <c r="BK228" s="185">
        <f>ROUND(I228*H228,0)</f>
        <v>0</v>
      </c>
      <c r="BL228" s="23" t="s">
        <v>332</v>
      </c>
      <c r="BM228" s="23" t="s">
        <v>1483</v>
      </c>
    </row>
    <row r="229" spans="2:65" s="11" customFormat="1" ht="13.5">
      <c r="B229" s="186"/>
      <c r="D229" s="187" t="s">
        <v>252</v>
      </c>
      <c r="E229" s="188" t="s">
        <v>5</v>
      </c>
      <c r="F229" s="189" t="s">
        <v>1484</v>
      </c>
      <c r="H229" s="190">
        <v>2</v>
      </c>
      <c r="I229" s="191"/>
      <c r="L229" s="186"/>
      <c r="M229" s="192"/>
      <c r="N229" s="193"/>
      <c r="O229" s="193"/>
      <c r="P229" s="193"/>
      <c r="Q229" s="193"/>
      <c r="R229" s="193"/>
      <c r="S229" s="193"/>
      <c r="T229" s="194"/>
      <c r="AT229" s="188" t="s">
        <v>252</v>
      </c>
      <c r="AU229" s="188" t="s">
        <v>80</v>
      </c>
      <c r="AV229" s="11" t="s">
        <v>80</v>
      </c>
      <c r="AW229" s="11" t="s">
        <v>36</v>
      </c>
      <c r="AX229" s="11" t="s">
        <v>72</v>
      </c>
      <c r="AY229" s="188" t="s">
        <v>243</v>
      </c>
    </row>
    <row r="230" spans="2:65" s="11" customFormat="1" ht="13.5">
      <c r="B230" s="186"/>
      <c r="D230" s="187" t="s">
        <v>252</v>
      </c>
      <c r="E230" s="188" t="s">
        <v>5</v>
      </c>
      <c r="F230" s="189" t="s">
        <v>1485</v>
      </c>
      <c r="H230" s="190">
        <v>1</v>
      </c>
      <c r="I230" s="191"/>
      <c r="L230" s="186"/>
      <c r="M230" s="192"/>
      <c r="N230" s="193"/>
      <c r="O230" s="193"/>
      <c r="P230" s="193"/>
      <c r="Q230" s="193"/>
      <c r="R230" s="193"/>
      <c r="S230" s="193"/>
      <c r="T230" s="194"/>
      <c r="AT230" s="188" t="s">
        <v>252</v>
      </c>
      <c r="AU230" s="188" t="s">
        <v>80</v>
      </c>
      <c r="AV230" s="11" t="s">
        <v>80</v>
      </c>
      <c r="AW230" s="11" t="s">
        <v>36</v>
      </c>
      <c r="AX230" s="11" t="s">
        <v>72</v>
      </c>
      <c r="AY230" s="188" t="s">
        <v>243</v>
      </c>
    </row>
    <row r="231" spans="2:65" s="12" customFormat="1" ht="13.5">
      <c r="B231" s="195"/>
      <c r="D231" s="187" t="s">
        <v>252</v>
      </c>
      <c r="E231" s="196" t="s">
        <v>5</v>
      </c>
      <c r="F231" s="197" t="s">
        <v>255</v>
      </c>
      <c r="H231" s="198">
        <v>3</v>
      </c>
      <c r="I231" s="199"/>
      <c r="L231" s="195"/>
      <c r="M231" s="200"/>
      <c r="N231" s="201"/>
      <c r="O231" s="201"/>
      <c r="P231" s="201"/>
      <c r="Q231" s="201"/>
      <c r="R231" s="201"/>
      <c r="S231" s="201"/>
      <c r="T231" s="202"/>
      <c r="AT231" s="196" t="s">
        <v>252</v>
      </c>
      <c r="AU231" s="196" t="s">
        <v>80</v>
      </c>
      <c r="AV231" s="12" t="s">
        <v>83</v>
      </c>
      <c r="AW231" s="12" t="s">
        <v>36</v>
      </c>
      <c r="AX231" s="12" t="s">
        <v>11</v>
      </c>
      <c r="AY231" s="196" t="s">
        <v>243</v>
      </c>
    </row>
    <row r="232" spans="2:65" s="1" customFormat="1" ht="16.5" customHeight="1">
      <c r="B232" s="173"/>
      <c r="C232" s="203" t="s">
        <v>578</v>
      </c>
      <c r="D232" s="203" t="s">
        <v>337</v>
      </c>
      <c r="E232" s="204" t="s">
        <v>1486</v>
      </c>
      <c r="F232" s="205" t="s">
        <v>1487</v>
      </c>
      <c r="G232" s="206" t="s">
        <v>658</v>
      </c>
      <c r="H232" s="207">
        <v>2</v>
      </c>
      <c r="I232" s="208"/>
      <c r="J232" s="209">
        <f>ROUND(I232*H232,0)</f>
        <v>0</v>
      </c>
      <c r="K232" s="205" t="s">
        <v>5</v>
      </c>
      <c r="L232" s="210"/>
      <c r="M232" s="211" t="s">
        <v>5</v>
      </c>
      <c r="N232" s="212" t="s">
        <v>43</v>
      </c>
      <c r="O232" s="40"/>
      <c r="P232" s="183">
        <f>O232*H232</f>
        <v>0</v>
      </c>
      <c r="Q232" s="183">
        <v>1.64E-3</v>
      </c>
      <c r="R232" s="183">
        <f>Q232*H232</f>
        <v>3.2799999999999999E-3</v>
      </c>
      <c r="S232" s="183">
        <v>0</v>
      </c>
      <c r="T232" s="184">
        <f>S232*H232</f>
        <v>0</v>
      </c>
      <c r="AR232" s="23" t="s">
        <v>434</v>
      </c>
      <c r="AT232" s="23" t="s">
        <v>337</v>
      </c>
      <c r="AU232" s="23" t="s">
        <v>80</v>
      </c>
      <c r="AY232" s="23" t="s">
        <v>243</v>
      </c>
      <c r="BE232" s="185">
        <f>IF(N232="základní",J232,0)</f>
        <v>0</v>
      </c>
      <c r="BF232" s="185">
        <f>IF(N232="snížená",J232,0)</f>
        <v>0</v>
      </c>
      <c r="BG232" s="185">
        <f>IF(N232="zákl. přenesená",J232,0)</f>
        <v>0</v>
      </c>
      <c r="BH232" s="185">
        <f>IF(N232="sníž. přenesená",J232,0)</f>
        <v>0</v>
      </c>
      <c r="BI232" s="185">
        <f>IF(N232="nulová",J232,0)</f>
        <v>0</v>
      </c>
      <c r="BJ232" s="23" t="s">
        <v>11</v>
      </c>
      <c r="BK232" s="185">
        <f>ROUND(I232*H232,0)</f>
        <v>0</v>
      </c>
      <c r="BL232" s="23" t="s">
        <v>332</v>
      </c>
      <c r="BM232" s="23" t="s">
        <v>1488</v>
      </c>
    </row>
    <row r="233" spans="2:65" s="11" customFormat="1" ht="13.5">
      <c r="B233" s="186"/>
      <c r="D233" s="187" t="s">
        <v>252</v>
      </c>
      <c r="E233" s="188" t="s">
        <v>5</v>
      </c>
      <c r="F233" s="189" t="s">
        <v>1484</v>
      </c>
      <c r="H233" s="190">
        <v>2</v>
      </c>
      <c r="I233" s="191"/>
      <c r="L233" s="186"/>
      <c r="M233" s="192"/>
      <c r="N233" s="193"/>
      <c r="O233" s="193"/>
      <c r="P233" s="193"/>
      <c r="Q233" s="193"/>
      <c r="R233" s="193"/>
      <c r="S233" s="193"/>
      <c r="T233" s="194"/>
      <c r="AT233" s="188" t="s">
        <v>252</v>
      </c>
      <c r="AU233" s="188" t="s">
        <v>80</v>
      </c>
      <c r="AV233" s="11" t="s">
        <v>80</v>
      </c>
      <c r="AW233" s="11" t="s">
        <v>36</v>
      </c>
      <c r="AX233" s="11" t="s">
        <v>11</v>
      </c>
      <c r="AY233" s="188" t="s">
        <v>243</v>
      </c>
    </row>
    <row r="234" spans="2:65" s="1" customFormat="1" ht="16.5" customHeight="1">
      <c r="B234" s="173"/>
      <c r="C234" s="203" t="s">
        <v>586</v>
      </c>
      <c r="D234" s="203" t="s">
        <v>337</v>
      </c>
      <c r="E234" s="204" t="s">
        <v>1489</v>
      </c>
      <c r="F234" s="205" t="s">
        <v>1490</v>
      </c>
      <c r="G234" s="206" t="s">
        <v>658</v>
      </c>
      <c r="H234" s="207">
        <v>1</v>
      </c>
      <c r="I234" s="208"/>
      <c r="J234" s="209">
        <f>ROUND(I234*H234,0)</f>
        <v>0</v>
      </c>
      <c r="K234" s="205" t="s">
        <v>5</v>
      </c>
      <c r="L234" s="210"/>
      <c r="M234" s="211" t="s">
        <v>5</v>
      </c>
      <c r="N234" s="212" t="s">
        <v>43</v>
      </c>
      <c r="O234" s="40"/>
      <c r="P234" s="183">
        <f>O234*H234</f>
        <v>0</v>
      </c>
      <c r="Q234" s="183">
        <v>1.64E-3</v>
      </c>
      <c r="R234" s="183">
        <f>Q234*H234</f>
        <v>1.64E-3</v>
      </c>
      <c r="S234" s="183">
        <v>0</v>
      </c>
      <c r="T234" s="184">
        <f>S234*H234</f>
        <v>0</v>
      </c>
      <c r="AR234" s="23" t="s">
        <v>434</v>
      </c>
      <c r="AT234" s="23" t="s">
        <v>337</v>
      </c>
      <c r="AU234" s="23" t="s">
        <v>80</v>
      </c>
      <c r="AY234" s="23" t="s">
        <v>243</v>
      </c>
      <c r="BE234" s="185">
        <f>IF(N234="základní",J234,0)</f>
        <v>0</v>
      </c>
      <c r="BF234" s="185">
        <f>IF(N234="snížená",J234,0)</f>
        <v>0</v>
      </c>
      <c r="BG234" s="185">
        <f>IF(N234="zákl. přenesená",J234,0)</f>
        <v>0</v>
      </c>
      <c r="BH234" s="185">
        <f>IF(N234="sníž. přenesená",J234,0)</f>
        <v>0</v>
      </c>
      <c r="BI234" s="185">
        <f>IF(N234="nulová",J234,0)</f>
        <v>0</v>
      </c>
      <c r="BJ234" s="23" t="s">
        <v>11</v>
      </c>
      <c r="BK234" s="185">
        <f>ROUND(I234*H234,0)</f>
        <v>0</v>
      </c>
      <c r="BL234" s="23" t="s">
        <v>332</v>
      </c>
      <c r="BM234" s="23" t="s">
        <v>1491</v>
      </c>
    </row>
    <row r="235" spans="2:65" s="11" customFormat="1" ht="13.5">
      <c r="B235" s="186"/>
      <c r="D235" s="187" t="s">
        <v>252</v>
      </c>
      <c r="E235" s="188" t="s">
        <v>5</v>
      </c>
      <c r="F235" s="189" t="s">
        <v>1485</v>
      </c>
      <c r="H235" s="190">
        <v>1</v>
      </c>
      <c r="I235" s="191"/>
      <c r="L235" s="186"/>
      <c r="M235" s="192"/>
      <c r="N235" s="193"/>
      <c r="O235" s="193"/>
      <c r="P235" s="193"/>
      <c r="Q235" s="193"/>
      <c r="R235" s="193"/>
      <c r="S235" s="193"/>
      <c r="T235" s="194"/>
      <c r="AT235" s="188" t="s">
        <v>252</v>
      </c>
      <c r="AU235" s="188" t="s">
        <v>80</v>
      </c>
      <c r="AV235" s="11" t="s">
        <v>80</v>
      </c>
      <c r="AW235" s="11" t="s">
        <v>36</v>
      </c>
      <c r="AX235" s="11" t="s">
        <v>11</v>
      </c>
      <c r="AY235" s="188" t="s">
        <v>243</v>
      </c>
    </row>
    <row r="236" spans="2:65" s="1" customFormat="1" ht="16.5" customHeight="1">
      <c r="B236" s="173"/>
      <c r="C236" s="174" t="s">
        <v>594</v>
      </c>
      <c r="D236" s="174" t="s">
        <v>245</v>
      </c>
      <c r="E236" s="175" t="s">
        <v>1492</v>
      </c>
      <c r="F236" s="176" t="s">
        <v>1493</v>
      </c>
      <c r="G236" s="177" t="s">
        <v>658</v>
      </c>
      <c r="H236" s="178">
        <v>3</v>
      </c>
      <c r="I236" s="179"/>
      <c r="J236" s="180">
        <f>ROUND(I236*H236,0)</f>
        <v>0</v>
      </c>
      <c r="K236" s="176" t="s">
        <v>249</v>
      </c>
      <c r="L236" s="39"/>
      <c r="M236" s="181" t="s">
        <v>5</v>
      </c>
      <c r="N236" s="182" t="s">
        <v>43</v>
      </c>
      <c r="O236" s="40"/>
      <c r="P236" s="183">
        <f>O236*H236</f>
        <v>0</v>
      </c>
      <c r="Q236" s="183">
        <v>0</v>
      </c>
      <c r="R236" s="183">
        <f>Q236*H236</f>
        <v>0</v>
      </c>
      <c r="S236" s="183">
        <v>0</v>
      </c>
      <c r="T236" s="184">
        <f>S236*H236</f>
        <v>0</v>
      </c>
      <c r="AR236" s="23" t="s">
        <v>332</v>
      </c>
      <c r="AT236" s="23" t="s">
        <v>245</v>
      </c>
      <c r="AU236" s="23" t="s">
        <v>80</v>
      </c>
      <c r="AY236" s="23" t="s">
        <v>243</v>
      </c>
      <c r="BE236" s="185">
        <f>IF(N236="základní",J236,0)</f>
        <v>0</v>
      </c>
      <c r="BF236" s="185">
        <f>IF(N236="snížená",J236,0)</f>
        <v>0</v>
      </c>
      <c r="BG236" s="185">
        <f>IF(N236="zákl. přenesená",J236,0)</f>
        <v>0</v>
      </c>
      <c r="BH236" s="185">
        <f>IF(N236="sníž. přenesená",J236,0)</f>
        <v>0</v>
      </c>
      <c r="BI236" s="185">
        <f>IF(N236="nulová",J236,0)</f>
        <v>0</v>
      </c>
      <c r="BJ236" s="23" t="s">
        <v>11</v>
      </c>
      <c r="BK236" s="185">
        <f>ROUND(I236*H236,0)</f>
        <v>0</v>
      </c>
      <c r="BL236" s="23" t="s">
        <v>332</v>
      </c>
      <c r="BM236" s="23" t="s">
        <v>1494</v>
      </c>
    </row>
    <row r="237" spans="2:65" s="11" customFormat="1" ht="13.5">
      <c r="B237" s="186"/>
      <c r="D237" s="187" t="s">
        <v>252</v>
      </c>
      <c r="E237" s="188" t="s">
        <v>5</v>
      </c>
      <c r="F237" s="189" t="s">
        <v>1354</v>
      </c>
      <c r="H237" s="190">
        <v>1</v>
      </c>
      <c r="I237" s="191"/>
      <c r="L237" s="186"/>
      <c r="M237" s="192"/>
      <c r="N237" s="193"/>
      <c r="O237" s="193"/>
      <c r="P237" s="193"/>
      <c r="Q237" s="193"/>
      <c r="R237" s="193"/>
      <c r="S237" s="193"/>
      <c r="T237" s="194"/>
      <c r="AT237" s="188" t="s">
        <v>252</v>
      </c>
      <c r="AU237" s="188" t="s">
        <v>80</v>
      </c>
      <c r="AV237" s="11" t="s">
        <v>80</v>
      </c>
      <c r="AW237" s="11" t="s">
        <v>36</v>
      </c>
      <c r="AX237" s="11" t="s">
        <v>72</v>
      </c>
      <c r="AY237" s="188" t="s">
        <v>243</v>
      </c>
    </row>
    <row r="238" spans="2:65" s="11" customFormat="1" ht="13.5">
      <c r="B238" s="186"/>
      <c r="D238" s="187" t="s">
        <v>252</v>
      </c>
      <c r="E238" s="188" t="s">
        <v>5</v>
      </c>
      <c r="F238" s="189" t="s">
        <v>1355</v>
      </c>
      <c r="H238" s="190">
        <v>1</v>
      </c>
      <c r="I238" s="191"/>
      <c r="L238" s="186"/>
      <c r="M238" s="192"/>
      <c r="N238" s="193"/>
      <c r="O238" s="193"/>
      <c r="P238" s="193"/>
      <c r="Q238" s="193"/>
      <c r="R238" s="193"/>
      <c r="S238" s="193"/>
      <c r="T238" s="194"/>
      <c r="AT238" s="188" t="s">
        <v>252</v>
      </c>
      <c r="AU238" s="188" t="s">
        <v>80</v>
      </c>
      <c r="AV238" s="11" t="s">
        <v>80</v>
      </c>
      <c r="AW238" s="11" t="s">
        <v>36</v>
      </c>
      <c r="AX238" s="11" t="s">
        <v>72</v>
      </c>
      <c r="AY238" s="188" t="s">
        <v>243</v>
      </c>
    </row>
    <row r="239" spans="2:65" s="11" customFormat="1" ht="13.5">
      <c r="B239" s="186"/>
      <c r="D239" s="187" t="s">
        <v>252</v>
      </c>
      <c r="E239" s="188" t="s">
        <v>5</v>
      </c>
      <c r="F239" s="189" t="s">
        <v>1365</v>
      </c>
      <c r="H239" s="190">
        <v>1</v>
      </c>
      <c r="I239" s="191"/>
      <c r="L239" s="186"/>
      <c r="M239" s="192"/>
      <c r="N239" s="193"/>
      <c r="O239" s="193"/>
      <c r="P239" s="193"/>
      <c r="Q239" s="193"/>
      <c r="R239" s="193"/>
      <c r="S239" s="193"/>
      <c r="T239" s="194"/>
      <c r="AT239" s="188" t="s">
        <v>252</v>
      </c>
      <c r="AU239" s="188" t="s">
        <v>80</v>
      </c>
      <c r="AV239" s="11" t="s">
        <v>80</v>
      </c>
      <c r="AW239" s="11" t="s">
        <v>36</v>
      </c>
      <c r="AX239" s="11" t="s">
        <v>72</v>
      </c>
      <c r="AY239" s="188" t="s">
        <v>243</v>
      </c>
    </row>
    <row r="240" spans="2:65" s="12" customFormat="1" ht="13.5">
      <c r="B240" s="195"/>
      <c r="D240" s="187" t="s">
        <v>252</v>
      </c>
      <c r="E240" s="196" t="s">
        <v>5</v>
      </c>
      <c r="F240" s="197" t="s">
        <v>255</v>
      </c>
      <c r="H240" s="198">
        <v>3</v>
      </c>
      <c r="I240" s="199"/>
      <c r="L240" s="195"/>
      <c r="M240" s="200"/>
      <c r="N240" s="201"/>
      <c r="O240" s="201"/>
      <c r="P240" s="201"/>
      <c r="Q240" s="201"/>
      <c r="R240" s="201"/>
      <c r="S240" s="201"/>
      <c r="T240" s="202"/>
      <c r="AT240" s="196" t="s">
        <v>252</v>
      </c>
      <c r="AU240" s="196" t="s">
        <v>80</v>
      </c>
      <c r="AV240" s="12" t="s">
        <v>83</v>
      </c>
      <c r="AW240" s="12" t="s">
        <v>36</v>
      </c>
      <c r="AX240" s="12" t="s">
        <v>11</v>
      </c>
      <c r="AY240" s="196" t="s">
        <v>243</v>
      </c>
    </row>
    <row r="241" spans="2:65" s="1" customFormat="1" ht="16.5" customHeight="1">
      <c r="B241" s="173"/>
      <c r="C241" s="203" t="s">
        <v>598</v>
      </c>
      <c r="D241" s="203" t="s">
        <v>337</v>
      </c>
      <c r="E241" s="204" t="s">
        <v>1495</v>
      </c>
      <c r="F241" s="205" t="s">
        <v>1496</v>
      </c>
      <c r="G241" s="206" t="s">
        <v>658</v>
      </c>
      <c r="H241" s="207">
        <v>3</v>
      </c>
      <c r="I241" s="208"/>
      <c r="J241" s="209">
        <f>ROUND(I241*H241,0)</f>
        <v>0</v>
      </c>
      <c r="K241" s="205" t="s">
        <v>5</v>
      </c>
      <c r="L241" s="210"/>
      <c r="M241" s="211" t="s">
        <v>5</v>
      </c>
      <c r="N241" s="212" t="s">
        <v>43</v>
      </c>
      <c r="O241" s="40"/>
      <c r="P241" s="183">
        <f>O241*H241</f>
        <v>0</v>
      </c>
      <c r="Q241" s="183">
        <v>0</v>
      </c>
      <c r="R241" s="183">
        <f>Q241*H241</f>
        <v>0</v>
      </c>
      <c r="S241" s="183">
        <v>0</v>
      </c>
      <c r="T241" s="184">
        <f>S241*H241</f>
        <v>0</v>
      </c>
      <c r="AR241" s="23" t="s">
        <v>434</v>
      </c>
      <c r="AT241" s="23" t="s">
        <v>337</v>
      </c>
      <c r="AU241" s="23" t="s">
        <v>80</v>
      </c>
      <c r="AY241" s="23" t="s">
        <v>243</v>
      </c>
      <c r="BE241" s="185">
        <f>IF(N241="základní",J241,0)</f>
        <v>0</v>
      </c>
      <c r="BF241" s="185">
        <f>IF(N241="snížená",J241,0)</f>
        <v>0</v>
      </c>
      <c r="BG241" s="185">
        <f>IF(N241="zákl. přenesená",J241,0)</f>
        <v>0</v>
      </c>
      <c r="BH241" s="185">
        <f>IF(N241="sníž. přenesená",J241,0)</f>
        <v>0</v>
      </c>
      <c r="BI241" s="185">
        <f>IF(N241="nulová",J241,0)</f>
        <v>0</v>
      </c>
      <c r="BJ241" s="23" t="s">
        <v>11</v>
      </c>
      <c r="BK241" s="185">
        <f>ROUND(I241*H241,0)</f>
        <v>0</v>
      </c>
      <c r="BL241" s="23" t="s">
        <v>332</v>
      </c>
      <c r="BM241" s="23" t="s">
        <v>1497</v>
      </c>
    </row>
    <row r="242" spans="2:65" s="1" customFormat="1" ht="16.5" customHeight="1">
      <c r="B242" s="173"/>
      <c r="C242" s="174" t="s">
        <v>620</v>
      </c>
      <c r="D242" s="174" t="s">
        <v>245</v>
      </c>
      <c r="E242" s="175" t="s">
        <v>1498</v>
      </c>
      <c r="F242" s="176" t="s">
        <v>1499</v>
      </c>
      <c r="G242" s="177" t="s">
        <v>658</v>
      </c>
      <c r="H242" s="178">
        <v>4</v>
      </c>
      <c r="I242" s="179"/>
      <c r="J242" s="180">
        <f>ROUND(I242*H242,0)</f>
        <v>0</v>
      </c>
      <c r="K242" s="176" t="s">
        <v>249</v>
      </c>
      <c r="L242" s="39"/>
      <c r="M242" s="181" t="s">
        <v>5</v>
      </c>
      <c r="N242" s="182" t="s">
        <v>43</v>
      </c>
      <c r="O242" s="40"/>
      <c r="P242" s="183">
        <f>O242*H242</f>
        <v>0</v>
      </c>
      <c r="Q242" s="183">
        <v>0</v>
      </c>
      <c r="R242" s="183">
        <f>Q242*H242</f>
        <v>0</v>
      </c>
      <c r="S242" s="183">
        <v>4.4999999999999999E-4</v>
      </c>
      <c r="T242" s="184">
        <f>S242*H242</f>
        <v>1.8E-3</v>
      </c>
      <c r="AR242" s="23" t="s">
        <v>332</v>
      </c>
      <c r="AT242" s="23" t="s">
        <v>245</v>
      </c>
      <c r="AU242" s="23" t="s">
        <v>80</v>
      </c>
      <c r="AY242" s="23" t="s">
        <v>243</v>
      </c>
      <c r="BE242" s="185">
        <f>IF(N242="základní",J242,0)</f>
        <v>0</v>
      </c>
      <c r="BF242" s="185">
        <f>IF(N242="snížená",J242,0)</f>
        <v>0</v>
      </c>
      <c r="BG242" s="185">
        <f>IF(N242="zákl. přenesená",J242,0)</f>
        <v>0</v>
      </c>
      <c r="BH242" s="185">
        <f>IF(N242="sníž. přenesená",J242,0)</f>
        <v>0</v>
      </c>
      <c r="BI242" s="185">
        <f>IF(N242="nulová",J242,0)</f>
        <v>0</v>
      </c>
      <c r="BJ242" s="23" t="s">
        <v>11</v>
      </c>
      <c r="BK242" s="185">
        <f>ROUND(I242*H242,0)</f>
        <v>0</v>
      </c>
      <c r="BL242" s="23" t="s">
        <v>332</v>
      </c>
      <c r="BM242" s="23" t="s">
        <v>1500</v>
      </c>
    </row>
    <row r="243" spans="2:65" s="11" customFormat="1" ht="13.5">
      <c r="B243" s="186"/>
      <c r="D243" s="187" t="s">
        <v>252</v>
      </c>
      <c r="E243" s="188" t="s">
        <v>5</v>
      </c>
      <c r="F243" s="189" t="s">
        <v>1501</v>
      </c>
      <c r="H243" s="190">
        <v>4</v>
      </c>
      <c r="I243" s="191"/>
      <c r="L243" s="186"/>
      <c r="M243" s="192"/>
      <c r="N243" s="193"/>
      <c r="O243" s="193"/>
      <c r="P243" s="193"/>
      <c r="Q243" s="193"/>
      <c r="R243" s="193"/>
      <c r="S243" s="193"/>
      <c r="T243" s="194"/>
      <c r="AT243" s="188" t="s">
        <v>252</v>
      </c>
      <c r="AU243" s="188" t="s">
        <v>80</v>
      </c>
      <c r="AV243" s="11" t="s">
        <v>80</v>
      </c>
      <c r="AW243" s="11" t="s">
        <v>36</v>
      </c>
      <c r="AX243" s="11" t="s">
        <v>11</v>
      </c>
      <c r="AY243" s="188" t="s">
        <v>243</v>
      </c>
    </row>
    <row r="244" spans="2:65" s="1" customFormat="1" ht="16.5" customHeight="1">
      <c r="B244" s="173"/>
      <c r="C244" s="174" t="s">
        <v>626</v>
      </c>
      <c r="D244" s="174" t="s">
        <v>245</v>
      </c>
      <c r="E244" s="175" t="s">
        <v>1171</v>
      </c>
      <c r="F244" s="176" t="s">
        <v>1172</v>
      </c>
      <c r="G244" s="177" t="s">
        <v>768</v>
      </c>
      <c r="H244" s="178">
        <v>0.20100000000000001</v>
      </c>
      <c r="I244" s="179"/>
      <c r="J244" s="180">
        <f>ROUND(I244*H244,0)</f>
        <v>0</v>
      </c>
      <c r="K244" s="176" t="s">
        <v>249</v>
      </c>
      <c r="L244" s="39"/>
      <c r="M244" s="181" t="s">
        <v>5</v>
      </c>
      <c r="N244" s="182" t="s">
        <v>43</v>
      </c>
      <c r="O244" s="40"/>
      <c r="P244" s="183">
        <f>O244*H244</f>
        <v>0</v>
      </c>
      <c r="Q244" s="183">
        <v>0</v>
      </c>
      <c r="R244" s="183">
        <f>Q244*H244</f>
        <v>0</v>
      </c>
      <c r="S244" s="183">
        <v>0</v>
      </c>
      <c r="T244" s="184">
        <f>S244*H244</f>
        <v>0</v>
      </c>
      <c r="AR244" s="23" t="s">
        <v>332</v>
      </c>
      <c r="AT244" s="23" t="s">
        <v>245</v>
      </c>
      <c r="AU244" s="23" t="s">
        <v>80</v>
      </c>
      <c r="AY244" s="23" t="s">
        <v>243</v>
      </c>
      <c r="BE244" s="185">
        <f>IF(N244="základní",J244,0)</f>
        <v>0</v>
      </c>
      <c r="BF244" s="185">
        <f>IF(N244="snížená",J244,0)</f>
        <v>0</v>
      </c>
      <c r="BG244" s="185">
        <f>IF(N244="zákl. přenesená",J244,0)</f>
        <v>0</v>
      </c>
      <c r="BH244" s="185">
        <f>IF(N244="sníž. přenesená",J244,0)</f>
        <v>0</v>
      </c>
      <c r="BI244" s="185">
        <f>IF(N244="nulová",J244,0)</f>
        <v>0</v>
      </c>
      <c r="BJ244" s="23" t="s">
        <v>11</v>
      </c>
      <c r="BK244" s="185">
        <f>ROUND(I244*H244,0)</f>
        <v>0</v>
      </c>
      <c r="BL244" s="23" t="s">
        <v>332</v>
      </c>
      <c r="BM244" s="23" t="s">
        <v>1502</v>
      </c>
    </row>
    <row r="245" spans="2:65" s="10" customFormat="1" ht="29.85" customHeight="1">
      <c r="B245" s="160"/>
      <c r="D245" s="161" t="s">
        <v>71</v>
      </c>
      <c r="E245" s="171" t="s">
        <v>1174</v>
      </c>
      <c r="F245" s="171" t="s">
        <v>1175</v>
      </c>
      <c r="I245" s="163"/>
      <c r="J245" s="172">
        <f>BK245</f>
        <v>0</v>
      </c>
      <c r="L245" s="160"/>
      <c r="M245" s="165"/>
      <c r="N245" s="166"/>
      <c r="O245" s="166"/>
      <c r="P245" s="167">
        <f>SUM(P246:P257)</f>
        <v>0</v>
      </c>
      <c r="Q245" s="166"/>
      <c r="R245" s="167">
        <f>SUM(R246:R257)</f>
        <v>0.2783928</v>
      </c>
      <c r="S245" s="166"/>
      <c r="T245" s="168">
        <f>SUM(T246:T257)</f>
        <v>0</v>
      </c>
      <c r="AR245" s="161" t="s">
        <v>80</v>
      </c>
      <c r="AT245" s="169" t="s">
        <v>71</v>
      </c>
      <c r="AU245" s="169" t="s">
        <v>11</v>
      </c>
      <c r="AY245" s="161" t="s">
        <v>243</v>
      </c>
      <c r="BK245" s="170">
        <f>SUM(BK246:BK257)</f>
        <v>0</v>
      </c>
    </row>
    <row r="246" spans="2:65" s="1" customFormat="1" ht="16.5" customHeight="1">
      <c r="B246" s="173"/>
      <c r="C246" s="174" t="s">
        <v>630</v>
      </c>
      <c r="D246" s="174" t="s">
        <v>245</v>
      </c>
      <c r="E246" s="175" t="s">
        <v>1503</v>
      </c>
      <c r="F246" s="176" t="s">
        <v>1504</v>
      </c>
      <c r="G246" s="177" t="s">
        <v>1186</v>
      </c>
      <c r="H246" s="178">
        <v>242.4</v>
      </c>
      <c r="I246" s="179"/>
      <c r="J246" s="180">
        <f>ROUND(I246*H246,0)</f>
        <v>0</v>
      </c>
      <c r="K246" s="176" t="s">
        <v>249</v>
      </c>
      <c r="L246" s="39"/>
      <c r="M246" s="181" t="s">
        <v>5</v>
      </c>
      <c r="N246" s="182" t="s">
        <v>43</v>
      </c>
      <c r="O246" s="40"/>
      <c r="P246" s="183">
        <f>O246*H246</f>
        <v>0</v>
      </c>
      <c r="Q246" s="183">
        <v>4.6999999999999997E-5</v>
      </c>
      <c r="R246" s="183">
        <f>Q246*H246</f>
        <v>1.13928E-2</v>
      </c>
      <c r="S246" s="183">
        <v>0</v>
      </c>
      <c r="T246" s="184">
        <f>S246*H246</f>
        <v>0</v>
      </c>
      <c r="AR246" s="23" t="s">
        <v>332</v>
      </c>
      <c r="AT246" s="23" t="s">
        <v>245</v>
      </c>
      <c r="AU246" s="23" t="s">
        <v>80</v>
      </c>
      <c r="AY246" s="23" t="s">
        <v>243</v>
      </c>
      <c r="BE246" s="185">
        <f>IF(N246="základní",J246,0)</f>
        <v>0</v>
      </c>
      <c r="BF246" s="185">
        <f>IF(N246="snížená",J246,0)</f>
        <v>0</v>
      </c>
      <c r="BG246" s="185">
        <f>IF(N246="zákl. přenesená",J246,0)</f>
        <v>0</v>
      </c>
      <c r="BH246" s="185">
        <f>IF(N246="sníž. přenesená",J246,0)</f>
        <v>0</v>
      </c>
      <c r="BI246" s="185">
        <f>IF(N246="nulová",J246,0)</f>
        <v>0</v>
      </c>
      <c r="BJ246" s="23" t="s">
        <v>11</v>
      </c>
      <c r="BK246" s="185">
        <f>ROUND(I246*H246,0)</f>
        <v>0</v>
      </c>
      <c r="BL246" s="23" t="s">
        <v>332</v>
      </c>
      <c r="BM246" s="23" t="s">
        <v>1505</v>
      </c>
    </row>
    <row r="247" spans="2:65" s="11" customFormat="1" ht="13.5">
      <c r="B247" s="186"/>
      <c r="D247" s="187" t="s">
        <v>252</v>
      </c>
      <c r="E247" s="188" t="s">
        <v>5</v>
      </c>
      <c r="F247" s="189" t="s">
        <v>1506</v>
      </c>
      <c r="H247" s="190">
        <v>153.30000000000001</v>
      </c>
      <c r="I247" s="191"/>
      <c r="L247" s="186"/>
      <c r="M247" s="192"/>
      <c r="N247" s="193"/>
      <c r="O247" s="193"/>
      <c r="P247" s="193"/>
      <c r="Q247" s="193"/>
      <c r="R247" s="193"/>
      <c r="S247" s="193"/>
      <c r="T247" s="194"/>
      <c r="AT247" s="188" t="s">
        <v>252</v>
      </c>
      <c r="AU247" s="188" t="s">
        <v>80</v>
      </c>
      <c r="AV247" s="11" t="s">
        <v>80</v>
      </c>
      <c r="AW247" s="11" t="s">
        <v>36</v>
      </c>
      <c r="AX247" s="11" t="s">
        <v>72</v>
      </c>
      <c r="AY247" s="188" t="s">
        <v>243</v>
      </c>
    </row>
    <row r="248" spans="2:65" s="11" customFormat="1" ht="13.5">
      <c r="B248" s="186"/>
      <c r="D248" s="187" t="s">
        <v>252</v>
      </c>
      <c r="E248" s="188" t="s">
        <v>5</v>
      </c>
      <c r="F248" s="189" t="s">
        <v>1507</v>
      </c>
      <c r="H248" s="190">
        <v>71.599999999999994</v>
      </c>
      <c r="I248" s="191"/>
      <c r="L248" s="186"/>
      <c r="M248" s="192"/>
      <c r="N248" s="193"/>
      <c r="O248" s="193"/>
      <c r="P248" s="193"/>
      <c r="Q248" s="193"/>
      <c r="R248" s="193"/>
      <c r="S248" s="193"/>
      <c r="T248" s="194"/>
      <c r="AT248" s="188" t="s">
        <v>252</v>
      </c>
      <c r="AU248" s="188" t="s">
        <v>80</v>
      </c>
      <c r="AV248" s="11" t="s">
        <v>80</v>
      </c>
      <c r="AW248" s="11" t="s">
        <v>36</v>
      </c>
      <c r="AX248" s="11" t="s">
        <v>72</v>
      </c>
      <c r="AY248" s="188" t="s">
        <v>243</v>
      </c>
    </row>
    <row r="249" spans="2:65" s="11" customFormat="1" ht="13.5">
      <c r="B249" s="186"/>
      <c r="D249" s="187" t="s">
        <v>252</v>
      </c>
      <c r="E249" s="188" t="s">
        <v>5</v>
      </c>
      <c r="F249" s="189" t="s">
        <v>1508</v>
      </c>
      <c r="H249" s="190">
        <v>17.5</v>
      </c>
      <c r="I249" s="191"/>
      <c r="L249" s="186"/>
      <c r="M249" s="192"/>
      <c r="N249" s="193"/>
      <c r="O249" s="193"/>
      <c r="P249" s="193"/>
      <c r="Q249" s="193"/>
      <c r="R249" s="193"/>
      <c r="S249" s="193"/>
      <c r="T249" s="194"/>
      <c r="AT249" s="188" t="s">
        <v>252</v>
      </c>
      <c r="AU249" s="188" t="s">
        <v>80</v>
      </c>
      <c r="AV249" s="11" t="s">
        <v>80</v>
      </c>
      <c r="AW249" s="11" t="s">
        <v>36</v>
      </c>
      <c r="AX249" s="11" t="s">
        <v>72</v>
      </c>
      <c r="AY249" s="188" t="s">
        <v>243</v>
      </c>
    </row>
    <row r="250" spans="2:65" s="12" customFormat="1" ht="13.5">
      <c r="B250" s="195"/>
      <c r="D250" s="187" t="s">
        <v>252</v>
      </c>
      <c r="E250" s="196" t="s">
        <v>502</v>
      </c>
      <c r="F250" s="197" t="s">
        <v>1509</v>
      </c>
      <c r="H250" s="198">
        <v>242.4</v>
      </c>
      <c r="I250" s="199"/>
      <c r="L250" s="195"/>
      <c r="M250" s="200"/>
      <c r="N250" s="201"/>
      <c r="O250" s="201"/>
      <c r="P250" s="201"/>
      <c r="Q250" s="201"/>
      <c r="R250" s="201"/>
      <c r="S250" s="201"/>
      <c r="T250" s="202"/>
      <c r="AT250" s="196" t="s">
        <v>252</v>
      </c>
      <c r="AU250" s="196" t="s">
        <v>80</v>
      </c>
      <c r="AV250" s="12" t="s">
        <v>83</v>
      </c>
      <c r="AW250" s="12" t="s">
        <v>36</v>
      </c>
      <c r="AX250" s="12" t="s">
        <v>11</v>
      </c>
      <c r="AY250" s="196" t="s">
        <v>243</v>
      </c>
    </row>
    <row r="251" spans="2:65" s="1" customFormat="1" ht="16.5" customHeight="1">
      <c r="B251" s="173"/>
      <c r="C251" s="203" t="s">
        <v>634</v>
      </c>
      <c r="D251" s="203" t="s">
        <v>337</v>
      </c>
      <c r="E251" s="204" t="s">
        <v>1510</v>
      </c>
      <c r="F251" s="205" t="s">
        <v>1511</v>
      </c>
      <c r="G251" s="206" t="s">
        <v>768</v>
      </c>
      <c r="H251" s="207">
        <v>0.16900000000000001</v>
      </c>
      <c r="I251" s="208"/>
      <c r="J251" s="209">
        <f>ROUND(I251*H251,0)</f>
        <v>0</v>
      </c>
      <c r="K251" s="205" t="s">
        <v>249</v>
      </c>
      <c r="L251" s="210"/>
      <c r="M251" s="211" t="s">
        <v>5</v>
      </c>
      <c r="N251" s="212" t="s">
        <v>43</v>
      </c>
      <c r="O251" s="40"/>
      <c r="P251" s="183">
        <f>O251*H251</f>
        <v>0</v>
      </c>
      <c r="Q251" s="183">
        <v>1</v>
      </c>
      <c r="R251" s="183">
        <f>Q251*H251</f>
        <v>0.16900000000000001</v>
      </c>
      <c r="S251" s="183">
        <v>0</v>
      </c>
      <c r="T251" s="184">
        <f>S251*H251</f>
        <v>0</v>
      </c>
      <c r="AR251" s="23" t="s">
        <v>434</v>
      </c>
      <c r="AT251" s="23" t="s">
        <v>337</v>
      </c>
      <c r="AU251" s="23" t="s">
        <v>80</v>
      </c>
      <c r="AY251" s="23" t="s">
        <v>243</v>
      </c>
      <c r="BE251" s="185">
        <f>IF(N251="základní",J251,0)</f>
        <v>0</v>
      </c>
      <c r="BF251" s="185">
        <f>IF(N251="snížená",J251,0)</f>
        <v>0</v>
      </c>
      <c r="BG251" s="185">
        <f>IF(N251="zákl. přenesená",J251,0)</f>
        <v>0</v>
      </c>
      <c r="BH251" s="185">
        <f>IF(N251="sníž. přenesená",J251,0)</f>
        <v>0</v>
      </c>
      <c r="BI251" s="185">
        <f>IF(N251="nulová",J251,0)</f>
        <v>0</v>
      </c>
      <c r="BJ251" s="23" t="s">
        <v>11</v>
      </c>
      <c r="BK251" s="185">
        <f>ROUND(I251*H251,0)</f>
        <v>0</v>
      </c>
      <c r="BL251" s="23" t="s">
        <v>332</v>
      </c>
      <c r="BM251" s="23" t="s">
        <v>1512</v>
      </c>
    </row>
    <row r="252" spans="2:65" s="11" customFormat="1" ht="13.5">
      <c r="B252" s="186"/>
      <c r="D252" s="187" t="s">
        <v>252</v>
      </c>
      <c r="E252" s="188" t="s">
        <v>5</v>
      </c>
      <c r="F252" s="189" t="s">
        <v>1513</v>
      </c>
      <c r="H252" s="190">
        <v>0.16900000000000001</v>
      </c>
      <c r="I252" s="191"/>
      <c r="L252" s="186"/>
      <c r="M252" s="192"/>
      <c r="N252" s="193"/>
      <c r="O252" s="193"/>
      <c r="P252" s="193"/>
      <c r="Q252" s="193"/>
      <c r="R252" s="193"/>
      <c r="S252" s="193"/>
      <c r="T252" s="194"/>
      <c r="AT252" s="188" t="s">
        <v>252</v>
      </c>
      <c r="AU252" s="188" t="s">
        <v>80</v>
      </c>
      <c r="AV252" s="11" t="s">
        <v>80</v>
      </c>
      <c r="AW252" s="11" t="s">
        <v>36</v>
      </c>
      <c r="AX252" s="11" t="s">
        <v>11</v>
      </c>
      <c r="AY252" s="188" t="s">
        <v>243</v>
      </c>
    </row>
    <row r="253" spans="2:65" s="1" customFormat="1" ht="16.5" customHeight="1">
      <c r="B253" s="173"/>
      <c r="C253" s="203" t="s">
        <v>645</v>
      </c>
      <c r="D253" s="203" t="s">
        <v>337</v>
      </c>
      <c r="E253" s="204" t="s">
        <v>1514</v>
      </c>
      <c r="F253" s="205" t="s">
        <v>1515</v>
      </c>
      <c r="G253" s="206" t="s">
        <v>768</v>
      </c>
      <c r="H253" s="207">
        <v>1.9E-2</v>
      </c>
      <c r="I253" s="208"/>
      <c r="J253" s="209">
        <f>ROUND(I253*H253,0)</f>
        <v>0</v>
      </c>
      <c r="K253" s="205" t="s">
        <v>249</v>
      </c>
      <c r="L253" s="210"/>
      <c r="M253" s="211" t="s">
        <v>5</v>
      </c>
      <c r="N253" s="212" t="s">
        <v>43</v>
      </c>
      <c r="O253" s="40"/>
      <c r="P253" s="183">
        <f>O253*H253</f>
        <v>0</v>
      </c>
      <c r="Q253" s="183">
        <v>1</v>
      </c>
      <c r="R253" s="183">
        <f>Q253*H253</f>
        <v>1.9E-2</v>
      </c>
      <c r="S253" s="183">
        <v>0</v>
      </c>
      <c r="T253" s="184">
        <f>S253*H253</f>
        <v>0</v>
      </c>
      <c r="AR253" s="23" t="s">
        <v>434</v>
      </c>
      <c r="AT253" s="23" t="s">
        <v>337</v>
      </c>
      <c r="AU253" s="23" t="s">
        <v>80</v>
      </c>
      <c r="AY253" s="23" t="s">
        <v>243</v>
      </c>
      <c r="BE253" s="185">
        <f>IF(N253="základní",J253,0)</f>
        <v>0</v>
      </c>
      <c r="BF253" s="185">
        <f>IF(N253="snížená",J253,0)</f>
        <v>0</v>
      </c>
      <c r="BG253" s="185">
        <f>IF(N253="zákl. přenesená",J253,0)</f>
        <v>0</v>
      </c>
      <c r="BH253" s="185">
        <f>IF(N253="sníž. přenesená",J253,0)</f>
        <v>0</v>
      </c>
      <c r="BI253" s="185">
        <f>IF(N253="nulová",J253,0)</f>
        <v>0</v>
      </c>
      <c r="BJ253" s="23" t="s">
        <v>11</v>
      </c>
      <c r="BK253" s="185">
        <f>ROUND(I253*H253,0)</f>
        <v>0</v>
      </c>
      <c r="BL253" s="23" t="s">
        <v>332</v>
      </c>
      <c r="BM253" s="23" t="s">
        <v>1516</v>
      </c>
    </row>
    <row r="254" spans="2:65" s="11" customFormat="1" ht="13.5">
      <c r="B254" s="186"/>
      <c r="D254" s="187" t="s">
        <v>252</v>
      </c>
      <c r="E254" s="188" t="s">
        <v>5</v>
      </c>
      <c r="F254" s="189" t="s">
        <v>1517</v>
      </c>
      <c r="H254" s="190">
        <v>1.9E-2</v>
      </c>
      <c r="I254" s="191"/>
      <c r="L254" s="186"/>
      <c r="M254" s="192"/>
      <c r="N254" s="193"/>
      <c r="O254" s="193"/>
      <c r="P254" s="193"/>
      <c r="Q254" s="193"/>
      <c r="R254" s="193"/>
      <c r="S254" s="193"/>
      <c r="T254" s="194"/>
      <c r="AT254" s="188" t="s">
        <v>252</v>
      </c>
      <c r="AU254" s="188" t="s">
        <v>80</v>
      </c>
      <c r="AV254" s="11" t="s">
        <v>80</v>
      </c>
      <c r="AW254" s="11" t="s">
        <v>36</v>
      </c>
      <c r="AX254" s="11" t="s">
        <v>11</v>
      </c>
      <c r="AY254" s="188" t="s">
        <v>243</v>
      </c>
    </row>
    <row r="255" spans="2:65" s="1" customFormat="1" ht="16.5" customHeight="1">
      <c r="B255" s="173"/>
      <c r="C255" s="203" t="s">
        <v>651</v>
      </c>
      <c r="D255" s="203" t="s">
        <v>337</v>
      </c>
      <c r="E255" s="204" t="s">
        <v>1518</v>
      </c>
      <c r="F255" s="205" t="s">
        <v>1519</v>
      </c>
      <c r="G255" s="206" t="s">
        <v>768</v>
      </c>
      <c r="H255" s="207">
        <v>7.9000000000000001E-2</v>
      </c>
      <c r="I255" s="208"/>
      <c r="J255" s="209">
        <f>ROUND(I255*H255,0)</f>
        <v>0</v>
      </c>
      <c r="K255" s="205" t="s">
        <v>249</v>
      </c>
      <c r="L255" s="210"/>
      <c r="M255" s="211" t="s">
        <v>5</v>
      </c>
      <c r="N255" s="212" t="s">
        <v>43</v>
      </c>
      <c r="O255" s="40"/>
      <c r="P255" s="183">
        <f>O255*H255</f>
        <v>0</v>
      </c>
      <c r="Q255" s="183">
        <v>1</v>
      </c>
      <c r="R255" s="183">
        <f>Q255*H255</f>
        <v>7.9000000000000001E-2</v>
      </c>
      <c r="S255" s="183">
        <v>0</v>
      </c>
      <c r="T255" s="184">
        <f>S255*H255</f>
        <v>0</v>
      </c>
      <c r="AR255" s="23" t="s">
        <v>434</v>
      </c>
      <c r="AT255" s="23" t="s">
        <v>337</v>
      </c>
      <c r="AU255" s="23" t="s">
        <v>80</v>
      </c>
      <c r="AY255" s="23" t="s">
        <v>243</v>
      </c>
      <c r="BE255" s="185">
        <f>IF(N255="základní",J255,0)</f>
        <v>0</v>
      </c>
      <c r="BF255" s="185">
        <f>IF(N255="snížená",J255,0)</f>
        <v>0</v>
      </c>
      <c r="BG255" s="185">
        <f>IF(N255="zákl. přenesená",J255,0)</f>
        <v>0</v>
      </c>
      <c r="BH255" s="185">
        <f>IF(N255="sníž. přenesená",J255,0)</f>
        <v>0</v>
      </c>
      <c r="BI255" s="185">
        <f>IF(N255="nulová",J255,0)</f>
        <v>0</v>
      </c>
      <c r="BJ255" s="23" t="s">
        <v>11</v>
      </c>
      <c r="BK255" s="185">
        <f>ROUND(I255*H255,0)</f>
        <v>0</v>
      </c>
      <c r="BL255" s="23" t="s">
        <v>332</v>
      </c>
      <c r="BM255" s="23" t="s">
        <v>1520</v>
      </c>
    </row>
    <row r="256" spans="2:65" s="11" customFormat="1" ht="13.5">
      <c r="B256" s="186"/>
      <c r="D256" s="187" t="s">
        <v>252</v>
      </c>
      <c r="E256" s="188" t="s">
        <v>5</v>
      </c>
      <c r="F256" s="189" t="s">
        <v>1521</v>
      </c>
      <c r="H256" s="190">
        <v>7.9000000000000001E-2</v>
      </c>
      <c r="I256" s="191"/>
      <c r="L256" s="186"/>
      <c r="M256" s="192"/>
      <c r="N256" s="193"/>
      <c r="O256" s="193"/>
      <c r="P256" s="193"/>
      <c r="Q256" s="193"/>
      <c r="R256" s="193"/>
      <c r="S256" s="193"/>
      <c r="T256" s="194"/>
      <c r="AT256" s="188" t="s">
        <v>252</v>
      </c>
      <c r="AU256" s="188" t="s">
        <v>80</v>
      </c>
      <c r="AV256" s="11" t="s">
        <v>80</v>
      </c>
      <c r="AW256" s="11" t="s">
        <v>36</v>
      </c>
      <c r="AX256" s="11" t="s">
        <v>11</v>
      </c>
      <c r="AY256" s="188" t="s">
        <v>243</v>
      </c>
    </row>
    <row r="257" spans="2:65" s="1" customFormat="1" ht="16.5" customHeight="1">
      <c r="B257" s="173"/>
      <c r="C257" s="174" t="s">
        <v>655</v>
      </c>
      <c r="D257" s="174" t="s">
        <v>245</v>
      </c>
      <c r="E257" s="175" t="s">
        <v>1233</v>
      </c>
      <c r="F257" s="176" t="s">
        <v>1234</v>
      </c>
      <c r="G257" s="177" t="s">
        <v>768</v>
      </c>
      <c r="H257" s="178">
        <v>0.27800000000000002</v>
      </c>
      <c r="I257" s="179"/>
      <c r="J257" s="180">
        <f>ROUND(I257*H257,0)</f>
        <v>0</v>
      </c>
      <c r="K257" s="176" t="s">
        <v>249</v>
      </c>
      <c r="L257" s="39"/>
      <c r="M257" s="181" t="s">
        <v>5</v>
      </c>
      <c r="N257" s="182" t="s">
        <v>43</v>
      </c>
      <c r="O257" s="40"/>
      <c r="P257" s="183">
        <f>O257*H257</f>
        <v>0</v>
      </c>
      <c r="Q257" s="183">
        <v>0</v>
      </c>
      <c r="R257" s="183">
        <f>Q257*H257</f>
        <v>0</v>
      </c>
      <c r="S257" s="183">
        <v>0</v>
      </c>
      <c r="T257" s="184">
        <f>S257*H257</f>
        <v>0</v>
      </c>
      <c r="AR257" s="23" t="s">
        <v>332</v>
      </c>
      <c r="AT257" s="23" t="s">
        <v>245</v>
      </c>
      <c r="AU257" s="23" t="s">
        <v>80</v>
      </c>
      <c r="AY257" s="23" t="s">
        <v>243</v>
      </c>
      <c r="BE257" s="185">
        <f>IF(N257="základní",J257,0)</f>
        <v>0</v>
      </c>
      <c r="BF257" s="185">
        <f>IF(N257="snížená",J257,0)</f>
        <v>0</v>
      </c>
      <c r="BG257" s="185">
        <f>IF(N257="zákl. přenesená",J257,0)</f>
        <v>0</v>
      </c>
      <c r="BH257" s="185">
        <f>IF(N257="sníž. přenesená",J257,0)</f>
        <v>0</v>
      </c>
      <c r="BI257" s="185">
        <f>IF(N257="nulová",J257,0)</f>
        <v>0</v>
      </c>
      <c r="BJ257" s="23" t="s">
        <v>11</v>
      </c>
      <c r="BK257" s="185">
        <f>ROUND(I257*H257,0)</f>
        <v>0</v>
      </c>
      <c r="BL257" s="23" t="s">
        <v>332</v>
      </c>
      <c r="BM257" s="23" t="s">
        <v>1522</v>
      </c>
    </row>
    <row r="258" spans="2:65" s="10" customFormat="1" ht="29.85" customHeight="1">
      <c r="B258" s="160"/>
      <c r="D258" s="161" t="s">
        <v>71</v>
      </c>
      <c r="E258" s="171" t="s">
        <v>1523</v>
      </c>
      <c r="F258" s="171" t="s">
        <v>1524</v>
      </c>
      <c r="I258" s="163"/>
      <c r="J258" s="172">
        <f>BK258</f>
        <v>0</v>
      </c>
      <c r="L258" s="160"/>
      <c r="M258" s="165"/>
      <c r="N258" s="166"/>
      <c r="O258" s="166"/>
      <c r="P258" s="167">
        <f>SUM(P259:P262)</f>
        <v>0</v>
      </c>
      <c r="Q258" s="166"/>
      <c r="R258" s="167">
        <f>SUM(R259:R262)</f>
        <v>0</v>
      </c>
      <c r="S258" s="166"/>
      <c r="T258" s="168">
        <f>SUM(T259:T262)</f>
        <v>0.03</v>
      </c>
      <c r="AR258" s="161" t="s">
        <v>80</v>
      </c>
      <c r="AT258" s="169" t="s">
        <v>71</v>
      </c>
      <c r="AU258" s="169" t="s">
        <v>11</v>
      </c>
      <c r="AY258" s="161" t="s">
        <v>243</v>
      </c>
      <c r="BK258" s="170">
        <f>SUM(BK259:BK262)</f>
        <v>0</v>
      </c>
    </row>
    <row r="259" spans="2:65" s="1" customFormat="1" ht="16.5" customHeight="1">
      <c r="B259" s="173"/>
      <c r="C259" s="174" t="s">
        <v>663</v>
      </c>
      <c r="D259" s="174" t="s">
        <v>245</v>
      </c>
      <c r="E259" s="175" t="s">
        <v>1525</v>
      </c>
      <c r="F259" s="176" t="s">
        <v>1526</v>
      </c>
      <c r="G259" s="177" t="s">
        <v>248</v>
      </c>
      <c r="H259" s="178">
        <v>2</v>
      </c>
      <c r="I259" s="179"/>
      <c r="J259" s="180">
        <f>ROUND(I259*H259,0)</f>
        <v>0</v>
      </c>
      <c r="K259" s="176" t="s">
        <v>249</v>
      </c>
      <c r="L259" s="39"/>
      <c r="M259" s="181" t="s">
        <v>5</v>
      </c>
      <c r="N259" s="182" t="s">
        <v>43</v>
      </c>
      <c r="O259" s="40"/>
      <c r="P259" s="183">
        <f>O259*H259</f>
        <v>0</v>
      </c>
      <c r="Q259" s="183">
        <v>0</v>
      </c>
      <c r="R259" s="183">
        <f>Q259*H259</f>
        <v>0</v>
      </c>
      <c r="S259" s="183">
        <v>1.4999999999999999E-2</v>
      </c>
      <c r="T259" s="184">
        <f>S259*H259</f>
        <v>0.03</v>
      </c>
      <c r="AR259" s="23" t="s">
        <v>332</v>
      </c>
      <c r="AT259" s="23" t="s">
        <v>245</v>
      </c>
      <c r="AU259" s="23" t="s">
        <v>80</v>
      </c>
      <c r="AY259" s="23" t="s">
        <v>243</v>
      </c>
      <c r="BE259" s="185">
        <f>IF(N259="základní",J259,0)</f>
        <v>0</v>
      </c>
      <c r="BF259" s="185">
        <f>IF(N259="snížená",J259,0)</f>
        <v>0</v>
      </c>
      <c r="BG259" s="185">
        <f>IF(N259="zákl. přenesená",J259,0)</f>
        <v>0</v>
      </c>
      <c r="BH259" s="185">
        <f>IF(N259="sníž. přenesená",J259,0)</f>
        <v>0</v>
      </c>
      <c r="BI259" s="185">
        <f>IF(N259="nulová",J259,0)</f>
        <v>0</v>
      </c>
      <c r="BJ259" s="23" t="s">
        <v>11</v>
      </c>
      <c r="BK259" s="185">
        <f>ROUND(I259*H259,0)</f>
        <v>0</v>
      </c>
      <c r="BL259" s="23" t="s">
        <v>332</v>
      </c>
      <c r="BM259" s="23" t="s">
        <v>1527</v>
      </c>
    </row>
    <row r="260" spans="2:65" s="11" customFormat="1" ht="13.5">
      <c r="B260" s="186"/>
      <c r="D260" s="187" t="s">
        <v>252</v>
      </c>
      <c r="E260" s="188" t="s">
        <v>5</v>
      </c>
      <c r="F260" s="189" t="s">
        <v>1528</v>
      </c>
      <c r="H260" s="190">
        <v>1</v>
      </c>
      <c r="I260" s="191"/>
      <c r="L260" s="186"/>
      <c r="M260" s="192"/>
      <c r="N260" s="193"/>
      <c r="O260" s="193"/>
      <c r="P260" s="193"/>
      <c r="Q260" s="193"/>
      <c r="R260" s="193"/>
      <c r="S260" s="193"/>
      <c r="T260" s="194"/>
      <c r="AT260" s="188" t="s">
        <v>252</v>
      </c>
      <c r="AU260" s="188" t="s">
        <v>80</v>
      </c>
      <c r="AV260" s="11" t="s">
        <v>80</v>
      </c>
      <c r="AW260" s="11" t="s">
        <v>36</v>
      </c>
      <c r="AX260" s="11" t="s">
        <v>72</v>
      </c>
      <c r="AY260" s="188" t="s">
        <v>243</v>
      </c>
    </row>
    <row r="261" spans="2:65" s="11" customFormat="1" ht="13.5">
      <c r="B261" s="186"/>
      <c r="D261" s="187" t="s">
        <v>252</v>
      </c>
      <c r="E261" s="188" t="s">
        <v>5</v>
      </c>
      <c r="F261" s="189" t="s">
        <v>1529</v>
      </c>
      <c r="H261" s="190">
        <v>1</v>
      </c>
      <c r="I261" s="191"/>
      <c r="L261" s="186"/>
      <c r="M261" s="192"/>
      <c r="N261" s="193"/>
      <c r="O261" s="193"/>
      <c r="P261" s="193"/>
      <c r="Q261" s="193"/>
      <c r="R261" s="193"/>
      <c r="S261" s="193"/>
      <c r="T261" s="194"/>
      <c r="AT261" s="188" t="s">
        <v>252</v>
      </c>
      <c r="AU261" s="188" t="s">
        <v>80</v>
      </c>
      <c r="AV261" s="11" t="s">
        <v>80</v>
      </c>
      <c r="AW261" s="11" t="s">
        <v>36</v>
      </c>
      <c r="AX261" s="11" t="s">
        <v>72</v>
      </c>
      <c r="AY261" s="188" t="s">
        <v>243</v>
      </c>
    </row>
    <row r="262" spans="2:65" s="12" customFormat="1" ht="13.5">
      <c r="B262" s="195"/>
      <c r="D262" s="187" t="s">
        <v>252</v>
      </c>
      <c r="E262" s="196" t="s">
        <v>5</v>
      </c>
      <c r="F262" s="197" t="s">
        <v>255</v>
      </c>
      <c r="H262" s="198">
        <v>2</v>
      </c>
      <c r="I262" s="199"/>
      <c r="L262" s="195"/>
      <c r="M262" s="200"/>
      <c r="N262" s="201"/>
      <c r="O262" s="201"/>
      <c r="P262" s="201"/>
      <c r="Q262" s="201"/>
      <c r="R262" s="201"/>
      <c r="S262" s="201"/>
      <c r="T262" s="202"/>
      <c r="AT262" s="196" t="s">
        <v>252</v>
      </c>
      <c r="AU262" s="196" t="s">
        <v>80</v>
      </c>
      <c r="AV262" s="12" t="s">
        <v>83</v>
      </c>
      <c r="AW262" s="12" t="s">
        <v>36</v>
      </c>
      <c r="AX262" s="12" t="s">
        <v>11</v>
      </c>
      <c r="AY262" s="196" t="s">
        <v>243</v>
      </c>
    </row>
    <row r="263" spans="2:65" s="10" customFormat="1" ht="29.85" customHeight="1">
      <c r="B263" s="160"/>
      <c r="D263" s="161" t="s">
        <v>71</v>
      </c>
      <c r="E263" s="171" t="s">
        <v>1236</v>
      </c>
      <c r="F263" s="171" t="s">
        <v>1237</v>
      </c>
      <c r="I263" s="163"/>
      <c r="J263" s="172">
        <f>BK263</f>
        <v>0</v>
      </c>
      <c r="L263" s="160"/>
      <c r="M263" s="165"/>
      <c r="N263" s="166"/>
      <c r="O263" s="166"/>
      <c r="P263" s="167">
        <f>SUM(P264:P269)</f>
        <v>0</v>
      </c>
      <c r="Q263" s="166"/>
      <c r="R263" s="167">
        <f>SUM(R264:R269)</f>
        <v>5.9342177999999988E-3</v>
      </c>
      <c r="S263" s="166"/>
      <c r="T263" s="168">
        <f>SUM(T264:T269)</f>
        <v>0</v>
      </c>
      <c r="AR263" s="161" t="s">
        <v>80</v>
      </c>
      <c r="AT263" s="169" t="s">
        <v>71</v>
      </c>
      <c r="AU263" s="169" t="s">
        <v>11</v>
      </c>
      <c r="AY263" s="161" t="s">
        <v>243</v>
      </c>
      <c r="BK263" s="170">
        <f>SUM(BK264:BK269)</f>
        <v>0</v>
      </c>
    </row>
    <row r="264" spans="2:65" s="1" customFormat="1" ht="25.5" customHeight="1">
      <c r="B264" s="173"/>
      <c r="C264" s="174" t="s">
        <v>667</v>
      </c>
      <c r="D264" s="174" t="s">
        <v>245</v>
      </c>
      <c r="E264" s="175" t="s">
        <v>1239</v>
      </c>
      <c r="F264" s="176" t="s">
        <v>1240</v>
      </c>
      <c r="G264" s="177" t="s">
        <v>248</v>
      </c>
      <c r="H264" s="178">
        <v>11.62</v>
      </c>
      <c r="I264" s="179"/>
      <c r="J264" s="180">
        <f>ROUND(I264*H264,0)</f>
        <v>0</v>
      </c>
      <c r="K264" s="176" t="s">
        <v>249</v>
      </c>
      <c r="L264" s="39"/>
      <c r="M264" s="181" t="s">
        <v>5</v>
      </c>
      <c r="N264" s="182" t="s">
        <v>43</v>
      </c>
      <c r="O264" s="40"/>
      <c r="P264" s="183">
        <f>O264*H264</f>
        <v>0</v>
      </c>
      <c r="Q264" s="183">
        <v>5.1068999999999995E-4</v>
      </c>
      <c r="R264" s="183">
        <f>Q264*H264</f>
        <v>5.9342177999999988E-3</v>
      </c>
      <c r="S264" s="183">
        <v>0</v>
      </c>
      <c r="T264" s="184">
        <f>S264*H264</f>
        <v>0</v>
      </c>
      <c r="AR264" s="23" t="s">
        <v>332</v>
      </c>
      <c r="AT264" s="23" t="s">
        <v>245</v>
      </c>
      <c r="AU264" s="23" t="s">
        <v>80</v>
      </c>
      <c r="AY264" s="23" t="s">
        <v>243</v>
      </c>
      <c r="BE264" s="185">
        <f>IF(N264="základní",J264,0)</f>
        <v>0</v>
      </c>
      <c r="BF264" s="185">
        <f>IF(N264="snížená",J264,0)</f>
        <v>0</v>
      </c>
      <c r="BG264" s="185">
        <f>IF(N264="zákl. přenesená",J264,0)</f>
        <v>0</v>
      </c>
      <c r="BH264" s="185">
        <f>IF(N264="sníž. přenesená",J264,0)</f>
        <v>0</v>
      </c>
      <c r="BI264" s="185">
        <f>IF(N264="nulová",J264,0)</f>
        <v>0</v>
      </c>
      <c r="BJ264" s="23" t="s">
        <v>11</v>
      </c>
      <c r="BK264" s="185">
        <f>ROUND(I264*H264,0)</f>
        <v>0</v>
      </c>
      <c r="BL264" s="23" t="s">
        <v>332</v>
      </c>
      <c r="BM264" s="23" t="s">
        <v>1530</v>
      </c>
    </row>
    <row r="265" spans="2:65" s="11" customFormat="1" ht="13.5">
      <c r="B265" s="186"/>
      <c r="D265" s="187" t="s">
        <v>252</v>
      </c>
      <c r="E265" s="188" t="s">
        <v>5</v>
      </c>
      <c r="F265" s="189" t="s">
        <v>1531</v>
      </c>
      <c r="H265" s="190">
        <v>7.7569999999999997</v>
      </c>
      <c r="I265" s="191"/>
      <c r="L265" s="186"/>
      <c r="M265" s="192"/>
      <c r="N265" s="193"/>
      <c r="O265" s="193"/>
      <c r="P265" s="193"/>
      <c r="Q265" s="193"/>
      <c r="R265" s="193"/>
      <c r="S265" s="193"/>
      <c r="T265" s="194"/>
      <c r="AT265" s="188" t="s">
        <v>252</v>
      </c>
      <c r="AU265" s="188" t="s">
        <v>80</v>
      </c>
      <c r="AV265" s="11" t="s">
        <v>80</v>
      </c>
      <c r="AW265" s="11" t="s">
        <v>36</v>
      </c>
      <c r="AX265" s="11" t="s">
        <v>72</v>
      </c>
      <c r="AY265" s="188" t="s">
        <v>243</v>
      </c>
    </row>
    <row r="266" spans="2:65" s="12" customFormat="1" ht="13.5">
      <c r="B266" s="195"/>
      <c r="D266" s="187" t="s">
        <v>252</v>
      </c>
      <c r="E266" s="196" t="s">
        <v>5</v>
      </c>
      <c r="F266" s="197" t="s">
        <v>1532</v>
      </c>
      <c r="H266" s="198">
        <v>7.7569999999999997</v>
      </c>
      <c r="I266" s="199"/>
      <c r="L266" s="195"/>
      <c r="M266" s="200"/>
      <c r="N266" s="201"/>
      <c r="O266" s="201"/>
      <c r="P266" s="201"/>
      <c r="Q266" s="201"/>
      <c r="R266" s="201"/>
      <c r="S266" s="201"/>
      <c r="T266" s="202"/>
      <c r="AT266" s="196" t="s">
        <v>252</v>
      </c>
      <c r="AU266" s="196" t="s">
        <v>80</v>
      </c>
      <c r="AV266" s="12" t="s">
        <v>83</v>
      </c>
      <c r="AW266" s="12" t="s">
        <v>36</v>
      </c>
      <c r="AX266" s="12" t="s">
        <v>72</v>
      </c>
      <c r="AY266" s="196" t="s">
        <v>243</v>
      </c>
    </row>
    <row r="267" spans="2:65" s="11" customFormat="1" ht="13.5">
      <c r="B267" s="186"/>
      <c r="D267" s="187" t="s">
        <v>252</v>
      </c>
      <c r="E267" s="188" t="s">
        <v>5</v>
      </c>
      <c r="F267" s="189" t="s">
        <v>1533</v>
      </c>
      <c r="H267" s="190">
        <v>3.863</v>
      </c>
      <c r="I267" s="191"/>
      <c r="L267" s="186"/>
      <c r="M267" s="192"/>
      <c r="N267" s="193"/>
      <c r="O267" s="193"/>
      <c r="P267" s="193"/>
      <c r="Q267" s="193"/>
      <c r="R267" s="193"/>
      <c r="S267" s="193"/>
      <c r="T267" s="194"/>
      <c r="AT267" s="188" t="s">
        <v>252</v>
      </c>
      <c r="AU267" s="188" t="s">
        <v>80</v>
      </c>
      <c r="AV267" s="11" t="s">
        <v>80</v>
      </c>
      <c r="AW267" s="11" t="s">
        <v>36</v>
      </c>
      <c r="AX267" s="11" t="s">
        <v>72</v>
      </c>
      <c r="AY267" s="188" t="s">
        <v>243</v>
      </c>
    </row>
    <row r="268" spans="2:65" s="12" customFormat="1" ht="13.5">
      <c r="B268" s="195"/>
      <c r="D268" s="187" t="s">
        <v>252</v>
      </c>
      <c r="E268" s="196" t="s">
        <v>5</v>
      </c>
      <c r="F268" s="197" t="s">
        <v>1534</v>
      </c>
      <c r="H268" s="198">
        <v>3.863</v>
      </c>
      <c r="I268" s="199"/>
      <c r="L268" s="195"/>
      <c r="M268" s="200"/>
      <c r="N268" s="201"/>
      <c r="O268" s="201"/>
      <c r="P268" s="201"/>
      <c r="Q268" s="201"/>
      <c r="R268" s="201"/>
      <c r="S268" s="201"/>
      <c r="T268" s="202"/>
      <c r="AT268" s="196" t="s">
        <v>252</v>
      </c>
      <c r="AU268" s="196" t="s">
        <v>80</v>
      </c>
      <c r="AV268" s="12" t="s">
        <v>83</v>
      </c>
      <c r="AW268" s="12" t="s">
        <v>36</v>
      </c>
      <c r="AX268" s="12" t="s">
        <v>72</v>
      </c>
      <c r="AY268" s="196" t="s">
        <v>243</v>
      </c>
    </row>
    <row r="269" spans="2:65" s="13" customFormat="1" ht="13.5">
      <c r="B269" s="213"/>
      <c r="D269" s="187" t="s">
        <v>252</v>
      </c>
      <c r="E269" s="214" t="s">
        <v>5</v>
      </c>
      <c r="F269" s="215" t="s">
        <v>478</v>
      </c>
      <c r="H269" s="216">
        <v>11.62</v>
      </c>
      <c r="I269" s="217"/>
      <c r="L269" s="213"/>
      <c r="M269" s="218"/>
      <c r="N269" s="219"/>
      <c r="O269" s="219"/>
      <c r="P269" s="219"/>
      <c r="Q269" s="219"/>
      <c r="R269" s="219"/>
      <c r="S269" s="219"/>
      <c r="T269" s="220"/>
      <c r="AT269" s="214" t="s">
        <v>252</v>
      </c>
      <c r="AU269" s="214" t="s">
        <v>80</v>
      </c>
      <c r="AV269" s="13" t="s">
        <v>250</v>
      </c>
      <c r="AW269" s="13" t="s">
        <v>36</v>
      </c>
      <c r="AX269" s="13" t="s">
        <v>11</v>
      </c>
      <c r="AY269" s="214" t="s">
        <v>243</v>
      </c>
    </row>
    <row r="270" spans="2:65" s="10" customFormat="1" ht="37.35" customHeight="1">
      <c r="B270" s="160"/>
      <c r="D270" s="161" t="s">
        <v>71</v>
      </c>
      <c r="E270" s="162" t="s">
        <v>337</v>
      </c>
      <c r="F270" s="162" t="s">
        <v>1301</v>
      </c>
      <c r="I270" s="163"/>
      <c r="J270" s="164">
        <f>BK270</f>
        <v>0</v>
      </c>
      <c r="L270" s="160"/>
      <c r="M270" s="165"/>
      <c r="N270" s="166"/>
      <c r="O270" s="166"/>
      <c r="P270" s="167">
        <f>P271+P273</f>
        <v>0</v>
      </c>
      <c r="Q270" s="166"/>
      <c r="R270" s="167">
        <f>R271+R273</f>
        <v>0</v>
      </c>
      <c r="S270" s="166"/>
      <c r="T270" s="168">
        <f>T271+T273</f>
        <v>0</v>
      </c>
      <c r="AR270" s="161" t="s">
        <v>83</v>
      </c>
      <c r="AT270" s="169" t="s">
        <v>71</v>
      </c>
      <c r="AU270" s="169" t="s">
        <v>72</v>
      </c>
      <c r="AY270" s="161" t="s">
        <v>243</v>
      </c>
      <c r="BK270" s="170">
        <f>BK271+BK273</f>
        <v>0</v>
      </c>
    </row>
    <row r="271" spans="2:65" s="10" customFormat="1" ht="19.899999999999999" customHeight="1">
      <c r="B271" s="160"/>
      <c r="D271" s="161" t="s">
        <v>71</v>
      </c>
      <c r="E271" s="171" t="s">
        <v>1302</v>
      </c>
      <c r="F271" s="171" t="s">
        <v>1303</v>
      </c>
      <c r="I271" s="163"/>
      <c r="J271" s="172">
        <f>BK271</f>
        <v>0</v>
      </c>
      <c r="L271" s="160"/>
      <c r="M271" s="165"/>
      <c r="N271" s="166"/>
      <c r="O271" s="166"/>
      <c r="P271" s="167">
        <f>P272</f>
        <v>0</v>
      </c>
      <c r="Q271" s="166"/>
      <c r="R271" s="167">
        <f>R272</f>
        <v>0</v>
      </c>
      <c r="S271" s="166"/>
      <c r="T271" s="168">
        <f>T272</f>
        <v>0</v>
      </c>
      <c r="AR271" s="161" t="s">
        <v>83</v>
      </c>
      <c r="AT271" s="169" t="s">
        <v>71</v>
      </c>
      <c r="AU271" s="169" t="s">
        <v>11</v>
      </c>
      <c r="AY271" s="161" t="s">
        <v>243</v>
      </c>
      <c r="BK271" s="170">
        <f>BK272</f>
        <v>0</v>
      </c>
    </row>
    <row r="272" spans="2:65" s="1" customFormat="1" ht="16.5" customHeight="1">
      <c r="B272" s="173"/>
      <c r="C272" s="203" t="s">
        <v>674</v>
      </c>
      <c r="D272" s="203" t="s">
        <v>337</v>
      </c>
      <c r="E272" s="204" t="s">
        <v>1305</v>
      </c>
      <c r="F272" s="205" t="s">
        <v>1306</v>
      </c>
      <c r="G272" s="206" t="s">
        <v>999</v>
      </c>
      <c r="H272" s="207">
        <v>1</v>
      </c>
      <c r="I272" s="208"/>
      <c r="J272" s="209">
        <f>ROUND(I272*H272,0)</f>
        <v>0</v>
      </c>
      <c r="K272" s="205" t="s">
        <v>5</v>
      </c>
      <c r="L272" s="210"/>
      <c r="M272" s="211" t="s">
        <v>5</v>
      </c>
      <c r="N272" s="212" t="s">
        <v>43</v>
      </c>
      <c r="O272" s="40"/>
      <c r="P272" s="183">
        <f>O272*H272</f>
        <v>0</v>
      </c>
      <c r="Q272" s="183">
        <v>0</v>
      </c>
      <c r="R272" s="183">
        <f>Q272*H272</f>
        <v>0</v>
      </c>
      <c r="S272" s="183">
        <v>0</v>
      </c>
      <c r="T272" s="184">
        <f>S272*H272</f>
        <v>0</v>
      </c>
      <c r="AR272" s="23" t="s">
        <v>1307</v>
      </c>
      <c r="AT272" s="23" t="s">
        <v>337</v>
      </c>
      <c r="AU272" s="23" t="s">
        <v>80</v>
      </c>
      <c r="AY272" s="23" t="s">
        <v>243</v>
      </c>
      <c r="BE272" s="185">
        <f>IF(N272="základní",J272,0)</f>
        <v>0</v>
      </c>
      <c r="BF272" s="185">
        <f>IF(N272="snížená",J272,0)</f>
        <v>0</v>
      </c>
      <c r="BG272" s="185">
        <f>IF(N272="zákl. přenesená",J272,0)</f>
        <v>0</v>
      </c>
      <c r="BH272" s="185">
        <f>IF(N272="sníž. přenesená",J272,0)</f>
        <v>0</v>
      </c>
      <c r="BI272" s="185">
        <f>IF(N272="nulová",J272,0)</f>
        <v>0</v>
      </c>
      <c r="BJ272" s="23" t="s">
        <v>11</v>
      </c>
      <c r="BK272" s="185">
        <f>ROUND(I272*H272,0)</f>
        <v>0</v>
      </c>
      <c r="BL272" s="23" t="s">
        <v>684</v>
      </c>
      <c r="BM272" s="23" t="s">
        <v>1535</v>
      </c>
    </row>
    <row r="273" spans="2:65" s="10" customFormat="1" ht="29.85" customHeight="1">
      <c r="B273" s="160"/>
      <c r="D273" s="161" t="s">
        <v>71</v>
      </c>
      <c r="E273" s="171" t="s">
        <v>1536</v>
      </c>
      <c r="F273" s="171" t="s">
        <v>1537</v>
      </c>
      <c r="I273" s="163"/>
      <c r="J273" s="172">
        <f>BK273</f>
        <v>0</v>
      </c>
      <c r="L273" s="160"/>
      <c r="M273" s="165"/>
      <c r="N273" s="166"/>
      <c r="O273" s="166"/>
      <c r="P273" s="167">
        <f>P274</f>
        <v>0</v>
      </c>
      <c r="Q273" s="166"/>
      <c r="R273" s="167">
        <f>R274</f>
        <v>0</v>
      </c>
      <c r="S273" s="166"/>
      <c r="T273" s="168">
        <f>T274</f>
        <v>0</v>
      </c>
      <c r="AR273" s="161" t="s">
        <v>83</v>
      </c>
      <c r="AT273" s="169" t="s">
        <v>71</v>
      </c>
      <c r="AU273" s="169" t="s">
        <v>11</v>
      </c>
      <c r="AY273" s="161" t="s">
        <v>243</v>
      </c>
      <c r="BK273" s="170">
        <f>BK274</f>
        <v>0</v>
      </c>
    </row>
    <row r="274" spans="2:65" s="1" customFormat="1" ht="16.5" customHeight="1">
      <c r="B274" s="173"/>
      <c r="C274" s="203" t="s">
        <v>678</v>
      </c>
      <c r="D274" s="203" t="s">
        <v>337</v>
      </c>
      <c r="E274" s="204" t="s">
        <v>1538</v>
      </c>
      <c r="F274" s="205" t="s">
        <v>1539</v>
      </c>
      <c r="G274" s="206" t="s">
        <v>999</v>
      </c>
      <c r="H274" s="207">
        <v>1</v>
      </c>
      <c r="I274" s="208"/>
      <c r="J274" s="209">
        <f>ROUND(I274*H274,0)</f>
        <v>0</v>
      </c>
      <c r="K274" s="205" t="s">
        <v>5</v>
      </c>
      <c r="L274" s="210"/>
      <c r="M274" s="211" t="s">
        <v>5</v>
      </c>
      <c r="N274" s="221" t="s">
        <v>43</v>
      </c>
      <c r="O274" s="222"/>
      <c r="P274" s="223">
        <f>O274*H274</f>
        <v>0</v>
      </c>
      <c r="Q274" s="223">
        <v>0</v>
      </c>
      <c r="R274" s="223">
        <f>Q274*H274</f>
        <v>0</v>
      </c>
      <c r="S274" s="223">
        <v>0</v>
      </c>
      <c r="T274" s="224">
        <f>S274*H274</f>
        <v>0</v>
      </c>
      <c r="AR274" s="23" t="s">
        <v>1307</v>
      </c>
      <c r="AT274" s="23" t="s">
        <v>337</v>
      </c>
      <c r="AU274" s="23" t="s">
        <v>80</v>
      </c>
      <c r="AY274" s="23" t="s">
        <v>243</v>
      </c>
      <c r="BE274" s="185">
        <f>IF(N274="základní",J274,0)</f>
        <v>0</v>
      </c>
      <c r="BF274" s="185">
        <f>IF(N274="snížená",J274,0)</f>
        <v>0</v>
      </c>
      <c r="BG274" s="185">
        <f>IF(N274="zákl. přenesená",J274,0)</f>
        <v>0</v>
      </c>
      <c r="BH274" s="185">
        <f>IF(N274="sníž. přenesená",J274,0)</f>
        <v>0</v>
      </c>
      <c r="BI274" s="185">
        <f>IF(N274="nulová",J274,0)</f>
        <v>0</v>
      </c>
      <c r="BJ274" s="23" t="s">
        <v>11</v>
      </c>
      <c r="BK274" s="185">
        <f>ROUND(I274*H274,0)</f>
        <v>0</v>
      </c>
      <c r="BL274" s="23" t="s">
        <v>684</v>
      </c>
      <c r="BM274" s="23" t="s">
        <v>1540</v>
      </c>
    </row>
    <row r="275" spans="2:65" s="1" customFormat="1" ht="6.95" customHeight="1">
      <c r="B275" s="54"/>
      <c r="C275" s="55"/>
      <c r="D275" s="55"/>
      <c r="E275" s="55"/>
      <c r="F275" s="55"/>
      <c r="G275" s="55"/>
      <c r="H275" s="55"/>
      <c r="I275" s="127"/>
      <c r="J275" s="55"/>
      <c r="K275" s="55"/>
      <c r="L275" s="39"/>
    </row>
  </sheetData>
  <sheetProtection password="EFE1" sheet="1" objects="1" scenarios="1"/>
  <autoFilter ref="C94:K274"/>
  <mergeCells count="10">
    <mergeCell ref="J51:J52"/>
    <mergeCell ref="E85:H85"/>
    <mergeCell ref="E87:H8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5"/>
  <sheetViews>
    <sheetView showGridLines="0" workbookViewId="0">
      <pane ySplit="1" topLeftCell="A2" activePane="bottomLeft" state="frozen"/>
      <selection pane="bottomLeft" activeCell="G30" sqref="G30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7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98"/>
      <c r="C1" s="98"/>
      <c r="D1" s="99" t="s">
        <v>1</v>
      </c>
      <c r="E1" s="98"/>
      <c r="F1" s="100" t="s">
        <v>86</v>
      </c>
      <c r="G1" s="350" t="s">
        <v>87</v>
      </c>
      <c r="H1" s="350"/>
      <c r="I1" s="101"/>
      <c r="J1" s="100" t="s">
        <v>88</v>
      </c>
      <c r="K1" s="99" t="s">
        <v>89</v>
      </c>
      <c r="L1" s="100" t="s">
        <v>90</v>
      </c>
      <c r="M1" s="100"/>
      <c r="N1" s="100"/>
      <c r="O1" s="100"/>
      <c r="P1" s="100"/>
      <c r="Q1" s="100"/>
      <c r="R1" s="100"/>
      <c r="S1" s="100"/>
      <c r="T1" s="100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40" t="s">
        <v>8</v>
      </c>
      <c r="M2" s="341"/>
      <c r="N2" s="341"/>
      <c r="O2" s="341"/>
      <c r="P2" s="341"/>
      <c r="Q2" s="341"/>
      <c r="R2" s="341"/>
      <c r="S2" s="341"/>
      <c r="T2" s="341"/>
      <c r="U2" s="341"/>
      <c r="V2" s="341"/>
      <c r="AT2" s="23" t="s">
        <v>85</v>
      </c>
    </row>
    <row r="3" spans="1:70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80</v>
      </c>
    </row>
    <row r="4" spans="1:70" ht="36.950000000000003" customHeight="1">
      <c r="B4" s="27"/>
      <c r="C4" s="28"/>
      <c r="D4" s="29" t="s">
        <v>97</v>
      </c>
      <c r="E4" s="28"/>
      <c r="F4" s="28"/>
      <c r="G4" s="28"/>
      <c r="H4" s="28"/>
      <c r="I4" s="104"/>
      <c r="J4" s="28"/>
      <c r="K4" s="30"/>
      <c r="M4" s="31" t="s">
        <v>14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1:70">
      <c r="B6" s="27"/>
      <c r="C6" s="28"/>
      <c r="D6" s="36" t="s">
        <v>20</v>
      </c>
      <c r="E6" s="28"/>
      <c r="F6" s="28"/>
      <c r="G6" s="28"/>
      <c r="H6" s="28"/>
      <c r="I6" s="104"/>
      <c r="J6" s="28"/>
      <c r="K6" s="30"/>
    </row>
    <row r="7" spans="1:70" ht="16.5" customHeight="1">
      <c r="B7" s="27"/>
      <c r="C7" s="28"/>
      <c r="D7" s="28"/>
      <c r="E7" s="342" t="str">
        <f>'Rekapitulace stavby'!K6</f>
        <v>Zateplení objektu tělocvičny VOŠS a SPŠS, Raisova 1816, Náchod</v>
      </c>
      <c r="F7" s="343"/>
      <c r="G7" s="343"/>
      <c r="H7" s="343"/>
      <c r="I7" s="104"/>
      <c r="J7" s="28"/>
      <c r="K7" s="30"/>
    </row>
    <row r="8" spans="1:70" s="1" customFormat="1">
      <c r="B8" s="39"/>
      <c r="C8" s="40"/>
      <c r="D8" s="36" t="s">
        <v>110</v>
      </c>
      <c r="E8" s="40"/>
      <c r="F8" s="40"/>
      <c r="G8" s="40"/>
      <c r="H8" s="40"/>
      <c r="I8" s="105"/>
      <c r="J8" s="40"/>
      <c r="K8" s="43"/>
    </row>
    <row r="9" spans="1:70" s="1" customFormat="1" ht="36.950000000000003" customHeight="1">
      <c r="B9" s="39"/>
      <c r="C9" s="40"/>
      <c r="D9" s="40"/>
      <c r="E9" s="344" t="s">
        <v>1541</v>
      </c>
      <c r="F9" s="345"/>
      <c r="G9" s="345"/>
      <c r="H9" s="345"/>
      <c r="I9" s="105"/>
      <c r="J9" s="40"/>
      <c r="K9" s="43"/>
    </row>
    <row r="10" spans="1:70" s="1" customFormat="1" ht="13.5">
      <c r="B10" s="39"/>
      <c r="C10" s="40"/>
      <c r="D10" s="40"/>
      <c r="E10" s="40"/>
      <c r="F10" s="40"/>
      <c r="G10" s="40"/>
      <c r="H10" s="40"/>
      <c r="I10" s="105"/>
      <c r="J10" s="40"/>
      <c r="K10" s="43"/>
    </row>
    <row r="11" spans="1:70" s="1" customFormat="1" ht="14.45" customHeight="1">
      <c r="B11" s="39"/>
      <c r="C11" s="40"/>
      <c r="D11" s="36" t="s">
        <v>22</v>
      </c>
      <c r="E11" s="40"/>
      <c r="F11" s="34" t="s">
        <v>5</v>
      </c>
      <c r="G11" s="40"/>
      <c r="H11" s="40"/>
      <c r="I11" s="106" t="s">
        <v>23</v>
      </c>
      <c r="J11" s="34" t="s">
        <v>5</v>
      </c>
      <c r="K11" s="43"/>
    </row>
    <row r="12" spans="1:70" s="1" customFormat="1" ht="14.45" customHeight="1">
      <c r="B12" s="39"/>
      <c r="C12" s="40"/>
      <c r="D12" s="36" t="s">
        <v>24</v>
      </c>
      <c r="E12" s="40"/>
      <c r="F12" s="34" t="s">
        <v>25</v>
      </c>
      <c r="G12" s="40"/>
      <c r="H12" s="40"/>
      <c r="I12" s="106" t="s">
        <v>26</v>
      </c>
      <c r="J12" s="107">
        <f>'Rekapitulace stavby'!AN8</f>
        <v>0</v>
      </c>
      <c r="K12" s="43"/>
    </row>
    <row r="13" spans="1:70" s="1" customFormat="1" ht="10.9" customHeight="1">
      <c r="B13" s="39"/>
      <c r="C13" s="40"/>
      <c r="D13" s="40"/>
      <c r="E13" s="40"/>
      <c r="F13" s="40"/>
      <c r="G13" s="40"/>
      <c r="H13" s="40"/>
      <c r="I13" s="105"/>
      <c r="J13" s="40"/>
      <c r="K13" s="43"/>
    </row>
    <row r="14" spans="1:70" s="1" customFormat="1" ht="14.45" customHeight="1">
      <c r="B14" s="39"/>
      <c r="C14" s="40"/>
      <c r="D14" s="36" t="s">
        <v>29</v>
      </c>
      <c r="E14" s="40"/>
      <c r="F14" s="40"/>
      <c r="G14" s="40"/>
      <c r="H14" s="40"/>
      <c r="I14" s="106" t="s">
        <v>30</v>
      </c>
      <c r="J14" s="34" t="s">
        <v>5</v>
      </c>
      <c r="K14" s="43"/>
    </row>
    <row r="15" spans="1:70" s="1" customFormat="1" ht="18" customHeight="1">
      <c r="B15" s="39"/>
      <c r="C15" s="40"/>
      <c r="D15" s="40"/>
      <c r="E15" s="34" t="s">
        <v>31</v>
      </c>
      <c r="F15" s="40"/>
      <c r="G15" s="40"/>
      <c r="H15" s="40"/>
      <c r="I15" s="106" t="s">
        <v>32</v>
      </c>
      <c r="J15" s="34" t="s">
        <v>5</v>
      </c>
      <c r="K15" s="43"/>
    </row>
    <row r="16" spans="1:70" s="1" customFormat="1" ht="6.95" customHeight="1">
      <c r="B16" s="39"/>
      <c r="C16" s="40"/>
      <c r="D16" s="40"/>
      <c r="E16" s="40"/>
      <c r="F16" s="40"/>
      <c r="G16" s="40"/>
      <c r="H16" s="40"/>
      <c r="I16" s="105"/>
      <c r="J16" s="40"/>
      <c r="K16" s="43"/>
    </row>
    <row r="17" spans="2:11" s="1" customFormat="1" ht="14.45" customHeight="1">
      <c r="B17" s="39"/>
      <c r="C17" s="40"/>
      <c r="D17" s="36" t="s">
        <v>33</v>
      </c>
      <c r="E17" s="40"/>
      <c r="F17" s="40"/>
      <c r="G17" s="40"/>
      <c r="H17" s="40"/>
      <c r="I17" s="106" t="s">
        <v>30</v>
      </c>
      <c r="J17" s="34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4" t="str">
        <f>IF('Rekapitulace stavby'!E14="Vyplň údaj","",IF('Rekapitulace stavby'!E14="","",'Rekapitulace stavby'!E14))</f>
        <v>asdasd</v>
      </c>
      <c r="F18" s="40"/>
      <c r="G18" s="40"/>
      <c r="H18" s="40"/>
      <c r="I18" s="106" t="s">
        <v>32</v>
      </c>
      <c r="J18" s="34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5"/>
      <c r="J19" s="40"/>
      <c r="K19" s="43"/>
    </row>
    <row r="20" spans="2:11" s="1" customFormat="1" ht="14.45" customHeight="1">
      <c r="B20" s="39"/>
      <c r="C20" s="40"/>
      <c r="D20" s="36" t="s">
        <v>34</v>
      </c>
      <c r="E20" s="40"/>
      <c r="F20" s="40"/>
      <c r="G20" s="40"/>
      <c r="H20" s="40"/>
      <c r="I20" s="106" t="s">
        <v>30</v>
      </c>
      <c r="J20" s="34" t="s">
        <v>5</v>
      </c>
      <c r="K20" s="43"/>
    </row>
    <row r="21" spans="2:11" s="1" customFormat="1" ht="18" customHeight="1">
      <c r="B21" s="39"/>
      <c r="C21" s="40"/>
      <c r="D21" s="40"/>
      <c r="E21" s="34" t="s">
        <v>35</v>
      </c>
      <c r="F21" s="40"/>
      <c r="G21" s="40"/>
      <c r="H21" s="40"/>
      <c r="I21" s="106" t="s">
        <v>32</v>
      </c>
      <c r="J21" s="34" t="s">
        <v>5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5"/>
      <c r="J22" s="40"/>
      <c r="K22" s="43"/>
    </row>
    <row r="23" spans="2:11" s="1" customFormat="1" ht="14.45" customHeight="1">
      <c r="B23" s="39"/>
      <c r="C23" s="40"/>
      <c r="D23" s="36" t="s">
        <v>37</v>
      </c>
      <c r="E23" s="40"/>
      <c r="F23" s="40"/>
      <c r="G23" s="40"/>
      <c r="H23" s="40"/>
      <c r="I23" s="105"/>
      <c r="J23" s="40"/>
      <c r="K23" s="43"/>
    </row>
    <row r="24" spans="2:11" s="6" customFormat="1" ht="16.5" customHeight="1">
      <c r="B24" s="108"/>
      <c r="C24" s="109"/>
      <c r="D24" s="109"/>
      <c r="E24" s="312" t="s">
        <v>5</v>
      </c>
      <c r="F24" s="312"/>
      <c r="G24" s="312"/>
      <c r="H24" s="312"/>
      <c r="I24" s="110"/>
      <c r="J24" s="109"/>
      <c r="K24" s="111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5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3"/>
      <c r="J26" s="66"/>
      <c r="K26" s="114"/>
    </row>
    <row r="27" spans="2:11" s="1" customFormat="1" ht="25.35" customHeight="1">
      <c r="B27" s="39"/>
      <c r="C27" s="40"/>
      <c r="D27" s="115" t="s">
        <v>38</v>
      </c>
      <c r="E27" s="40"/>
      <c r="F27" s="40"/>
      <c r="G27" s="40"/>
      <c r="H27" s="40"/>
      <c r="I27" s="105"/>
      <c r="J27" s="116">
        <f>ROUND(J86,0)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3"/>
      <c r="J28" s="66"/>
      <c r="K28" s="114"/>
    </row>
    <row r="29" spans="2:11" s="1" customFormat="1" ht="14.45" customHeight="1">
      <c r="B29" s="39"/>
      <c r="C29" s="40"/>
      <c r="D29" s="40"/>
      <c r="E29" s="40"/>
      <c r="F29" s="44" t="s">
        <v>40</v>
      </c>
      <c r="G29" s="40"/>
      <c r="H29" s="40"/>
      <c r="I29" s="117" t="s">
        <v>39</v>
      </c>
      <c r="J29" s="44" t="s">
        <v>41</v>
      </c>
      <c r="K29" s="43"/>
    </row>
    <row r="30" spans="2:11" s="1" customFormat="1" ht="14.45" customHeight="1">
      <c r="B30" s="39"/>
      <c r="C30" s="40"/>
      <c r="D30" s="47" t="s">
        <v>42</v>
      </c>
      <c r="E30" s="47" t="s">
        <v>43</v>
      </c>
      <c r="F30" s="118">
        <f>ROUND(SUM(BE86:BE114), 0)</f>
        <v>0</v>
      </c>
      <c r="G30" s="40"/>
      <c r="H30" s="40"/>
      <c r="I30" s="119">
        <v>0.21</v>
      </c>
      <c r="J30" s="118">
        <f>ROUND(ROUND((SUM(BE86:BE114)), 0)*I30, 0)</f>
        <v>0</v>
      </c>
      <c r="K30" s="43"/>
    </row>
    <row r="31" spans="2:11" s="1" customFormat="1" ht="14.45" customHeight="1">
      <c r="B31" s="39"/>
      <c r="C31" s="40"/>
      <c r="D31" s="40"/>
      <c r="E31" s="47" t="s">
        <v>44</v>
      </c>
      <c r="F31" s="118">
        <f>ROUND(SUM(BF86:BF114), 0)</f>
        <v>0</v>
      </c>
      <c r="G31" s="40"/>
      <c r="H31" s="40"/>
      <c r="I31" s="119">
        <v>0.15</v>
      </c>
      <c r="J31" s="118">
        <f>ROUND(ROUND((SUM(BF86:BF114)), 0)*I31, 0)</f>
        <v>0</v>
      </c>
      <c r="K31" s="43"/>
    </row>
    <row r="32" spans="2:11" s="1" customFormat="1" ht="14.45" hidden="1" customHeight="1">
      <c r="B32" s="39"/>
      <c r="C32" s="40"/>
      <c r="D32" s="40"/>
      <c r="E32" s="47" t="s">
        <v>45</v>
      </c>
      <c r="F32" s="118">
        <f>ROUND(SUM(BG86:BG114), 0)</f>
        <v>0</v>
      </c>
      <c r="G32" s="40"/>
      <c r="H32" s="40"/>
      <c r="I32" s="119">
        <v>0.21</v>
      </c>
      <c r="J32" s="118">
        <v>0</v>
      </c>
      <c r="K32" s="43"/>
    </row>
    <row r="33" spans="2:11" s="1" customFormat="1" ht="14.45" hidden="1" customHeight="1">
      <c r="B33" s="39"/>
      <c r="C33" s="40"/>
      <c r="D33" s="40"/>
      <c r="E33" s="47" t="s">
        <v>46</v>
      </c>
      <c r="F33" s="118">
        <f>ROUND(SUM(BH86:BH114), 0)</f>
        <v>0</v>
      </c>
      <c r="G33" s="40"/>
      <c r="H33" s="40"/>
      <c r="I33" s="119">
        <v>0.15</v>
      </c>
      <c r="J33" s="118">
        <v>0</v>
      </c>
      <c r="K33" s="43"/>
    </row>
    <row r="34" spans="2:11" s="1" customFormat="1" ht="14.45" hidden="1" customHeight="1">
      <c r="B34" s="39"/>
      <c r="C34" s="40"/>
      <c r="D34" s="40"/>
      <c r="E34" s="47" t="s">
        <v>47</v>
      </c>
      <c r="F34" s="118">
        <f>ROUND(SUM(BI86:BI114), 0)</f>
        <v>0</v>
      </c>
      <c r="G34" s="40"/>
      <c r="H34" s="40"/>
      <c r="I34" s="119">
        <v>0</v>
      </c>
      <c r="J34" s="11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5"/>
      <c r="J35" s="40"/>
      <c r="K35" s="43"/>
    </row>
    <row r="36" spans="2:11" s="1" customFormat="1" ht="25.35" customHeight="1">
      <c r="B36" s="39"/>
      <c r="C36" s="120"/>
      <c r="D36" s="121" t="s">
        <v>48</v>
      </c>
      <c r="E36" s="69"/>
      <c r="F36" s="69"/>
      <c r="G36" s="122" t="s">
        <v>49</v>
      </c>
      <c r="H36" s="123" t="s">
        <v>50</v>
      </c>
      <c r="I36" s="124"/>
      <c r="J36" s="125">
        <f>SUM(J27:J34)</f>
        <v>0</v>
      </c>
      <c r="K36" s="12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7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8"/>
      <c r="J41" s="58"/>
      <c r="K41" s="129"/>
    </row>
    <row r="42" spans="2:11" s="1" customFormat="1" ht="36.950000000000003" customHeight="1">
      <c r="B42" s="39"/>
      <c r="C42" s="29" t="s">
        <v>198</v>
      </c>
      <c r="D42" s="40"/>
      <c r="E42" s="40"/>
      <c r="F42" s="40"/>
      <c r="G42" s="40"/>
      <c r="H42" s="40"/>
      <c r="I42" s="105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5"/>
      <c r="J43" s="40"/>
      <c r="K43" s="43"/>
    </row>
    <row r="44" spans="2:11" s="1" customFormat="1" ht="14.45" customHeight="1">
      <c r="B44" s="39"/>
      <c r="C44" s="36" t="s">
        <v>20</v>
      </c>
      <c r="D44" s="40"/>
      <c r="E44" s="40"/>
      <c r="F44" s="40"/>
      <c r="G44" s="40"/>
      <c r="H44" s="40"/>
      <c r="I44" s="105"/>
      <c r="J44" s="40"/>
      <c r="K44" s="43"/>
    </row>
    <row r="45" spans="2:11" s="1" customFormat="1" ht="16.5" customHeight="1">
      <c r="B45" s="39"/>
      <c r="C45" s="40"/>
      <c r="D45" s="40"/>
      <c r="E45" s="342" t="str">
        <f>E7</f>
        <v>Zateplení objektu tělocvičny VOŠS a SPŠS, Raisova 1816, Náchod</v>
      </c>
      <c r="F45" s="343"/>
      <c r="G45" s="343"/>
      <c r="H45" s="343"/>
      <c r="I45" s="105"/>
      <c r="J45" s="40"/>
      <c r="K45" s="43"/>
    </row>
    <row r="46" spans="2:11" s="1" customFormat="1" ht="14.45" customHeight="1">
      <c r="B46" s="39"/>
      <c r="C46" s="36" t="s">
        <v>110</v>
      </c>
      <c r="D46" s="40"/>
      <c r="E46" s="40"/>
      <c r="F46" s="40"/>
      <c r="G46" s="40"/>
      <c r="H46" s="40"/>
      <c r="I46" s="105"/>
      <c r="J46" s="40"/>
      <c r="K46" s="43"/>
    </row>
    <row r="47" spans="2:11" s="1" customFormat="1" ht="17.25" customHeight="1">
      <c r="B47" s="39"/>
      <c r="C47" s="40"/>
      <c r="D47" s="40"/>
      <c r="E47" s="344" t="str">
        <f>E9</f>
        <v>3 - Ostatní a vedlejší náklady</v>
      </c>
      <c r="F47" s="345"/>
      <c r="G47" s="345"/>
      <c r="H47" s="345"/>
      <c r="I47" s="105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5"/>
      <c r="J48" s="40"/>
      <c r="K48" s="43"/>
    </row>
    <row r="49" spans="2:47" s="1" customFormat="1" ht="18" customHeight="1">
      <c r="B49" s="39"/>
      <c r="C49" s="36" t="s">
        <v>24</v>
      </c>
      <c r="D49" s="40"/>
      <c r="E49" s="40"/>
      <c r="F49" s="34" t="str">
        <f>F12</f>
        <v>Náchod</v>
      </c>
      <c r="G49" s="40"/>
      <c r="H49" s="40"/>
      <c r="I49" s="106" t="s">
        <v>26</v>
      </c>
      <c r="J49" s="107">
        <f>IF(J12="","",J12)</f>
        <v>0</v>
      </c>
      <c r="K49" s="43"/>
    </row>
    <row r="50" spans="2:47" s="1" customFormat="1" ht="6.95" customHeight="1">
      <c r="B50" s="39"/>
      <c r="C50" s="40"/>
      <c r="D50" s="40"/>
      <c r="E50" s="40"/>
      <c r="F50" s="40"/>
      <c r="G50" s="40"/>
      <c r="H50" s="40"/>
      <c r="I50" s="105"/>
      <c r="J50" s="40"/>
      <c r="K50" s="43"/>
    </row>
    <row r="51" spans="2:47" s="1" customFormat="1">
      <c r="B51" s="39"/>
      <c r="C51" s="36" t="s">
        <v>29</v>
      </c>
      <c r="D51" s="40"/>
      <c r="E51" s="40"/>
      <c r="F51" s="34" t="str">
        <f>E15</f>
        <v>VOŠS a SPŠS, Pražská 931, Náchod</v>
      </c>
      <c r="G51" s="40"/>
      <c r="H51" s="40"/>
      <c r="I51" s="106" t="s">
        <v>34</v>
      </c>
      <c r="J51" s="312" t="str">
        <f>E21</f>
        <v>Tektum spol. s r.o., Horská 72, Náchod</v>
      </c>
      <c r="K51" s="43"/>
    </row>
    <row r="52" spans="2:47" s="1" customFormat="1" ht="14.45" customHeight="1">
      <c r="B52" s="39"/>
      <c r="C52" s="36" t="s">
        <v>33</v>
      </c>
      <c r="D52" s="40"/>
      <c r="E52" s="40"/>
      <c r="F52" s="34" t="str">
        <f>IF(E18="","",E18)</f>
        <v>asdasd</v>
      </c>
      <c r="G52" s="40"/>
      <c r="H52" s="40"/>
      <c r="I52" s="105"/>
      <c r="J52" s="346"/>
      <c r="K52" s="43"/>
    </row>
    <row r="53" spans="2:47" s="1" customFormat="1" ht="10.35" customHeight="1">
      <c r="B53" s="39"/>
      <c r="C53" s="40"/>
      <c r="D53" s="40"/>
      <c r="E53" s="40"/>
      <c r="F53" s="40"/>
      <c r="G53" s="40"/>
      <c r="H53" s="40"/>
      <c r="I53" s="105"/>
      <c r="J53" s="40"/>
      <c r="K53" s="43"/>
    </row>
    <row r="54" spans="2:47" s="1" customFormat="1" ht="29.25" customHeight="1">
      <c r="B54" s="39"/>
      <c r="C54" s="130" t="s">
        <v>199</v>
      </c>
      <c r="D54" s="120"/>
      <c r="E54" s="120"/>
      <c r="F54" s="120"/>
      <c r="G54" s="120"/>
      <c r="H54" s="120"/>
      <c r="I54" s="131"/>
      <c r="J54" s="132" t="s">
        <v>200</v>
      </c>
      <c r="K54" s="133"/>
    </row>
    <row r="55" spans="2:47" s="1" customFormat="1" ht="10.35" customHeight="1">
      <c r="B55" s="39"/>
      <c r="C55" s="40"/>
      <c r="D55" s="40"/>
      <c r="E55" s="40"/>
      <c r="F55" s="40"/>
      <c r="G55" s="40"/>
      <c r="H55" s="40"/>
      <c r="I55" s="105"/>
      <c r="J55" s="40"/>
      <c r="K55" s="43"/>
    </row>
    <row r="56" spans="2:47" s="1" customFormat="1" ht="29.25" customHeight="1">
      <c r="B56" s="39"/>
      <c r="C56" s="134" t="s">
        <v>201</v>
      </c>
      <c r="D56" s="40"/>
      <c r="E56" s="40"/>
      <c r="F56" s="40"/>
      <c r="G56" s="40"/>
      <c r="H56" s="40"/>
      <c r="I56" s="105"/>
      <c r="J56" s="116">
        <f>J86</f>
        <v>0</v>
      </c>
      <c r="K56" s="43"/>
      <c r="AU56" s="23" t="s">
        <v>202</v>
      </c>
    </row>
    <row r="57" spans="2:47" s="7" customFormat="1" ht="24.95" customHeight="1">
      <c r="B57" s="135"/>
      <c r="C57" s="136"/>
      <c r="D57" s="137" t="s">
        <v>1542</v>
      </c>
      <c r="E57" s="138"/>
      <c r="F57" s="138"/>
      <c r="G57" s="138"/>
      <c r="H57" s="138"/>
      <c r="I57" s="139"/>
      <c r="J57" s="140">
        <f>J87</f>
        <v>0</v>
      </c>
      <c r="K57" s="141"/>
    </row>
    <row r="58" spans="2:47" s="8" customFormat="1" ht="19.899999999999999" customHeight="1">
      <c r="B58" s="142"/>
      <c r="C58" s="143"/>
      <c r="D58" s="144" t="s">
        <v>1543</v>
      </c>
      <c r="E58" s="145"/>
      <c r="F58" s="145"/>
      <c r="G58" s="145"/>
      <c r="H58" s="145"/>
      <c r="I58" s="146"/>
      <c r="J58" s="147">
        <f>J88</f>
        <v>0</v>
      </c>
      <c r="K58" s="148"/>
    </row>
    <row r="59" spans="2:47" s="8" customFormat="1" ht="19.899999999999999" customHeight="1">
      <c r="B59" s="142"/>
      <c r="C59" s="143"/>
      <c r="D59" s="144" t="s">
        <v>1544</v>
      </c>
      <c r="E59" s="145"/>
      <c r="F59" s="145"/>
      <c r="G59" s="145"/>
      <c r="H59" s="145"/>
      <c r="I59" s="146"/>
      <c r="J59" s="147">
        <f>J91</f>
        <v>0</v>
      </c>
      <c r="K59" s="148"/>
    </row>
    <row r="60" spans="2:47" s="8" customFormat="1" ht="19.899999999999999" customHeight="1">
      <c r="B60" s="142"/>
      <c r="C60" s="143"/>
      <c r="D60" s="144" t="s">
        <v>1545</v>
      </c>
      <c r="E60" s="145"/>
      <c r="F60" s="145"/>
      <c r="G60" s="145"/>
      <c r="H60" s="145"/>
      <c r="I60" s="146"/>
      <c r="J60" s="147">
        <f>J94</f>
        <v>0</v>
      </c>
      <c r="K60" s="148"/>
    </row>
    <row r="61" spans="2:47" s="8" customFormat="1" ht="19.899999999999999" customHeight="1">
      <c r="B61" s="142"/>
      <c r="C61" s="143"/>
      <c r="D61" s="144" t="s">
        <v>1546</v>
      </c>
      <c r="E61" s="145"/>
      <c r="F61" s="145"/>
      <c r="G61" s="145"/>
      <c r="H61" s="145"/>
      <c r="I61" s="146"/>
      <c r="J61" s="147">
        <f>J97</f>
        <v>0</v>
      </c>
      <c r="K61" s="148"/>
    </row>
    <row r="62" spans="2:47" s="8" customFormat="1" ht="19.899999999999999" customHeight="1">
      <c r="B62" s="142"/>
      <c r="C62" s="143"/>
      <c r="D62" s="144" t="s">
        <v>1547</v>
      </c>
      <c r="E62" s="145"/>
      <c r="F62" s="145"/>
      <c r="G62" s="145"/>
      <c r="H62" s="145"/>
      <c r="I62" s="146"/>
      <c r="J62" s="147">
        <f>J100</f>
        <v>0</v>
      </c>
      <c r="K62" s="148"/>
    </row>
    <row r="63" spans="2:47" s="8" customFormat="1" ht="19.899999999999999" customHeight="1">
      <c r="B63" s="142"/>
      <c r="C63" s="143"/>
      <c r="D63" s="144" t="s">
        <v>1548</v>
      </c>
      <c r="E63" s="145"/>
      <c r="F63" s="145"/>
      <c r="G63" s="145"/>
      <c r="H63" s="145"/>
      <c r="I63" s="146"/>
      <c r="J63" s="147">
        <f>J103</f>
        <v>0</v>
      </c>
      <c r="K63" s="148"/>
    </row>
    <row r="64" spans="2:47" s="8" customFormat="1" ht="19.899999999999999" customHeight="1">
      <c r="B64" s="142"/>
      <c r="C64" s="143"/>
      <c r="D64" s="144" t="s">
        <v>1549</v>
      </c>
      <c r="E64" s="145"/>
      <c r="F64" s="145"/>
      <c r="G64" s="145"/>
      <c r="H64" s="145"/>
      <c r="I64" s="146"/>
      <c r="J64" s="147">
        <f>J106</f>
        <v>0</v>
      </c>
      <c r="K64" s="148"/>
    </row>
    <row r="65" spans="2:12" s="8" customFormat="1" ht="19.899999999999999" customHeight="1">
      <c r="B65" s="142"/>
      <c r="C65" s="143"/>
      <c r="D65" s="144" t="s">
        <v>1550</v>
      </c>
      <c r="E65" s="145"/>
      <c r="F65" s="145"/>
      <c r="G65" s="145"/>
      <c r="H65" s="145"/>
      <c r="I65" s="146"/>
      <c r="J65" s="147">
        <f>J109</f>
        <v>0</v>
      </c>
      <c r="K65" s="148"/>
    </row>
    <row r="66" spans="2:12" s="8" customFormat="1" ht="19.899999999999999" customHeight="1">
      <c r="B66" s="142"/>
      <c r="C66" s="143"/>
      <c r="D66" s="144" t="s">
        <v>1551</v>
      </c>
      <c r="E66" s="145"/>
      <c r="F66" s="145"/>
      <c r="G66" s="145"/>
      <c r="H66" s="145"/>
      <c r="I66" s="146"/>
      <c r="J66" s="147">
        <f>J112</f>
        <v>0</v>
      </c>
      <c r="K66" s="148"/>
    </row>
    <row r="67" spans="2:12" s="1" customFormat="1" ht="21.75" customHeight="1">
      <c r="B67" s="39"/>
      <c r="C67" s="40"/>
      <c r="D67" s="40"/>
      <c r="E67" s="40"/>
      <c r="F67" s="40"/>
      <c r="G67" s="40"/>
      <c r="H67" s="40"/>
      <c r="I67" s="105"/>
      <c r="J67" s="40"/>
      <c r="K67" s="43"/>
    </row>
    <row r="68" spans="2:12" s="1" customFormat="1" ht="6.95" customHeight="1">
      <c r="B68" s="54"/>
      <c r="C68" s="55"/>
      <c r="D68" s="55"/>
      <c r="E68" s="55"/>
      <c r="F68" s="55"/>
      <c r="G68" s="55"/>
      <c r="H68" s="55"/>
      <c r="I68" s="127"/>
      <c r="J68" s="55"/>
      <c r="K68" s="56"/>
    </row>
    <row r="72" spans="2:12" s="1" customFormat="1" ht="6.95" customHeight="1">
      <c r="B72" s="57"/>
      <c r="C72" s="58"/>
      <c r="D72" s="58"/>
      <c r="E72" s="58"/>
      <c r="F72" s="58"/>
      <c r="G72" s="58"/>
      <c r="H72" s="58"/>
      <c r="I72" s="128"/>
      <c r="J72" s="58"/>
      <c r="K72" s="58"/>
      <c r="L72" s="39"/>
    </row>
    <row r="73" spans="2:12" s="1" customFormat="1" ht="36.950000000000003" customHeight="1">
      <c r="B73" s="39"/>
      <c r="C73" s="59" t="s">
        <v>227</v>
      </c>
      <c r="L73" s="39"/>
    </row>
    <row r="74" spans="2:12" s="1" customFormat="1" ht="6.95" customHeight="1">
      <c r="B74" s="39"/>
      <c r="L74" s="39"/>
    </row>
    <row r="75" spans="2:12" s="1" customFormat="1" ht="14.45" customHeight="1">
      <c r="B75" s="39"/>
      <c r="C75" s="61" t="s">
        <v>20</v>
      </c>
      <c r="L75" s="39"/>
    </row>
    <row r="76" spans="2:12" s="1" customFormat="1" ht="16.5" customHeight="1">
      <c r="B76" s="39"/>
      <c r="E76" s="347" t="str">
        <f>E7</f>
        <v>Zateplení objektu tělocvičny VOŠS a SPŠS, Raisova 1816, Náchod</v>
      </c>
      <c r="F76" s="348"/>
      <c r="G76" s="348"/>
      <c r="H76" s="348"/>
      <c r="L76" s="39"/>
    </row>
    <row r="77" spans="2:12" s="1" customFormat="1" ht="14.45" customHeight="1">
      <c r="B77" s="39"/>
      <c r="C77" s="61" t="s">
        <v>110</v>
      </c>
      <c r="L77" s="39"/>
    </row>
    <row r="78" spans="2:12" s="1" customFormat="1" ht="17.25" customHeight="1">
      <c r="B78" s="39"/>
      <c r="E78" s="323" t="str">
        <f>E9</f>
        <v>3 - Ostatní a vedlejší náklady</v>
      </c>
      <c r="F78" s="349"/>
      <c r="G78" s="349"/>
      <c r="H78" s="349"/>
      <c r="L78" s="39"/>
    </row>
    <row r="79" spans="2:12" s="1" customFormat="1" ht="6.95" customHeight="1">
      <c r="B79" s="39"/>
      <c r="L79" s="39"/>
    </row>
    <row r="80" spans="2:12" s="1" customFormat="1" ht="18" customHeight="1">
      <c r="B80" s="39"/>
      <c r="C80" s="61" t="s">
        <v>24</v>
      </c>
      <c r="F80" s="149" t="str">
        <f>F12</f>
        <v>Náchod</v>
      </c>
      <c r="I80" s="150" t="s">
        <v>26</v>
      </c>
      <c r="J80" s="65">
        <f>IF(J12="","",J12)</f>
        <v>0</v>
      </c>
      <c r="L80" s="39"/>
    </row>
    <row r="81" spans="2:65" s="1" customFormat="1" ht="6.95" customHeight="1">
      <c r="B81" s="39"/>
      <c r="L81" s="39"/>
    </row>
    <row r="82" spans="2:65" s="1" customFormat="1">
      <c r="B82" s="39"/>
      <c r="C82" s="61" t="s">
        <v>29</v>
      </c>
      <c r="F82" s="149" t="str">
        <f>E15</f>
        <v>VOŠS a SPŠS, Pražská 931, Náchod</v>
      </c>
      <c r="I82" s="150" t="s">
        <v>34</v>
      </c>
      <c r="J82" s="149" t="str">
        <f>E21</f>
        <v>Tektum spol. s r.o., Horská 72, Náchod</v>
      </c>
      <c r="L82" s="39"/>
    </row>
    <row r="83" spans="2:65" s="1" customFormat="1" ht="14.45" customHeight="1">
      <c r="B83" s="39"/>
      <c r="C83" s="61" t="s">
        <v>33</v>
      </c>
      <c r="F83" s="149" t="str">
        <f>IF(E18="","",E18)</f>
        <v>asdasd</v>
      </c>
      <c r="L83" s="39"/>
    </row>
    <row r="84" spans="2:65" s="1" customFormat="1" ht="10.35" customHeight="1">
      <c r="B84" s="39"/>
      <c r="L84" s="39"/>
    </row>
    <row r="85" spans="2:65" s="9" customFormat="1" ht="29.25" customHeight="1">
      <c r="B85" s="151"/>
      <c r="C85" s="152" t="s">
        <v>228</v>
      </c>
      <c r="D85" s="153" t="s">
        <v>57</v>
      </c>
      <c r="E85" s="153" t="s">
        <v>53</v>
      </c>
      <c r="F85" s="153" t="s">
        <v>229</v>
      </c>
      <c r="G85" s="153" t="s">
        <v>230</v>
      </c>
      <c r="H85" s="153" t="s">
        <v>231</v>
      </c>
      <c r="I85" s="154" t="s">
        <v>232</v>
      </c>
      <c r="J85" s="153" t="s">
        <v>200</v>
      </c>
      <c r="K85" s="155" t="s">
        <v>233</v>
      </c>
      <c r="L85" s="151"/>
      <c r="M85" s="71" t="s">
        <v>234</v>
      </c>
      <c r="N85" s="72" t="s">
        <v>42</v>
      </c>
      <c r="O85" s="72" t="s">
        <v>235</v>
      </c>
      <c r="P85" s="72" t="s">
        <v>236</v>
      </c>
      <c r="Q85" s="72" t="s">
        <v>237</v>
      </c>
      <c r="R85" s="72" t="s">
        <v>238</v>
      </c>
      <c r="S85" s="72" t="s">
        <v>239</v>
      </c>
      <c r="T85" s="73" t="s">
        <v>240</v>
      </c>
    </row>
    <row r="86" spans="2:65" s="1" customFormat="1" ht="29.25" customHeight="1">
      <c r="B86" s="39"/>
      <c r="C86" s="75" t="s">
        <v>201</v>
      </c>
      <c r="J86" s="156">
        <f>BK86</f>
        <v>0</v>
      </c>
      <c r="L86" s="39"/>
      <c r="M86" s="74"/>
      <c r="N86" s="66"/>
      <c r="O86" s="66"/>
      <c r="P86" s="157">
        <f>P87</f>
        <v>0</v>
      </c>
      <c r="Q86" s="66"/>
      <c r="R86" s="157">
        <f>R87</f>
        <v>0</v>
      </c>
      <c r="S86" s="66"/>
      <c r="T86" s="158">
        <f>T87</f>
        <v>0</v>
      </c>
      <c r="AT86" s="23" t="s">
        <v>71</v>
      </c>
      <c r="AU86" s="23" t="s">
        <v>202</v>
      </c>
      <c r="BK86" s="159">
        <f>BK87</f>
        <v>0</v>
      </c>
    </row>
    <row r="87" spans="2:65" s="10" customFormat="1" ht="37.35" customHeight="1">
      <c r="B87" s="160"/>
      <c r="D87" s="161" t="s">
        <v>71</v>
      </c>
      <c r="E87" s="162" t="s">
        <v>1552</v>
      </c>
      <c r="F87" s="162" t="s">
        <v>1553</v>
      </c>
      <c r="I87" s="163"/>
      <c r="J87" s="164">
        <f>BK87</f>
        <v>0</v>
      </c>
      <c r="L87" s="160"/>
      <c r="M87" s="165"/>
      <c r="N87" s="166"/>
      <c r="O87" s="166"/>
      <c r="P87" s="167">
        <f>P88+P91+P94+P97+P100+P103+P106+P109+P112</f>
        <v>0</v>
      </c>
      <c r="Q87" s="166"/>
      <c r="R87" s="167">
        <f>R88+R91+R94+R97+R100+R103+R106+R109+R112</f>
        <v>0</v>
      </c>
      <c r="S87" s="166"/>
      <c r="T87" s="168">
        <f>T88+T91+T94+T97+T100+T103+T106+T109+T112</f>
        <v>0</v>
      </c>
      <c r="AR87" s="161" t="s">
        <v>271</v>
      </c>
      <c r="AT87" s="169" t="s">
        <v>71</v>
      </c>
      <c r="AU87" s="169" t="s">
        <v>72</v>
      </c>
      <c r="AY87" s="161" t="s">
        <v>243</v>
      </c>
      <c r="BK87" s="170">
        <f>BK88+BK91+BK94+BK97+BK100+BK103+BK106+BK109+BK112</f>
        <v>0</v>
      </c>
    </row>
    <row r="88" spans="2:65" s="10" customFormat="1" ht="19.899999999999999" customHeight="1">
      <c r="B88" s="160"/>
      <c r="D88" s="161" t="s">
        <v>71</v>
      </c>
      <c r="E88" s="171" t="s">
        <v>1554</v>
      </c>
      <c r="F88" s="171" t="s">
        <v>1555</v>
      </c>
      <c r="I88" s="163"/>
      <c r="J88" s="172">
        <f>BK88</f>
        <v>0</v>
      </c>
      <c r="L88" s="160"/>
      <c r="M88" s="165"/>
      <c r="N88" s="166"/>
      <c r="O88" s="166"/>
      <c r="P88" s="167">
        <f>SUM(P89:P90)</f>
        <v>0</v>
      </c>
      <c r="Q88" s="166"/>
      <c r="R88" s="167">
        <f>SUM(R89:R90)</f>
        <v>0</v>
      </c>
      <c r="S88" s="166"/>
      <c r="T88" s="168">
        <f>SUM(T89:T90)</f>
        <v>0</v>
      </c>
      <c r="AR88" s="161" t="s">
        <v>271</v>
      </c>
      <c r="AT88" s="169" t="s">
        <v>71</v>
      </c>
      <c r="AU88" s="169" t="s">
        <v>11</v>
      </c>
      <c r="AY88" s="161" t="s">
        <v>243</v>
      </c>
      <c r="BK88" s="170">
        <f>SUM(BK89:BK90)</f>
        <v>0</v>
      </c>
    </row>
    <row r="89" spans="2:65" s="1" customFormat="1" ht="16.5" customHeight="1">
      <c r="B89" s="173"/>
      <c r="C89" s="174" t="s">
        <v>11</v>
      </c>
      <c r="D89" s="174" t="s">
        <v>245</v>
      </c>
      <c r="E89" s="175" t="s">
        <v>1556</v>
      </c>
      <c r="F89" s="176" t="s">
        <v>1555</v>
      </c>
      <c r="G89" s="177" t="s">
        <v>1557</v>
      </c>
      <c r="H89" s="178">
        <v>1</v>
      </c>
      <c r="I89" s="179"/>
      <c r="J89" s="180">
        <f>ROUND(I89*H89,0)</f>
        <v>0</v>
      </c>
      <c r="K89" s="176" t="s">
        <v>249</v>
      </c>
      <c r="L89" s="39"/>
      <c r="M89" s="181" t="s">
        <v>5</v>
      </c>
      <c r="N89" s="182" t="s">
        <v>43</v>
      </c>
      <c r="O89" s="40"/>
      <c r="P89" s="183">
        <f>O89*H89</f>
        <v>0</v>
      </c>
      <c r="Q89" s="183">
        <v>0</v>
      </c>
      <c r="R89" s="183">
        <f>Q89*H89</f>
        <v>0</v>
      </c>
      <c r="S89" s="183">
        <v>0</v>
      </c>
      <c r="T89" s="184">
        <f>S89*H89</f>
        <v>0</v>
      </c>
      <c r="AR89" s="23" t="s">
        <v>1558</v>
      </c>
      <c r="AT89" s="23" t="s">
        <v>245</v>
      </c>
      <c r="AU89" s="23" t="s">
        <v>80</v>
      </c>
      <c r="AY89" s="23" t="s">
        <v>243</v>
      </c>
      <c r="BE89" s="185">
        <f>IF(N89="základní",J89,0)</f>
        <v>0</v>
      </c>
      <c r="BF89" s="185">
        <f>IF(N89="snížená",J89,0)</f>
        <v>0</v>
      </c>
      <c r="BG89" s="185">
        <f>IF(N89="zákl. přenesená",J89,0)</f>
        <v>0</v>
      </c>
      <c r="BH89" s="185">
        <f>IF(N89="sníž. přenesená",J89,0)</f>
        <v>0</v>
      </c>
      <c r="BI89" s="185">
        <f>IF(N89="nulová",J89,0)</f>
        <v>0</v>
      </c>
      <c r="BJ89" s="23" t="s">
        <v>11</v>
      </c>
      <c r="BK89" s="185">
        <f>ROUND(I89*H89,0)</f>
        <v>0</v>
      </c>
      <c r="BL89" s="23" t="s">
        <v>1558</v>
      </c>
      <c r="BM89" s="23" t="s">
        <v>1559</v>
      </c>
    </row>
    <row r="90" spans="2:65" s="11" customFormat="1" ht="27">
      <c r="B90" s="186"/>
      <c r="D90" s="187" t="s">
        <v>252</v>
      </c>
      <c r="E90" s="188" t="s">
        <v>5</v>
      </c>
      <c r="F90" s="189" t="s">
        <v>1560</v>
      </c>
      <c r="H90" s="190">
        <v>1</v>
      </c>
      <c r="I90" s="191"/>
      <c r="L90" s="186"/>
      <c r="M90" s="192"/>
      <c r="N90" s="193"/>
      <c r="O90" s="193"/>
      <c r="P90" s="193"/>
      <c r="Q90" s="193"/>
      <c r="R90" s="193"/>
      <c r="S90" s="193"/>
      <c r="T90" s="194"/>
      <c r="AT90" s="188" t="s">
        <v>252</v>
      </c>
      <c r="AU90" s="188" t="s">
        <v>80</v>
      </c>
      <c r="AV90" s="11" t="s">
        <v>80</v>
      </c>
      <c r="AW90" s="11" t="s">
        <v>36</v>
      </c>
      <c r="AX90" s="11" t="s">
        <v>11</v>
      </c>
      <c r="AY90" s="188" t="s">
        <v>243</v>
      </c>
    </row>
    <row r="91" spans="2:65" s="10" customFormat="1" ht="29.85" customHeight="1">
      <c r="B91" s="160"/>
      <c r="D91" s="161" t="s">
        <v>71</v>
      </c>
      <c r="E91" s="171" t="s">
        <v>1561</v>
      </c>
      <c r="F91" s="171" t="s">
        <v>1562</v>
      </c>
      <c r="I91" s="163"/>
      <c r="J91" s="172">
        <f>BK91</f>
        <v>0</v>
      </c>
      <c r="L91" s="160"/>
      <c r="M91" s="165"/>
      <c r="N91" s="166"/>
      <c r="O91" s="166"/>
      <c r="P91" s="167">
        <f>SUM(P92:P93)</f>
        <v>0</v>
      </c>
      <c r="Q91" s="166"/>
      <c r="R91" s="167">
        <f>SUM(R92:R93)</f>
        <v>0</v>
      </c>
      <c r="S91" s="166"/>
      <c r="T91" s="168">
        <f>SUM(T92:T93)</f>
        <v>0</v>
      </c>
      <c r="AR91" s="161" t="s">
        <v>271</v>
      </c>
      <c r="AT91" s="169" t="s">
        <v>71</v>
      </c>
      <c r="AU91" s="169" t="s">
        <v>11</v>
      </c>
      <c r="AY91" s="161" t="s">
        <v>243</v>
      </c>
      <c r="BK91" s="170">
        <f>SUM(BK92:BK93)</f>
        <v>0</v>
      </c>
    </row>
    <row r="92" spans="2:65" s="1" customFormat="1" ht="16.5" customHeight="1">
      <c r="B92" s="173"/>
      <c r="C92" s="174" t="s">
        <v>80</v>
      </c>
      <c r="D92" s="174" t="s">
        <v>245</v>
      </c>
      <c r="E92" s="175" t="s">
        <v>1563</v>
      </c>
      <c r="F92" s="176" t="s">
        <v>1562</v>
      </c>
      <c r="G92" s="177" t="s">
        <v>1557</v>
      </c>
      <c r="H92" s="178">
        <v>1</v>
      </c>
      <c r="I92" s="179"/>
      <c r="J92" s="180">
        <f>ROUND(I92*H92,0)</f>
        <v>0</v>
      </c>
      <c r="K92" s="176" t="s">
        <v>249</v>
      </c>
      <c r="L92" s="39"/>
      <c r="M92" s="181" t="s">
        <v>5</v>
      </c>
      <c r="N92" s="182" t="s">
        <v>43</v>
      </c>
      <c r="O92" s="40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AR92" s="23" t="s">
        <v>1558</v>
      </c>
      <c r="AT92" s="23" t="s">
        <v>245</v>
      </c>
      <c r="AU92" s="23" t="s">
        <v>80</v>
      </c>
      <c r="AY92" s="23" t="s">
        <v>243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23" t="s">
        <v>11</v>
      </c>
      <c r="BK92" s="185">
        <f>ROUND(I92*H92,0)</f>
        <v>0</v>
      </c>
      <c r="BL92" s="23" t="s">
        <v>1558</v>
      </c>
      <c r="BM92" s="23" t="s">
        <v>1564</v>
      </c>
    </row>
    <row r="93" spans="2:65" s="11" customFormat="1" ht="27">
      <c r="B93" s="186"/>
      <c r="D93" s="187" t="s">
        <v>252</v>
      </c>
      <c r="E93" s="188" t="s">
        <v>5</v>
      </c>
      <c r="F93" s="189" t="s">
        <v>1565</v>
      </c>
      <c r="H93" s="190">
        <v>1</v>
      </c>
      <c r="I93" s="191"/>
      <c r="L93" s="186"/>
      <c r="M93" s="192"/>
      <c r="N93" s="193"/>
      <c r="O93" s="193"/>
      <c r="P93" s="193"/>
      <c r="Q93" s="193"/>
      <c r="R93" s="193"/>
      <c r="S93" s="193"/>
      <c r="T93" s="194"/>
      <c r="AT93" s="188" t="s">
        <v>252</v>
      </c>
      <c r="AU93" s="188" t="s">
        <v>80</v>
      </c>
      <c r="AV93" s="11" t="s">
        <v>80</v>
      </c>
      <c r="AW93" s="11" t="s">
        <v>36</v>
      </c>
      <c r="AX93" s="11" t="s">
        <v>11</v>
      </c>
      <c r="AY93" s="188" t="s">
        <v>243</v>
      </c>
    </row>
    <row r="94" spans="2:65" s="10" customFormat="1" ht="29.85" customHeight="1">
      <c r="B94" s="160"/>
      <c r="D94" s="161" t="s">
        <v>71</v>
      </c>
      <c r="E94" s="171" t="s">
        <v>1566</v>
      </c>
      <c r="F94" s="171" t="s">
        <v>1567</v>
      </c>
      <c r="I94" s="163"/>
      <c r="J94" s="172">
        <f>BK94</f>
        <v>0</v>
      </c>
      <c r="L94" s="160"/>
      <c r="M94" s="165"/>
      <c r="N94" s="166"/>
      <c r="O94" s="166"/>
      <c r="P94" s="167">
        <f>SUM(P95:P96)</f>
        <v>0</v>
      </c>
      <c r="Q94" s="166"/>
      <c r="R94" s="167">
        <f>SUM(R95:R96)</f>
        <v>0</v>
      </c>
      <c r="S94" s="166"/>
      <c r="T94" s="168">
        <f>SUM(T95:T96)</f>
        <v>0</v>
      </c>
      <c r="AR94" s="161" t="s">
        <v>271</v>
      </c>
      <c r="AT94" s="169" t="s">
        <v>71</v>
      </c>
      <c r="AU94" s="169" t="s">
        <v>11</v>
      </c>
      <c r="AY94" s="161" t="s">
        <v>243</v>
      </c>
      <c r="BK94" s="170">
        <f>SUM(BK95:BK96)</f>
        <v>0</v>
      </c>
    </row>
    <row r="95" spans="2:65" s="1" customFormat="1" ht="16.5" customHeight="1">
      <c r="B95" s="173"/>
      <c r="C95" s="174" t="s">
        <v>83</v>
      </c>
      <c r="D95" s="174" t="s">
        <v>245</v>
      </c>
      <c r="E95" s="175" t="s">
        <v>1568</v>
      </c>
      <c r="F95" s="176" t="s">
        <v>1567</v>
      </c>
      <c r="G95" s="177" t="s">
        <v>1557</v>
      </c>
      <c r="H95" s="178">
        <v>1</v>
      </c>
      <c r="I95" s="179"/>
      <c r="J95" s="180">
        <f>ROUND(I95*H95,0)</f>
        <v>0</v>
      </c>
      <c r="K95" s="176" t="s">
        <v>249</v>
      </c>
      <c r="L95" s="39"/>
      <c r="M95" s="181" t="s">
        <v>5</v>
      </c>
      <c r="N95" s="182" t="s">
        <v>43</v>
      </c>
      <c r="O95" s="40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AR95" s="23" t="s">
        <v>1558</v>
      </c>
      <c r="AT95" s="23" t="s">
        <v>245</v>
      </c>
      <c r="AU95" s="23" t="s">
        <v>80</v>
      </c>
      <c r="AY95" s="23" t="s">
        <v>243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23" t="s">
        <v>11</v>
      </c>
      <c r="BK95" s="185">
        <f>ROUND(I95*H95,0)</f>
        <v>0</v>
      </c>
      <c r="BL95" s="23" t="s">
        <v>1558</v>
      </c>
      <c r="BM95" s="23" t="s">
        <v>1569</v>
      </c>
    </row>
    <row r="96" spans="2:65" s="11" customFormat="1" ht="27">
      <c r="B96" s="186"/>
      <c r="D96" s="187" t="s">
        <v>252</v>
      </c>
      <c r="E96" s="188" t="s">
        <v>5</v>
      </c>
      <c r="F96" s="189" t="s">
        <v>1570</v>
      </c>
      <c r="H96" s="190">
        <v>1</v>
      </c>
      <c r="I96" s="191"/>
      <c r="L96" s="186"/>
      <c r="M96" s="192"/>
      <c r="N96" s="193"/>
      <c r="O96" s="193"/>
      <c r="P96" s="193"/>
      <c r="Q96" s="193"/>
      <c r="R96" s="193"/>
      <c r="S96" s="193"/>
      <c r="T96" s="194"/>
      <c r="AT96" s="188" t="s">
        <v>252</v>
      </c>
      <c r="AU96" s="188" t="s">
        <v>80</v>
      </c>
      <c r="AV96" s="11" t="s">
        <v>80</v>
      </c>
      <c r="AW96" s="11" t="s">
        <v>36</v>
      </c>
      <c r="AX96" s="11" t="s">
        <v>11</v>
      </c>
      <c r="AY96" s="188" t="s">
        <v>243</v>
      </c>
    </row>
    <row r="97" spans="2:65" s="10" customFormat="1" ht="29.85" customHeight="1">
      <c r="B97" s="160"/>
      <c r="D97" s="161" t="s">
        <v>71</v>
      </c>
      <c r="E97" s="171" t="s">
        <v>1571</v>
      </c>
      <c r="F97" s="171" t="s">
        <v>1572</v>
      </c>
      <c r="I97" s="163"/>
      <c r="J97" s="172">
        <f>BK97</f>
        <v>0</v>
      </c>
      <c r="L97" s="160"/>
      <c r="M97" s="165"/>
      <c r="N97" s="166"/>
      <c r="O97" s="166"/>
      <c r="P97" s="167">
        <f>SUM(P98:P99)</f>
        <v>0</v>
      </c>
      <c r="Q97" s="166"/>
      <c r="R97" s="167">
        <f>SUM(R98:R99)</f>
        <v>0</v>
      </c>
      <c r="S97" s="166"/>
      <c r="T97" s="168">
        <f>SUM(T98:T99)</f>
        <v>0</v>
      </c>
      <c r="AR97" s="161" t="s">
        <v>271</v>
      </c>
      <c r="AT97" s="169" t="s">
        <v>71</v>
      </c>
      <c r="AU97" s="169" t="s">
        <v>11</v>
      </c>
      <c r="AY97" s="161" t="s">
        <v>243</v>
      </c>
      <c r="BK97" s="170">
        <f>SUM(BK98:BK99)</f>
        <v>0</v>
      </c>
    </row>
    <row r="98" spans="2:65" s="1" customFormat="1" ht="16.5" customHeight="1">
      <c r="B98" s="173"/>
      <c r="C98" s="174" t="s">
        <v>250</v>
      </c>
      <c r="D98" s="174" t="s">
        <v>245</v>
      </c>
      <c r="E98" s="175" t="s">
        <v>1573</v>
      </c>
      <c r="F98" s="176" t="s">
        <v>1572</v>
      </c>
      <c r="G98" s="177" t="s">
        <v>1557</v>
      </c>
      <c r="H98" s="178">
        <v>1</v>
      </c>
      <c r="I98" s="179"/>
      <c r="J98" s="180">
        <f>ROUND(I98*H98,0)</f>
        <v>0</v>
      </c>
      <c r="K98" s="176" t="s">
        <v>249</v>
      </c>
      <c r="L98" s="39"/>
      <c r="M98" s="181" t="s">
        <v>5</v>
      </c>
      <c r="N98" s="182" t="s">
        <v>43</v>
      </c>
      <c r="O98" s="40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AR98" s="23" t="s">
        <v>1558</v>
      </c>
      <c r="AT98" s="23" t="s">
        <v>245</v>
      </c>
      <c r="AU98" s="23" t="s">
        <v>80</v>
      </c>
      <c r="AY98" s="23" t="s">
        <v>243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23" t="s">
        <v>11</v>
      </c>
      <c r="BK98" s="185">
        <f>ROUND(I98*H98,0)</f>
        <v>0</v>
      </c>
      <c r="BL98" s="23" t="s">
        <v>1558</v>
      </c>
      <c r="BM98" s="23" t="s">
        <v>1574</v>
      </c>
    </row>
    <row r="99" spans="2:65" s="11" customFormat="1" ht="27">
      <c r="B99" s="186"/>
      <c r="D99" s="187" t="s">
        <v>252</v>
      </c>
      <c r="E99" s="188" t="s">
        <v>5</v>
      </c>
      <c r="F99" s="189" t="s">
        <v>1575</v>
      </c>
      <c r="H99" s="190">
        <v>1</v>
      </c>
      <c r="I99" s="191"/>
      <c r="L99" s="186"/>
      <c r="M99" s="192"/>
      <c r="N99" s="193"/>
      <c r="O99" s="193"/>
      <c r="P99" s="193"/>
      <c r="Q99" s="193"/>
      <c r="R99" s="193"/>
      <c r="S99" s="193"/>
      <c r="T99" s="194"/>
      <c r="AT99" s="188" t="s">
        <v>252</v>
      </c>
      <c r="AU99" s="188" t="s">
        <v>80</v>
      </c>
      <c r="AV99" s="11" t="s">
        <v>80</v>
      </c>
      <c r="AW99" s="11" t="s">
        <v>36</v>
      </c>
      <c r="AX99" s="11" t="s">
        <v>11</v>
      </c>
      <c r="AY99" s="188" t="s">
        <v>243</v>
      </c>
    </row>
    <row r="100" spans="2:65" s="10" customFormat="1" ht="29.85" customHeight="1">
      <c r="B100" s="160"/>
      <c r="D100" s="161" t="s">
        <v>71</v>
      </c>
      <c r="E100" s="171" t="s">
        <v>1576</v>
      </c>
      <c r="F100" s="171" t="s">
        <v>1577</v>
      </c>
      <c r="I100" s="163"/>
      <c r="J100" s="172">
        <f>BK100</f>
        <v>0</v>
      </c>
      <c r="L100" s="160"/>
      <c r="M100" s="165"/>
      <c r="N100" s="166"/>
      <c r="O100" s="166"/>
      <c r="P100" s="167">
        <f>SUM(P101:P102)</f>
        <v>0</v>
      </c>
      <c r="Q100" s="166"/>
      <c r="R100" s="167">
        <f>SUM(R101:R102)</f>
        <v>0</v>
      </c>
      <c r="S100" s="166"/>
      <c r="T100" s="168">
        <f>SUM(T101:T102)</f>
        <v>0</v>
      </c>
      <c r="AR100" s="161" t="s">
        <v>271</v>
      </c>
      <c r="AT100" s="169" t="s">
        <v>71</v>
      </c>
      <c r="AU100" s="169" t="s">
        <v>11</v>
      </c>
      <c r="AY100" s="161" t="s">
        <v>243</v>
      </c>
      <c r="BK100" s="170">
        <f>SUM(BK101:BK102)</f>
        <v>0</v>
      </c>
    </row>
    <row r="101" spans="2:65" s="1" customFormat="1" ht="16.5" customHeight="1">
      <c r="B101" s="173"/>
      <c r="C101" s="174" t="s">
        <v>271</v>
      </c>
      <c r="D101" s="174" t="s">
        <v>245</v>
      </c>
      <c r="E101" s="175" t="s">
        <v>1578</v>
      </c>
      <c r="F101" s="176" t="s">
        <v>1577</v>
      </c>
      <c r="G101" s="177" t="s">
        <v>1557</v>
      </c>
      <c r="H101" s="178">
        <v>1</v>
      </c>
      <c r="I101" s="179"/>
      <c r="J101" s="180">
        <f>ROUND(I101*H101,0)</f>
        <v>0</v>
      </c>
      <c r="K101" s="176" t="s">
        <v>249</v>
      </c>
      <c r="L101" s="39"/>
      <c r="M101" s="181" t="s">
        <v>5</v>
      </c>
      <c r="N101" s="182" t="s">
        <v>43</v>
      </c>
      <c r="O101" s="40"/>
      <c r="P101" s="183">
        <f>O101*H101</f>
        <v>0</v>
      </c>
      <c r="Q101" s="183">
        <v>0</v>
      </c>
      <c r="R101" s="183">
        <f>Q101*H101</f>
        <v>0</v>
      </c>
      <c r="S101" s="183">
        <v>0</v>
      </c>
      <c r="T101" s="184">
        <f>S101*H101</f>
        <v>0</v>
      </c>
      <c r="AR101" s="23" t="s">
        <v>1558</v>
      </c>
      <c r="AT101" s="23" t="s">
        <v>245</v>
      </c>
      <c r="AU101" s="23" t="s">
        <v>80</v>
      </c>
      <c r="AY101" s="23" t="s">
        <v>243</v>
      </c>
      <c r="BE101" s="185">
        <f>IF(N101="základní",J101,0)</f>
        <v>0</v>
      </c>
      <c r="BF101" s="185">
        <f>IF(N101="snížená",J101,0)</f>
        <v>0</v>
      </c>
      <c r="BG101" s="185">
        <f>IF(N101="zákl. přenesená",J101,0)</f>
        <v>0</v>
      </c>
      <c r="BH101" s="185">
        <f>IF(N101="sníž. přenesená",J101,0)</f>
        <v>0</v>
      </c>
      <c r="BI101" s="185">
        <f>IF(N101="nulová",J101,0)</f>
        <v>0</v>
      </c>
      <c r="BJ101" s="23" t="s">
        <v>11</v>
      </c>
      <c r="BK101" s="185">
        <f>ROUND(I101*H101,0)</f>
        <v>0</v>
      </c>
      <c r="BL101" s="23" t="s">
        <v>1558</v>
      </c>
      <c r="BM101" s="23" t="s">
        <v>1579</v>
      </c>
    </row>
    <row r="102" spans="2:65" s="11" customFormat="1" ht="27">
      <c r="B102" s="186"/>
      <c r="D102" s="187" t="s">
        <v>252</v>
      </c>
      <c r="E102" s="188" t="s">
        <v>5</v>
      </c>
      <c r="F102" s="189" t="s">
        <v>1580</v>
      </c>
      <c r="H102" s="190">
        <v>1</v>
      </c>
      <c r="I102" s="191"/>
      <c r="L102" s="186"/>
      <c r="M102" s="192"/>
      <c r="N102" s="193"/>
      <c r="O102" s="193"/>
      <c r="P102" s="193"/>
      <c r="Q102" s="193"/>
      <c r="R102" s="193"/>
      <c r="S102" s="193"/>
      <c r="T102" s="194"/>
      <c r="AT102" s="188" t="s">
        <v>252</v>
      </c>
      <c r="AU102" s="188" t="s">
        <v>80</v>
      </c>
      <c r="AV102" s="11" t="s">
        <v>80</v>
      </c>
      <c r="AW102" s="11" t="s">
        <v>36</v>
      </c>
      <c r="AX102" s="11" t="s">
        <v>11</v>
      </c>
      <c r="AY102" s="188" t="s">
        <v>243</v>
      </c>
    </row>
    <row r="103" spans="2:65" s="10" customFormat="1" ht="29.85" customHeight="1">
      <c r="B103" s="160"/>
      <c r="D103" s="161" t="s">
        <v>71</v>
      </c>
      <c r="E103" s="171" t="s">
        <v>1581</v>
      </c>
      <c r="F103" s="171" t="s">
        <v>1582</v>
      </c>
      <c r="I103" s="163"/>
      <c r="J103" s="172">
        <f>BK103</f>
        <v>0</v>
      </c>
      <c r="L103" s="160"/>
      <c r="M103" s="165"/>
      <c r="N103" s="166"/>
      <c r="O103" s="166"/>
      <c r="P103" s="167">
        <f>SUM(P104:P105)</f>
        <v>0</v>
      </c>
      <c r="Q103" s="166"/>
      <c r="R103" s="167">
        <f>SUM(R104:R105)</f>
        <v>0</v>
      </c>
      <c r="S103" s="166"/>
      <c r="T103" s="168">
        <f>SUM(T104:T105)</f>
        <v>0</v>
      </c>
      <c r="AR103" s="161" t="s">
        <v>271</v>
      </c>
      <c r="AT103" s="169" t="s">
        <v>71</v>
      </c>
      <c r="AU103" s="169" t="s">
        <v>11</v>
      </c>
      <c r="AY103" s="161" t="s">
        <v>243</v>
      </c>
      <c r="BK103" s="170">
        <f>SUM(BK104:BK105)</f>
        <v>0</v>
      </c>
    </row>
    <row r="104" spans="2:65" s="1" customFormat="1" ht="16.5" customHeight="1">
      <c r="B104" s="173"/>
      <c r="C104" s="174" t="s">
        <v>277</v>
      </c>
      <c r="D104" s="174" t="s">
        <v>245</v>
      </c>
      <c r="E104" s="175" t="s">
        <v>1583</v>
      </c>
      <c r="F104" s="176" t="s">
        <v>1582</v>
      </c>
      <c r="G104" s="177" t="s">
        <v>1557</v>
      </c>
      <c r="H104" s="178">
        <v>1</v>
      </c>
      <c r="I104" s="179"/>
      <c r="J104" s="180">
        <f>ROUND(I104*H104,0)</f>
        <v>0</v>
      </c>
      <c r="K104" s="176" t="s">
        <v>249</v>
      </c>
      <c r="L104" s="39"/>
      <c r="M104" s="181" t="s">
        <v>5</v>
      </c>
      <c r="N104" s="182" t="s">
        <v>43</v>
      </c>
      <c r="O104" s="40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AR104" s="23" t="s">
        <v>1558</v>
      </c>
      <c r="AT104" s="23" t="s">
        <v>245</v>
      </c>
      <c r="AU104" s="23" t="s">
        <v>80</v>
      </c>
      <c r="AY104" s="23" t="s">
        <v>243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23" t="s">
        <v>11</v>
      </c>
      <c r="BK104" s="185">
        <f>ROUND(I104*H104,0)</f>
        <v>0</v>
      </c>
      <c r="BL104" s="23" t="s">
        <v>1558</v>
      </c>
      <c r="BM104" s="23" t="s">
        <v>1584</v>
      </c>
    </row>
    <row r="105" spans="2:65" s="11" customFormat="1" ht="27">
      <c r="B105" s="186"/>
      <c r="D105" s="187" t="s">
        <v>252</v>
      </c>
      <c r="E105" s="188" t="s">
        <v>5</v>
      </c>
      <c r="F105" s="189" t="s">
        <v>1585</v>
      </c>
      <c r="H105" s="190">
        <v>1</v>
      </c>
      <c r="I105" s="191"/>
      <c r="L105" s="186"/>
      <c r="M105" s="192"/>
      <c r="N105" s="193"/>
      <c r="O105" s="193"/>
      <c r="P105" s="193"/>
      <c r="Q105" s="193"/>
      <c r="R105" s="193"/>
      <c r="S105" s="193"/>
      <c r="T105" s="194"/>
      <c r="AT105" s="188" t="s">
        <v>252</v>
      </c>
      <c r="AU105" s="188" t="s">
        <v>80</v>
      </c>
      <c r="AV105" s="11" t="s">
        <v>80</v>
      </c>
      <c r="AW105" s="11" t="s">
        <v>36</v>
      </c>
      <c r="AX105" s="11" t="s">
        <v>11</v>
      </c>
      <c r="AY105" s="188" t="s">
        <v>243</v>
      </c>
    </row>
    <row r="106" spans="2:65" s="10" customFormat="1" ht="29.85" customHeight="1">
      <c r="B106" s="160"/>
      <c r="D106" s="161" t="s">
        <v>71</v>
      </c>
      <c r="E106" s="171" t="s">
        <v>1586</v>
      </c>
      <c r="F106" s="171" t="s">
        <v>1587</v>
      </c>
      <c r="I106" s="163"/>
      <c r="J106" s="172">
        <f>BK106</f>
        <v>0</v>
      </c>
      <c r="L106" s="160"/>
      <c r="M106" s="165"/>
      <c r="N106" s="166"/>
      <c r="O106" s="166"/>
      <c r="P106" s="167">
        <f>SUM(P107:P108)</f>
        <v>0</v>
      </c>
      <c r="Q106" s="166"/>
      <c r="R106" s="167">
        <f>SUM(R107:R108)</f>
        <v>0</v>
      </c>
      <c r="S106" s="166"/>
      <c r="T106" s="168">
        <f>SUM(T107:T108)</f>
        <v>0</v>
      </c>
      <c r="AR106" s="161" t="s">
        <v>271</v>
      </c>
      <c r="AT106" s="169" t="s">
        <v>71</v>
      </c>
      <c r="AU106" s="169" t="s">
        <v>11</v>
      </c>
      <c r="AY106" s="161" t="s">
        <v>243</v>
      </c>
      <c r="BK106" s="170">
        <f>SUM(BK107:BK108)</f>
        <v>0</v>
      </c>
    </row>
    <row r="107" spans="2:65" s="1" customFormat="1" ht="16.5" customHeight="1">
      <c r="B107" s="173"/>
      <c r="C107" s="174" t="s">
        <v>281</v>
      </c>
      <c r="D107" s="174" t="s">
        <v>245</v>
      </c>
      <c r="E107" s="175" t="s">
        <v>1588</v>
      </c>
      <c r="F107" s="176" t="s">
        <v>1587</v>
      </c>
      <c r="G107" s="177" t="s">
        <v>1557</v>
      </c>
      <c r="H107" s="178">
        <v>1</v>
      </c>
      <c r="I107" s="179"/>
      <c r="J107" s="180">
        <f>ROUND(I107*H107,0)</f>
        <v>0</v>
      </c>
      <c r="K107" s="176" t="s">
        <v>249</v>
      </c>
      <c r="L107" s="39"/>
      <c r="M107" s="181" t="s">
        <v>5</v>
      </c>
      <c r="N107" s="182" t="s">
        <v>43</v>
      </c>
      <c r="O107" s="40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AR107" s="23" t="s">
        <v>1558</v>
      </c>
      <c r="AT107" s="23" t="s">
        <v>245</v>
      </c>
      <c r="AU107" s="23" t="s">
        <v>80</v>
      </c>
      <c r="AY107" s="23" t="s">
        <v>243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23" t="s">
        <v>11</v>
      </c>
      <c r="BK107" s="185">
        <f>ROUND(I107*H107,0)</f>
        <v>0</v>
      </c>
      <c r="BL107" s="23" t="s">
        <v>1558</v>
      </c>
      <c r="BM107" s="23" t="s">
        <v>1589</v>
      </c>
    </row>
    <row r="108" spans="2:65" s="11" customFormat="1" ht="27">
      <c r="B108" s="186"/>
      <c r="D108" s="187" t="s">
        <v>252</v>
      </c>
      <c r="E108" s="188" t="s">
        <v>5</v>
      </c>
      <c r="F108" s="189" t="s">
        <v>1590</v>
      </c>
      <c r="H108" s="190">
        <v>1</v>
      </c>
      <c r="I108" s="191"/>
      <c r="L108" s="186"/>
      <c r="M108" s="192"/>
      <c r="N108" s="193"/>
      <c r="O108" s="193"/>
      <c r="P108" s="193"/>
      <c r="Q108" s="193"/>
      <c r="R108" s="193"/>
      <c r="S108" s="193"/>
      <c r="T108" s="194"/>
      <c r="AT108" s="188" t="s">
        <v>252</v>
      </c>
      <c r="AU108" s="188" t="s">
        <v>80</v>
      </c>
      <c r="AV108" s="11" t="s">
        <v>80</v>
      </c>
      <c r="AW108" s="11" t="s">
        <v>36</v>
      </c>
      <c r="AX108" s="11" t="s">
        <v>11</v>
      </c>
      <c r="AY108" s="188" t="s">
        <v>243</v>
      </c>
    </row>
    <row r="109" spans="2:65" s="10" customFormat="1" ht="29.85" customHeight="1">
      <c r="B109" s="160"/>
      <c r="D109" s="161" t="s">
        <v>71</v>
      </c>
      <c r="E109" s="171" t="s">
        <v>1591</v>
      </c>
      <c r="F109" s="171" t="s">
        <v>1592</v>
      </c>
      <c r="I109" s="163"/>
      <c r="J109" s="172">
        <f>BK109</f>
        <v>0</v>
      </c>
      <c r="L109" s="160"/>
      <c r="M109" s="165"/>
      <c r="N109" s="166"/>
      <c r="O109" s="166"/>
      <c r="P109" s="167">
        <f>SUM(P110:P111)</f>
        <v>0</v>
      </c>
      <c r="Q109" s="166"/>
      <c r="R109" s="167">
        <f>SUM(R110:R111)</f>
        <v>0</v>
      </c>
      <c r="S109" s="166"/>
      <c r="T109" s="168">
        <f>SUM(T110:T111)</f>
        <v>0</v>
      </c>
      <c r="AR109" s="161" t="s">
        <v>271</v>
      </c>
      <c r="AT109" s="169" t="s">
        <v>71</v>
      </c>
      <c r="AU109" s="169" t="s">
        <v>11</v>
      </c>
      <c r="AY109" s="161" t="s">
        <v>243</v>
      </c>
      <c r="BK109" s="170">
        <f>SUM(BK110:BK111)</f>
        <v>0</v>
      </c>
    </row>
    <row r="110" spans="2:65" s="1" customFormat="1" ht="16.5" customHeight="1">
      <c r="B110" s="173"/>
      <c r="C110" s="174" t="s">
        <v>285</v>
      </c>
      <c r="D110" s="174" t="s">
        <v>245</v>
      </c>
      <c r="E110" s="175" t="s">
        <v>1593</v>
      </c>
      <c r="F110" s="176" t="s">
        <v>1594</v>
      </c>
      <c r="G110" s="177" t="s">
        <v>1557</v>
      </c>
      <c r="H110" s="178">
        <v>1</v>
      </c>
      <c r="I110" s="179"/>
      <c r="J110" s="180">
        <f>ROUND(I110*H110,0)</f>
        <v>0</v>
      </c>
      <c r="K110" s="176" t="s">
        <v>249</v>
      </c>
      <c r="L110" s="39"/>
      <c r="M110" s="181" t="s">
        <v>5</v>
      </c>
      <c r="N110" s="182" t="s">
        <v>43</v>
      </c>
      <c r="O110" s="40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AR110" s="23" t="s">
        <v>1558</v>
      </c>
      <c r="AT110" s="23" t="s">
        <v>245</v>
      </c>
      <c r="AU110" s="23" t="s">
        <v>80</v>
      </c>
      <c r="AY110" s="23" t="s">
        <v>243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23" t="s">
        <v>11</v>
      </c>
      <c r="BK110" s="185">
        <f>ROUND(I110*H110,0)</f>
        <v>0</v>
      </c>
      <c r="BL110" s="23" t="s">
        <v>1558</v>
      </c>
      <c r="BM110" s="23" t="s">
        <v>1595</v>
      </c>
    </row>
    <row r="111" spans="2:65" s="11" customFormat="1" ht="27">
      <c r="B111" s="186"/>
      <c r="D111" s="187" t="s">
        <v>252</v>
      </c>
      <c r="E111" s="188" t="s">
        <v>5</v>
      </c>
      <c r="F111" s="189" t="s">
        <v>1596</v>
      </c>
      <c r="H111" s="190">
        <v>1</v>
      </c>
      <c r="I111" s="191"/>
      <c r="L111" s="186"/>
      <c r="M111" s="192"/>
      <c r="N111" s="193"/>
      <c r="O111" s="193"/>
      <c r="P111" s="193"/>
      <c r="Q111" s="193"/>
      <c r="R111" s="193"/>
      <c r="S111" s="193"/>
      <c r="T111" s="194"/>
      <c r="AT111" s="188" t="s">
        <v>252</v>
      </c>
      <c r="AU111" s="188" t="s">
        <v>80</v>
      </c>
      <c r="AV111" s="11" t="s">
        <v>80</v>
      </c>
      <c r="AW111" s="11" t="s">
        <v>36</v>
      </c>
      <c r="AX111" s="11" t="s">
        <v>11</v>
      </c>
      <c r="AY111" s="188" t="s">
        <v>243</v>
      </c>
    </row>
    <row r="112" spans="2:65" s="10" customFormat="1" ht="29.85" customHeight="1">
      <c r="B112" s="160"/>
      <c r="D112" s="161" t="s">
        <v>71</v>
      </c>
      <c r="E112" s="171" t="s">
        <v>1597</v>
      </c>
      <c r="F112" s="171" t="s">
        <v>1598</v>
      </c>
      <c r="I112" s="163"/>
      <c r="J112" s="172">
        <f>BK112</f>
        <v>0</v>
      </c>
      <c r="L112" s="160"/>
      <c r="M112" s="165"/>
      <c r="N112" s="166"/>
      <c r="O112" s="166"/>
      <c r="P112" s="167">
        <f>SUM(P113:P114)</f>
        <v>0</v>
      </c>
      <c r="Q112" s="166"/>
      <c r="R112" s="167">
        <f>SUM(R113:R114)</f>
        <v>0</v>
      </c>
      <c r="S112" s="166"/>
      <c r="T112" s="168">
        <f>SUM(T113:T114)</f>
        <v>0</v>
      </c>
      <c r="AR112" s="161" t="s">
        <v>271</v>
      </c>
      <c r="AT112" s="169" t="s">
        <v>71</v>
      </c>
      <c r="AU112" s="169" t="s">
        <v>11</v>
      </c>
      <c r="AY112" s="161" t="s">
        <v>243</v>
      </c>
      <c r="BK112" s="170">
        <f>SUM(BK113:BK114)</f>
        <v>0</v>
      </c>
    </row>
    <row r="113" spans="2:65" s="1" customFormat="1" ht="16.5" customHeight="1">
      <c r="B113" s="173"/>
      <c r="C113" s="174" t="s">
        <v>292</v>
      </c>
      <c r="D113" s="174" t="s">
        <v>245</v>
      </c>
      <c r="E113" s="175" t="s">
        <v>1599</v>
      </c>
      <c r="F113" s="176" t="s">
        <v>1598</v>
      </c>
      <c r="G113" s="177" t="s">
        <v>1557</v>
      </c>
      <c r="H113" s="178">
        <v>1</v>
      </c>
      <c r="I113" s="179"/>
      <c r="J113" s="180">
        <f>ROUND(I113*H113,0)</f>
        <v>0</v>
      </c>
      <c r="K113" s="176" t="s">
        <v>249</v>
      </c>
      <c r="L113" s="39"/>
      <c r="M113" s="181" t="s">
        <v>5</v>
      </c>
      <c r="N113" s="182" t="s">
        <v>43</v>
      </c>
      <c r="O113" s="40"/>
      <c r="P113" s="183">
        <f>O113*H113</f>
        <v>0</v>
      </c>
      <c r="Q113" s="183">
        <v>0</v>
      </c>
      <c r="R113" s="183">
        <f>Q113*H113</f>
        <v>0</v>
      </c>
      <c r="S113" s="183">
        <v>0</v>
      </c>
      <c r="T113" s="184">
        <f>S113*H113</f>
        <v>0</v>
      </c>
      <c r="AR113" s="23" t="s">
        <v>1558</v>
      </c>
      <c r="AT113" s="23" t="s">
        <v>245</v>
      </c>
      <c r="AU113" s="23" t="s">
        <v>80</v>
      </c>
      <c r="AY113" s="23" t="s">
        <v>243</v>
      </c>
      <c r="BE113" s="185">
        <f>IF(N113="základní",J113,0)</f>
        <v>0</v>
      </c>
      <c r="BF113" s="185">
        <f>IF(N113="snížená",J113,0)</f>
        <v>0</v>
      </c>
      <c r="BG113" s="185">
        <f>IF(N113="zákl. přenesená",J113,0)</f>
        <v>0</v>
      </c>
      <c r="BH113" s="185">
        <f>IF(N113="sníž. přenesená",J113,0)</f>
        <v>0</v>
      </c>
      <c r="BI113" s="185">
        <f>IF(N113="nulová",J113,0)</f>
        <v>0</v>
      </c>
      <c r="BJ113" s="23" t="s">
        <v>11</v>
      </c>
      <c r="BK113" s="185">
        <f>ROUND(I113*H113,0)</f>
        <v>0</v>
      </c>
      <c r="BL113" s="23" t="s">
        <v>1558</v>
      </c>
      <c r="BM113" s="23" t="s">
        <v>1600</v>
      </c>
    </row>
    <row r="114" spans="2:65" s="11" customFormat="1" ht="27">
      <c r="B114" s="186"/>
      <c r="D114" s="187" t="s">
        <v>252</v>
      </c>
      <c r="E114" s="188" t="s">
        <v>5</v>
      </c>
      <c r="F114" s="189" t="s">
        <v>1601</v>
      </c>
      <c r="H114" s="190">
        <v>1</v>
      </c>
      <c r="I114" s="191"/>
      <c r="L114" s="186"/>
      <c r="M114" s="225"/>
      <c r="N114" s="226"/>
      <c r="O114" s="226"/>
      <c r="P114" s="226"/>
      <c r="Q114" s="226"/>
      <c r="R114" s="226"/>
      <c r="S114" s="226"/>
      <c r="T114" s="227"/>
      <c r="AT114" s="188" t="s">
        <v>252</v>
      </c>
      <c r="AU114" s="188" t="s">
        <v>80</v>
      </c>
      <c r="AV114" s="11" t="s">
        <v>80</v>
      </c>
      <c r="AW114" s="11" t="s">
        <v>36</v>
      </c>
      <c r="AX114" s="11" t="s">
        <v>11</v>
      </c>
      <c r="AY114" s="188" t="s">
        <v>243</v>
      </c>
    </row>
    <row r="115" spans="2:65" s="1" customFormat="1" ht="6.95" customHeight="1">
      <c r="B115" s="54"/>
      <c r="C115" s="55"/>
      <c r="D115" s="55"/>
      <c r="E115" s="55"/>
      <c r="F115" s="55"/>
      <c r="G115" s="55"/>
      <c r="H115" s="55"/>
      <c r="I115" s="127"/>
      <c r="J115" s="55"/>
      <c r="K115" s="55"/>
      <c r="L115" s="39"/>
    </row>
  </sheetData>
  <sheetProtection password="EFE1" sheet="1" objects="1" scenarios="1"/>
  <autoFilter ref="C85:K114"/>
  <mergeCells count="10">
    <mergeCell ref="J51:J52"/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topLeftCell="A43" zoomScaleNormal="100" workbookViewId="0"/>
  </sheetViews>
  <sheetFormatPr defaultRowHeight="13.5"/>
  <cols>
    <col min="1" max="1" width="8.33203125" style="228" customWidth="1"/>
    <col min="2" max="2" width="1.6640625" style="228" customWidth="1"/>
    <col min="3" max="4" width="5" style="228" customWidth="1"/>
    <col min="5" max="5" width="11.6640625" style="228" customWidth="1"/>
    <col min="6" max="6" width="9.1640625" style="228" customWidth="1"/>
    <col min="7" max="7" width="5" style="228" customWidth="1"/>
    <col min="8" max="8" width="77.83203125" style="228" customWidth="1"/>
    <col min="9" max="10" width="20" style="228" customWidth="1"/>
    <col min="11" max="11" width="1.6640625" style="228" customWidth="1"/>
  </cols>
  <sheetData>
    <row r="1" spans="2:11" ht="37.5" customHeight="1"/>
    <row r="2" spans="2:11" ht="7.5" customHeight="1">
      <c r="B2" s="229"/>
      <c r="C2" s="230"/>
      <c r="D2" s="230"/>
      <c r="E2" s="230"/>
      <c r="F2" s="230"/>
      <c r="G2" s="230"/>
      <c r="H2" s="230"/>
      <c r="I2" s="230"/>
      <c r="J2" s="230"/>
      <c r="K2" s="231"/>
    </row>
    <row r="3" spans="2:11" s="14" customFormat="1" ht="45" customHeight="1">
      <c r="B3" s="232"/>
      <c r="C3" s="354" t="s">
        <v>1602</v>
      </c>
      <c r="D3" s="354"/>
      <c r="E3" s="354"/>
      <c r="F3" s="354"/>
      <c r="G3" s="354"/>
      <c r="H3" s="354"/>
      <c r="I3" s="354"/>
      <c r="J3" s="354"/>
      <c r="K3" s="233"/>
    </row>
    <row r="4" spans="2:11" ht="25.5" customHeight="1">
      <c r="B4" s="234"/>
      <c r="C4" s="358" t="s">
        <v>1603</v>
      </c>
      <c r="D4" s="358"/>
      <c r="E4" s="358"/>
      <c r="F4" s="358"/>
      <c r="G4" s="358"/>
      <c r="H4" s="358"/>
      <c r="I4" s="358"/>
      <c r="J4" s="358"/>
      <c r="K4" s="235"/>
    </row>
    <row r="5" spans="2:11" ht="5.25" customHeight="1">
      <c r="B5" s="234"/>
      <c r="C5" s="236"/>
      <c r="D5" s="236"/>
      <c r="E5" s="236"/>
      <c r="F5" s="236"/>
      <c r="G5" s="236"/>
      <c r="H5" s="236"/>
      <c r="I5" s="236"/>
      <c r="J5" s="236"/>
      <c r="K5" s="235"/>
    </row>
    <row r="6" spans="2:11" ht="15" customHeight="1">
      <c r="B6" s="234"/>
      <c r="C6" s="357" t="s">
        <v>1604</v>
      </c>
      <c r="D6" s="357"/>
      <c r="E6" s="357"/>
      <c r="F6" s="357"/>
      <c r="G6" s="357"/>
      <c r="H6" s="357"/>
      <c r="I6" s="357"/>
      <c r="J6" s="357"/>
      <c r="K6" s="235"/>
    </row>
    <row r="7" spans="2:11" ht="15" customHeight="1">
      <c r="B7" s="238"/>
      <c r="C7" s="357" t="s">
        <v>1605</v>
      </c>
      <c r="D7" s="357"/>
      <c r="E7" s="357"/>
      <c r="F7" s="357"/>
      <c r="G7" s="357"/>
      <c r="H7" s="357"/>
      <c r="I7" s="357"/>
      <c r="J7" s="357"/>
      <c r="K7" s="235"/>
    </row>
    <row r="8" spans="2:11" ht="12.75" customHeight="1">
      <c r="B8" s="238"/>
      <c r="C8" s="237"/>
      <c r="D8" s="237"/>
      <c r="E8" s="237"/>
      <c r="F8" s="237"/>
      <c r="G8" s="237"/>
      <c r="H8" s="237"/>
      <c r="I8" s="237"/>
      <c r="J8" s="237"/>
      <c r="K8" s="235"/>
    </row>
    <row r="9" spans="2:11" ht="15" customHeight="1">
      <c r="B9" s="238"/>
      <c r="C9" s="357" t="s">
        <v>1606</v>
      </c>
      <c r="D9" s="357"/>
      <c r="E9" s="357"/>
      <c r="F9" s="357"/>
      <c r="G9" s="357"/>
      <c r="H9" s="357"/>
      <c r="I9" s="357"/>
      <c r="J9" s="357"/>
      <c r="K9" s="235"/>
    </row>
    <row r="10" spans="2:11" ht="15" customHeight="1">
      <c r="B10" s="238"/>
      <c r="C10" s="237"/>
      <c r="D10" s="357" t="s">
        <v>1607</v>
      </c>
      <c r="E10" s="357"/>
      <c r="F10" s="357"/>
      <c r="G10" s="357"/>
      <c r="H10" s="357"/>
      <c r="I10" s="357"/>
      <c r="J10" s="357"/>
      <c r="K10" s="235"/>
    </row>
    <row r="11" spans="2:11" ht="15" customHeight="1">
      <c r="B11" s="238"/>
      <c r="C11" s="239"/>
      <c r="D11" s="357" t="s">
        <v>1608</v>
      </c>
      <c r="E11" s="357"/>
      <c r="F11" s="357"/>
      <c r="G11" s="357"/>
      <c r="H11" s="357"/>
      <c r="I11" s="357"/>
      <c r="J11" s="357"/>
      <c r="K11" s="235"/>
    </row>
    <row r="12" spans="2:11" ht="12.75" customHeight="1">
      <c r="B12" s="238"/>
      <c r="C12" s="239"/>
      <c r="D12" s="239"/>
      <c r="E12" s="239"/>
      <c r="F12" s="239"/>
      <c r="G12" s="239"/>
      <c r="H12" s="239"/>
      <c r="I12" s="239"/>
      <c r="J12" s="239"/>
      <c r="K12" s="235"/>
    </row>
    <row r="13" spans="2:11" ht="15" customHeight="1">
      <c r="B13" s="238"/>
      <c r="C13" s="239"/>
      <c r="D13" s="357" t="s">
        <v>1609</v>
      </c>
      <c r="E13" s="357"/>
      <c r="F13" s="357"/>
      <c r="G13" s="357"/>
      <c r="H13" s="357"/>
      <c r="I13" s="357"/>
      <c r="J13" s="357"/>
      <c r="K13" s="235"/>
    </row>
    <row r="14" spans="2:11" ht="15" customHeight="1">
      <c r="B14" s="238"/>
      <c r="C14" s="239"/>
      <c r="D14" s="357" t="s">
        <v>1610</v>
      </c>
      <c r="E14" s="357"/>
      <c r="F14" s="357"/>
      <c r="G14" s="357"/>
      <c r="H14" s="357"/>
      <c r="I14" s="357"/>
      <c r="J14" s="357"/>
      <c r="K14" s="235"/>
    </row>
    <row r="15" spans="2:11" ht="15" customHeight="1">
      <c r="B15" s="238"/>
      <c r="C15" s="239"/>
      <c r="D15" s="357" t="s">
        <v>1611</v>
      </c>
      <c r="E15" s="357"/>
      <c r="F15" s="357"/>
      <c r="G15" s="357"/>
      <c r="H15" s="357"/>
      <c r="I15" s="357"/>
      <c r="J15" s="357"/>
      <c r="K15" s="235"/>
    </row>
    <row r="16" spans="2:11" ht="15" customHeight="1">
      <c r="B16" s="238"/>
      <c r="C16" s="239"/>
      <c r="D16" s="239"/>
      <c r="E16" s="240" t="s">
        <v>78</v>
      </c>
      <c r="F16" s="357" t="s">
        <v>1612</v>
      </c>
      <c r="G16" s="357"/>
      <c r="H16" s="357"/>
      <c r="I16" s="357"/>
      <c r="J16" s="357"/>
      <c r="K16" s="235"/>
    </row>
    <row r="17" spans="2:11" ht="15" customHeight="1">
      <c r="B17" s="238"/>
      <c r="C17" s="239"/>
      <c r="D17" s="239"/>
      <c r="E17" s="240" t="s">
        <v>1613</v>
      </c>
      <c r="F17" s="357" t="s">
        <v>1614</v>
      </c>
      <c r="G17" s="357"/>
      <c r="H17" s="357"/>
      <c r="I17" s="357"/>
      <c r="J17" s="357"/>
      <c r="K17" s="235"/>
    </row>
    <row r="18" spans="2:11" ht="15" customHeight="1">
      <c r="B18" s="238"/>
      <c r="C18" s="239"/>
      <c r="D18" s="239"/>
      <c r="E18" s="240" t="s">
        <v>1615</v>
      </c>
      <c r="F18" s="357" t="s">
        <v>1616</v>
      </c>
      <c r="G18" s="357"/>
      <c r="H18" s="357"/>
      <c r="I18" s="357"/>
      <c r="J18" s="357"/>
      <c r="K18" s="235"/>
    </row>
    <row r="19" spans="2:11" ht="15" customHeight="1">
      <c r="B19" s="238"/>
      <c r="C19" s="239"/>
      <c r="D19" s="239"/>
      <c r="E19" s="240" t="s">
        <v>1617</v>
      </c>
      <c r="F19" s="357" t="s">
        <v>1618</v>
      </c>
      <c r="G19" s="357"/>
      <c r="H19" s="357"/>
      <c r="I19" s="357"/>
      <c r="J19" s="357"/>
      <c r="K19" s="235"/>
    </row>
    <row r="20" spans="2:11" ht="15" customHeight="1">
      <c r="B20" s="238"/>
      <c r="C20" s="239"/>
      <c r="D20" s="239"/>
      <c r="E20" s="240" t="s">
        <v>1619</v>
      </c>
      <c r="F20" s="357" t="s">
        <v>1620</v>
      </c>
      <c r="G20" s="357"/>
      <c r="H20" s="357"/>
      <c r="I20" s="357"/>
      <c r="J20" s="357"/>
      <c r="K20" s="235"/>
    </row>
    <row r="21" spans="2:11" ht="15" customHeight="1">
      <c r="B21" s="238"/>
      <c r="C21" s="239"/>
      <c r="D21" s="239"/>
      <c r="E21" s="240" t="s">
        <v>1621</v>
      </c>
      <c r="F21" s="357" t="s">
        <v>1622</v>
      </c>
      <c r="G21" s="357"/>
      <c r="H21" s="357"/>
      <c r="I21" s="357"/>
      <c r="J21" s="357"/>
      <c r="K21" s="235"/>
    </row>
    <row r="22" spans="2:11" ht="12.75" customHeight="1">
      <c r="B22" s="238"/>
      <c r="C22" s="239"/>
      <c r="D22" s="239"/>
      <c r="E22" s="239"/>
      <c r="F22" s="239"/>
      <c r="G22" s="239"/>
      <c r="H22" s="239"/>
      <c r="I22" s="239"/>
      <c r="J22" s="239"/>
      <c r="K22" s="235"/>
    </row>
    <row r="23" spans="2:11" ht="15" customHeight="1">
      <c r="B23" s="238"/>
      <c r="C23" s="357" t="s">
        <v>1623</v>
      </c>
      <c r="D23" s="357"/>
      <c r="E23" s="357"/>
      <c r="F23" s="357"/>
      <c r="G23" s="357"/>
      <c r="H23" s="357"/>
      <c r="I23" s="357"/>
      <c r="J23" s="357"/>
      <c r="K23" s="235"/>
    </row>
    <row r="24" spans="2:11" ht="15" customHeight="1">
      <c r="B24" s="238"/>
      <c r="C24" s="357" t="s">
        <v>1624</v>
      </c>
      <c r="D24" s="357"/>
      <c r="E24" s="357"/>
      <c r="F24" s="357"/>
      <c r="G24" s="357"/>
      <c r="H24" s="357"/>
      <c r="I24" s="357"/>
      <c r="J24" s="357"/>
      <c r="K24" s="235"/>
    </row>
    <row r="25" spans="2:11" ht="15" customHeight="1">
      <c r="B25" s="238"/>
      <c r="C25" s="237"/>
      <c r="D25" s="357" t="s">
        <v>1625</v>
      </c>
      <c r="E25" s="357"/>
      <c r="F25" s="357"/>
      <c r="G25" s="357"/>
      <c r="H25" s="357"/>
      <c r="I25" s="357"/>
      <c r="J25" s="357"/>
      <c r="K25" s="235"/>
    </row>
    <row r="26" spans="2:11" ht="15" customHeight="1">
      <c r="B26" s="238"/>
      <c r="C26" s="239"/>
      <c r="D26" s="357" t="s">
        <v>1626</v>
      </c>
      <c r="E26" s="357"/>
      <c r="F26" s="357"/>
      <c r="G26" s="357"/>
      <c r="H26" s="357"/>
      <c r="I26" s="357"/>
      <c r="J26" s="357"/>
      <c r="K26" s="235"/>
    </row>
    <row r="27" spans="2:11" ht="12.75" customHeight="1">
      <c r="B27" s="238"/>
      <c r="C27" s="239"/>
      <c r="D27" s="239"/>
      <c r="E27" s="239"/>
      <c r="F27" s="239"/>
      <c r="G27" s="239"/>
      <c r="H27" s="239"/>
      <c r="I27" s="239"/>
      <c r="J27" s="239"/>
      <c r="K27" s="235"/>
    </row>
    <row r="28" spans="2:11" ht="15" customHeight="1">
      <c r="B28" s="238"/>
      <c r="C28" s="239"/>
      <c r="D28" s="357" t="s">
        <v>1627</v>
      </c>
      <c r="E28" s="357"/>
      <c r="F28" s="357"/>
      <c r="G28" s="357"/>
      <c r="H28" s="357"/>
      <c r="I28" s="357"/>
      <c r="J28" s="357"/>
      <c r="K28" s="235"/>
    </row>
    <row r="29" spans="2:11" ht="15" customHeight="1">
      <c r="B29" s="238"/>
      <c r="C29" s="239"/>
      <c r="D29" s="357" t="s">
        <v>1628</v>
      </c>
      <c r="E29" s="357"/>
      <c r="F29" s="357"/>
      <c r="G29" s="357"/>
      <c r="H29" s="357"/>
      <c r="I29" s="357"/>
      <c r="J29" s="357"/>
      <c r="K29" s="235"/>
    </row>
    <row r="30" spans="2:11" ht="12.75" customHeight="1">
      <c r="B30" s="238"/>
      <c r="C30" s="239"/>
      <c r="D30" s="239"/>
      <c r="E30" s="239"/>
      <c r="F30" s="239"/>
      <c r="G30" s="239"/>
      <c r="H30" s="239"/>
      <c r="I30" s="239"/>
      <c r="J30" s="239"/>
      <c r="K30" s="235"/>
    </row>
    <row r="31" spans="2:11" ht="15" customHeight="1">
      <c r="B31" s="238"/>
      <c r="C31" s="239"/>
      <c r="D31" s="357" t="s">
        <v>1629</v>
      </c>
      <c r="E31" s="357"/>
      <c r="F31" s="357"/>
      <c r="G31" s="357"/>
      <c r="H31" s="357"/>
      <c r="I31" s="357"/>
      <c r="J31" s="357"/>
      <c r="K31" s="235"/>
    </row>
    <row r="32" spans="2:11" ht="15" customHeight="1">
      <c r="B32" s="238"/>
      <c r="C32" s="239"/>
      <c r="D32" s="357" t="s">
        <v>1630</v>
      </c>
      <c r="E32" s="357"/>
      <c r="F32" s="357"/>
      <c r="G32" s="357"/>
      <c r="H32" s="357"/>
      <c r="I32" s="357"/>
      <c r="J32" s="357"/>
      <c r="K32" s="235"/>
    </row>
    <row r="33" spans="2:11" ht="15" customHeight="1">
      <c r="B33" s="238"/>
      <c r="C33" s="239"/>
      <c r="D33" s="357" t="s">
        <v>1631</v>
      </c>
      <c r="E33" s="357"/>
      <c r="F33" s="357"/>
      <c r="G33" s="357"/>
      <c r="H33" s="357"/>
      <c r="I33" s="357"/>
      <c r="J33" s="357"/>
      <c r="K33" s="235"/>
    </row>
    <row r="34" spans="2:11" ht="15" customHeight="1">
      <c r="B34" s="238"/>
      <c r="C34" s="239"/>
      <c r="D34" s="237"/>
      <c r="E34" s="241" t="s">
        <v>228</v>
      </c>
      <c r="F34" s="237"/>
      <c r="G34" s="357" t="s">
        <v>1632</v>
      </c>
      <c r="H34" s="357"/>
      <c r="I34" s="357"/>
      <c r="J34" s="357"/>
      <c r="K34" s="235"/>
    </row>
    <row r="35" spans="2:11" ht="30.75" customHeight="1">
      <c r="B35" s="238"/>
      <c r="C35" s="239"/>
      <c r="D35" s="237"/>
      <c r="E35" s="241" t="s">
        <v>1633</v>
      </c>
      <c r="F35" s="237"/>
      <c r="G35" s="357" t="s">
        <v>1634</v>
      </c>
      <c r="H35" s="357"/>
      <c r="I35" s="357"/>
      <c r="J35" s="357"/>
      <c r="K35" s="235"/>
    </row>
    <row r="36" spans="2:11" ht="15" customHeight="1">
      <c r="B36" s="238"/>
      <c r="C36" s="239"/>
      <c r="D36" s="237"/>
      <c r="E36" s="241" t="s">
        <v>53</v>
      </c>
      <c r="F36" s="237"/>
      <c r="G36" s="357" t="s">
        <v>1635</v>
      </c>
      <c r="H36" s="357"/>
      <c r="I36" s="357"/>
      <c r="J36" s="357"/>
      <c r="K36" s="235"/>
    </row>
    <row r="37" spans="2:11" ht="15" customHeight="1">
      <c r="B37" s="238"/>
      <c r="C37" s="239"/>
      <c r="D37" s="237"/>
      <c r="E37" s="241" t="s">
        <v>229</v>
      </c>
      <c r="F37" s="237"/>
      <c r="G37" s="357" t="s">
        <v>1636</v>
      </c>
      <c r="H37" s="357"/>
      <c r="I37" s="357"/>
      <c r="J37" s="357"/>
      <c r="K37" s="235"/>
    </row>
    <row r="38" spans="2:11" ht="15" customHeight="1">
      <c r="B38" s="238"/>
      <c r="C38" s="239"/>
      <c r="D38" s="237"/>
      <c r="E38" s="241" t="s">
        <v>230</v>
      </c>
      <c r="F38" s="237"/>
      <c r="G38" s="357" t="s">
        <v>1637</v>
      </c>
      <c r="H38" s="357"/>
      <c r="I38" s="357"/>
      <c r="J38" s="357"/>
      <c r="K38" s="235"/>
    </row>
    <row r="39" spans="2:11" ht="15" customHeight="1">
      <c r="B39" s="238"/>
      <c r="C39" s="239"/>
      <c r="D39" s="237"/>
      <c r="E39" s="241" t="s">
        <v>231</v>
      </c>
      <c r="F39" s="237"/>
      <c r="G39" s="357" t="s">
        <v>1638</v>
      </c>
      <c r="H39" s="357"/>
      <c r="I39" s="357"/>
      <c r="J39" s="357"/>
      <c r="K39" s="235"/>
    </row>
    <row r="40" spans="2:11" ht="15" customHeight="1">
      <c r="B40" s="238"/>
      <c r="C40" s="239"/>
      <c r="D40" s="237"/>
      <c r="E40" s="241" t="s">
        <v>1639</v>
      </c>
      <c r="F40" s="237"/>
      <c r="G40" s="357" t="s">
        <v>1640</v>
      </c>
      <c r="H40" s="357"/>
      <c r="I40" s="357"/>
      <c r="J40" s="357"/>
      <c r="K40" s="235"/>
    </row>
    <row r="41" spans="2:11" ht="15" customHeight="1">
      <c r="B41" s="238"/>
      <c r="C41" s="239"/>
      <c r="D41" s="237"/>
      <c r="E41" s="241"/>
      <c r="F41" s="237"/>
      <c r="G41" s="357" t="s">
        <v>1641</v>
      </c>
      <c r="H41" s="357"/>
      <c r="I41" s="357"/>
      <c r="J41" s="357"/>
      <c r="K41" s="235"/>
    </row>
    <row r="42" spans="2:11" ht="15" customHeight="1">
      <c r="B42" s="238"/>
      <c r="C42" s="239"/>
      <c r="D42" s="237"/>
      <c r="E42" s="241" t="s">
        <v>1642</v>
      </c>
      <c r="F42" s="237"/>
      <c r="G42" s="357" t="s">
        <v>1643</v>
      </c>
      <c r="H42" s="357"/>
      <c r="I42" s="357"/>
      <c r="J42" s="357"/>
      <c r="K42" s="235"/>
    </row>
    <row r="43" spans="2:11" ht="15" customHeight="1">
      <c r="B43" s="238"/>
      <c r="C43" s="239"/>
      <c r="D43" s="237"/>
      <c r="E43" s="241" t="s">
        <v>233</v>
      </c>
      <c r="F43" s="237"/>
      <c r="G43" s="357" t="s">
        <v>1644</v>
      </c>
      <c r="H43" s="357"/>
      <c r="I43" s="357"/>
      <c r="J43" s="357"/>
      <c r="K43" s="235"/>
    </row>
    <row r="44" spans="2:11" ht="12.75" customHeight="1">
      <c r="B44" s="238"/>
      <c r="C44" s="239"/>
      <c r="D44" s="237"/>
      <c r="E44" s="237"/>
      <c r="F44" s="237"/>
      <c r="G44" s="237"/>
      <c r="H44" s="237"/>
      <c r="I44" s="237"/>
      <c r="J44" s="237"/>
      <c r="K44" s="235"/>
    </row>
    <row r="45" spans="2:11" ht="15" customHeight="1">
      <c r="B45" s="238"/>
      <c r="C45" s="239"/>
      <c r="D45" s="357" t="s">
        <v>1645</v>
      </c>
      <c r="E45" s="357"/>
      <c r="F45" s="357"/>
      <c r="G45" s="357"/>
      <c r="H45" s="357"/>
      <c r="I45" s="357"/>
      <c r="J45" s="357"/>
      <c r="K45" s="235"/>
    </row>
    <row r="46" spans="2:11" ht="15" customHeight="1">
      <c r="B46" s="238"/>
      <c r="C46" s="239"/>
      <c r="D46" s="239"/>
      <c r="E46" s="357" t="s">
        <v>1646</v>
      </c>
      <c r="F46" s="357"/>
      <c r="G46" s="357"/>
      <c r="H46" s="357"/>
      <c r="I46" s="357"/>
      <c r="J46" s="357"/>
      <c r="K46" s="235"/>
    </row>
    <row r="47" spans="2:11" ht="15" customHeight="1">
      <c r="B47" s="238"/>
      <c r="C47" s="239"/>
      <c r="D47" s="239"/>
      <c r="E47" s="357" t="s">
        <v>1647</v>
      </c>
      <c r="F47" s="357"/>
      <c r="G47" s="357"/>
      <c r="H47" s="357"/>
      <c r="I47" s="357"/>
      <c r="J47" s="357"/>
      <c r="K47" s="235"/>
    </row>
    <row r="48" spans="2:11" ht="15" customHeight="1">
      <c r="B48" s="238"/>
      <c r="C48" s="239"/>
      <c r="D48" s="239"/>
      <c r="E48" s="357" t="s">
        <v>1648</v>
      </c>
      <c r="F48" s="357"/>
      <c r="G48" s="357"/>
      <c r="H48" s="357"/>
      <c r="I48" s="357"/>
      <c r="J48" s="357"/>
      <c r="K48" s="235"/>
    </row>
    <row r="49" spans="2:11" ht="15" customHeight="1">
      <c r="B49" s="238"/>
      <c r="C49" s="239"/>
      <c r="D49" s="357" t="s">
        <v>1649</v>
      </c>
      <c r="E49" s="357"/>
      <c r="F49" s="357"/>
      <c r="G49" s="357"/>
      <c r="H49" s="357"/>
      <c r="I49" s="357"/>
      <c r="J49" s="357"/>
      <c r="K49" s="235"/>
    </row>
    <row r="50" spans="2:11" ht="25.5" customHeight="1">
      <c r="B50" s="234"/>
      <c r="C50" s="358" t="s">
        <v>1650</v>
      </c>
      <c r="D50" s="358"/>
      <c r="E50" s="358"/>
      <c r="F50" s="358"/>
      <c r="G50" s="358"/>
      <c r="H50" s="358"/>
      <c r="I50" s="358"/>
      <c r="J50" s="358"/>
      <c r="K50" s="235"/>
    </row>
    <row r="51" spans="2:11" ht="5.25" customHeight="1">
      <c r="B51" s="234"/>
      <c r="C51" s="236"/>
      <c r="D51" s="236"/>
      <c r="E51" s="236"/>
      <c r="F51" s="236"/>
      <c r="G51" s="236"/>
      <c r="H51" s="236"/>
      <c r="I51" s="236"/>
      <c r="J51" s="236"/>
      <c r="K51" s="235"/>
    </row>
    <row r="52" spans="2:11" ht="15" customHeight="1">
      <c r="B52" s="234"/>
      <c r="C52" s="357" t="s">
        <v>1651</v>
      </c>
      <c r="D52" s="357"/>
      <c r="E52" s="357"/>
      <c r="F52" s="357"/>
      <c r="G52" s="357"/>
      <c r="H52" s="357"/>
      <c r="I52" s="357"/>
      <c r="J52" s="357"/>
      <c r="K52" s="235"/>
    </row>
    <row r="53" spans="2:11" ht="15" customHeight="1">
      <c r="B53" s="234"/>
      <c r="C53" s="357" t="s">
        <v>1652</v>
      </c>
      <c r="D53" s="357"/>
      <c r="E53" s="357"/>
      <c r="F53" s="357"/>
      <c r="G53" s="357"/>
      <c r="H53" s="357"/>
      <c r="I53" s="357"/>
      <c r="J53" s="357"/>
      <c r="K53" s="235"/>
    </row>
    <row r="54" spans="2:11" ht="12.75" customHeight="1">
      <c r="B54" s="234"/>
      <c r="C54" s="237"/>
      <c r="D54" s="237"/>
      <c r="E54" s="237"/>
      <c r="F54" s="237"/>
      <c r="G54" s="237"/>
      <c r="H54" s="237"/>
      <c r="I54" s="237"/>
      <c r="J54" s="237"/>
      <c r="K54" s="235"/>
    </row>
    <row r="55" spans="2:11" ht="15" customHeight="1">
      <c r="B55" s="234"/>
      <c r="C55" s="357" t="s">
        <v>1653</v>
      </c>
      <c r="D55" s="357"/>
      <c r="E55" s="357"/>
      <c r="F55" s="357"/>
      <c r="G55" s="357"/>
      <c r="H55" s="357"/>
      <c r="I55" s="357"/>
      <c r="J55" s="357"/>
      <c r="K55" s="235"/>
    </row>
    <row r="56" spans="2:11" ht="15" customHeight="1">
      <c r="B56" s="234"/>
      <c r="C56" s="239"/>
      <c r="D56" s="357" t="s">
        <v>1654</v>
      </c>
      <c r="E56" s="357"/>
      <c r="F56" s="357"/>
      <c r="G56" s="357"/>
      <c r="H56" s="357"/>
      <c r="I56" s="357"/>
      <c r="J56" s="357"/>
      <c r="K56" s="235"/>
    </row>
    <row r="57" spans="2:11" ht="15" customHeight="1">
      <c r="B57" s="234"/>
      <c r="C57" s="239"/>
      <c r="D57" s="357" t="s">
        <v>1655</v>
      </c>
      <c r="E57" s="357"/>
      <c r="F57" s="357"/>
      <c r="G57" s="357"/>
      <c r="H57" s="357"/>
      <c r="I57" s="357"/>
      <c r="J57" s="357"/>
      <c r="K57" s="235"/>
    </row>
    <row r="58" spans="2:11" ht="15" customHeight="1">
      <c r="B58" s="234"/>
      <c r="C58" s="239"/>
      <c r="D58" s="357" t="s">
        <v>1656</v>
      </c>
      <c r="E58" s="357"/>
      <c r="F58" s="357"/>
      <c r="G58" s="357"/>
      <c r="H58" s="357"/>
      <c r="I58" s="357"/>
      <c r="J58" s="357"/>
      <c r="K58" s="235"/>
    </row>
    <row r="59" spans="2:11" ht="15" customHeight="1">
      <c r="B59" s="234"/>
      <c r="C59" s="239"/>
      <c r="D59" s="357" t="s">
        <v>1657</v>
      </c>
      <c r="E59" s="357"/>
      <c r="F59" s="357"/>
      <c r="G59" s="357"/>
      <c r="H59" s="357"/>
      <c r="I59" s="357"/>
      <c r="J59" s="357"/>
      <c r="K59" s="235"/>
    </row>
    <row r="60" spans="2:11" ht="15" customHeight="1">
      <c r="B60" s="234"/>
      <c r="C60" s="239"/>
      <c r="D60" s="356" t="s">
        <v>1658</v>
      </c>
      <c r="E60" s="356"/>
      <c r="F60" s="356"/>
      <c r="G60" s="356"/>
      <c r="H60" s="356"/>
      <c r="I60" s="356"/>
      <c r="J60" s="356"/>
      <c r="K60" s="235"/>
    </row>
    <row r="61" spans="2:11" ht="15" customHeight="1">
      <c r="B61" s="234"/>
      <c r="C61" s="239"/>
      <c r="D61" s="357" t="s">
        <v>1659</v>
      </c>
      <c r="E61" s="357"/>
      <c r="F61" s="357"/>
      <c r="G61" s="357"/>
      <c r="H61" s="357"/>
      <c r="I61" s="357"/>
      <c r="J61" s="357"/>
      <c r="K61" s="235"/>
    </row>
    <row r="62" spans="2:11" ht="12.75" customHeight="1">
      <c r="B62" s="234"/>
      <c r="C62" s="239"/>
      <c r="D62" s="239"/>
      <c r="E62" s="242"/>
      <c r="F62" s="239"/>
      <c r="G62" s="239"/>
      <c r="H62" s="239"/>
      <c r="I62" s="239"/>
      <c r="J62" s="239"/>
      <c r="K62" s="235"/>
    </row>
    <row r="63" spans="2:11" ht="15" customHeight="1">
      <c r="B63" s="234"/>
      <c r="C63" s="239"/>
      <c r="D63" s="357" t="s">
        <v>1660</v>
      </c>
      <c r="E63" s="357"/>
      <c r="F63" s="357"/>
      <c r="G63" s="357"/>
      <c r="H63" s="357"/>
      <c r="I63" s="357"/>
      <c r="J63" s="357"/>
      <c r="K63" s="235"/>
    </row>
    <row r="64" spans="2:11" ht="15" customHeight="1">
      <c r="B64" s="234"/>
      <c r="C64" s="239"/>
      <c r="D64" s="356" t="s">
        <v>1661</v>
      </c>
      <c r="E64" s="356"/>
      <c r="F64" s="356"/>
      <c r="G64" s="356"/>
      <c r="H64" s="356"/>
      <c r="I64" s="356"/>
      <c r="J64" s="356"/>
      <c r="K64" s="235"/>
    </row>
    <row r="65" spans="2:11" ht="15" customHeight="1">
      <c r="B65" s="234"/>
      <c r="C65" s="239"/>
      <c r="D65" s="357" t="s">
        <v>1662</v>
      </c>
      <c r="E65" s="357"/>
      <c r="F65" s="357"/>
      <c r="G65" s="357"/>
      <c r="H65" s="357"/>
      <c r="I65" s="357"/>
      <c r="J65" s="357"/>
      <c r="K65" s="235"/>
    </row>
    <row r="66" spans="2:11" ht="15" customHeight="1">
      <c r="B66" s="234"/>
      <c r="C66" s="239"/>
      <c r="D66" s="357" t="s">
        <v>1663</v>
      </c>
      <c r="E66" s="357"/>
      <c r="F66" s="357"/>
      <c r="G66" s="357"/>
      <c r="H66" s="357"/>
      <c r="I66" s="357"/>
      <c r="J66" s="357"/>
      <c r="K66" s="235"/>
    </row>
    <row r="67" spans="2:11" ht="15" customHeight="1">
      <c r="B67" s="234"/>
      <c r="C67" s="239"/>
      <c r="D67" s="357" t="s">
        <v>1664</v>
      </c>
      <c r="E67" s="357"/>
      <c r="F67" s="357"/>
      <c r="G67" s="357"/>
      <c r="H67" s="357"/>
      <c r="I67" s="357"/>
      <c r="J67" s="357"/>
      <c r="K67" s="235"/>
    </row>
    <row r="68" spans="2:11" ht="15" customHeight="1">
      <c r="B68" s="234"/>
      <c r="C68" s="239"/>
      <c r="D68" s="357" t="s">
        <v>1665</v>
      </c>
      <c r="E68" s="357"/>
      <c r="F68" s="357"/>
      <c r="G68" s="357"/>
      <c r="H68" s="357"/>
      <c r="I68" s="357"/>
      <c r="J68" s="357"/>
      <c r="K68" s="235"/>
    </row>
    <row r="69" spans="2:11" ht="12.75" customHeight="1">
      <c r="B69" s="243"/>
      <c r="C69" s="244"/>
      <c r="D69" s="244"/>
      <c r="E69" s="244"/>
      <c r="F69" s="244"/>
      <c r="G69" s="244"/>
      <c r="H69" s="244"/>
      <c r="I69" s="244"/>
      <c r="J69" s="244"/>
      <c r="K69" s="245"/>
    </row>
    <row r="70" spans="2:11" ht="18.75" customHeight="1">
      <c r="B70" s="246"/>
      <c r="C70" s="246"/>
      <c r="D70" s="246"/>
      <c r="E70" s="246"/>
      <c r="F70" s="246"/>
      <c r="G70" s="246"/>
      <c r="H70" s="246"/>
      <c r="I70" s="246"/>
      <c r="J70" s="246"/>
      <c r="K70" s="247"/>
    </row>
    <row r="71" spans="2:11" ht="18.75" customHeight="1">
      <c r="B71" s="247"/>
      <c r="C71" s="247"/>
      <c r="D71" s="247"/>
      <c r="E71" s="247"/>
      <c r="F71" s="247"/>
      <c r="G71" s="247"/>
      <c r="H71" s="247"/>
      <c r="I71" s="247"/>
      <c r="J71" s="247"/>
      <c r="K71" s="247"/>
    </row>
    <row r="72" spans="2:11" ht="7.5" customHeight="1">
      <c r="B72" s="248"/>
      <c r="C72" s="249"/>
      <c r="D72" s="249"/>
      <c r="E72" s="249"/>
      <c r="F72" s="249"/>
      <c r="G72" s="249"/>
      <c r="H72" s="249"/>
      <c r="I72" s="249"/>
      <c r="J72" s="249"/>
      <c r="K72" s="250"/>
    </row>
    <row r="73" spans="2:11" ht="45" customHeight="1">
      <c r="B73" s="251"/>
      <c r="C73" s="355" t="s">
        <v>90</v>
      </c>
      <c r="D73" s="355"/>
      <c r="E73" s="355"/>
      <c r="F73" s="355"/>
      <c r="G73" s="355"/>
      <c r="H73" s="355"/>
      <c r="I73" s="355"/>
      <c r="J73" s="355"/>
      <c r="K73" s="252"/>
    </row>
    <row r="74" spans="2:11" ht="17.25" customHeight="1">
      <c r="B74" s="251"/>
      <c r="C74" s="253" t="s">
        <v>1666</v>
      </c>
      <c r="D74" s="253"/>
      <c r="E74" s="253"/>
      <c r="F74" s="253" t="s">
        <v>1667</v>
      </c>
      <c r="G74" s="254"/>
      <c r="H74" s="253" t="s">
        <v>229</v>
      </c>
      <c r="I74" s="253" t="s">
        <v>57</v>
      </c>
      <c r="J74" s="253" t="s">
        <v>1668</v>
      </c>
      <c r="K74" s="252"/>
    </row>
    <row r="75" spans="2:11" ht="17.25" customHeight="1">
      <c r="B75" s="251"/>
      <c r="C75" s="255" t="s">
        <v>1669</v>
      </c>
      <c r="D75" s="255"/>
      <c r="E75" s="255"/>
      <c r="F75" s="256" t="s">
        <v>1670</v>
      </c>
      <c r="G75" s="257"/>
      <c r="H75" s="255"/>
      <c r="I75" s="255"/>
      <c r="J75" s="255" t="s">
        <v>1671</v>
      </c>
      <c r="K75" s="252"/>
    </row>
    <row r="76" spans="2:11" ht="5.25" customHeight="1">
      <c r="B76" s="251"/>
      <c r="C76" s="258"/>
      <c r="D76" s="258"/>
      <c r="E76" s="258"/>
      <c r="F76" s="258"/>
      <c r="G76" s="259"/>
      <c r="H76" s="258"/>
      <c r="I76" s="258"/>
      <c r="J76" s="258"/>
      <c r="K76" s="252"/>
    </row>
    <row r="77" spans="2:11" ht="15" customHeight="1">
      <c r="B77" s="251"/>
      <c r="C77" s="241" t="s">
        <v>53</v>
      </c>
      <c r="D77" s="258"/>
      <c r="E77" s="258"/>
      <c r="F77" s="260" t="s">
        <v>1672</v>
      </c>
      <c r="G77" s="259"/>
      <c r="H77" s="241" t="s">
        <v>1673</v>
      </c>
      <c r="I77" s="241" t="s">
        <v>1674</v>
      </c>
      <c r="J77" s="241">
        <v>20</v>
      </c>
      <c r="K77" s="252"/>
    </row>
    <row r="78" spans="2:11" ht="15" customHeight="1">
      <c r="B78" s="251"/>
      <c r="C78" s="241" t="s">
        <v>1675</v>
      </c>
      <c r="D78" s="241"/>
      <c r="E78" s="241"/>
      <c r="F78" s="260" t="s">
        <v>1672</v>
      </c>
      <c r="G78" s="259"/>
      <c r="H78" s="241" t="s">
        <v>1676</v>
      </c>
      <c r="I78" s="241" t="s">
        <v>1674</v>
      </c>
      <c r="J78" s="241">
        <v>120</v>
      </c>
      <c r="K78" s="252"/>
    </row>
    <row r="79" spans="2:11" ht="15" customHeight="1">
      <c r="B79" s="261"/>
      <c r="C79" s="241" t="s">
        <v>1677</v>
      </c>
      <c r="D79" s="241"/>
      <c r="E79" s="241"/>
      <c r="F79" s="260" t="s">
        <v>1678</v>
      </c>
      <c r="G79" s="259"/>
      <c r="H79" s="241" t="s">
        <v>1679</v>
      </c>
      <c r="I79" s="241" t="s">
        <v>1674</v>
      </c>
      <c r="J79" s="241">
        <v>50</v>
      </c>
      <c r="K79" s="252"/>
    </row>
    <row r="80" spans="2:11" ht="15" customHeight="1">
      <c r="B80" s="261"/>
      <c r="C80" s="241" t="s">
        <v>1680</v>
      </c>
      <c r="D80" s="241"/>
      <c r="E80" s="241"/>
      <c r="F80" s="260" t="s">
        <v>1672</v>
      </c>
      <c r="G80" s="259"/>
      <c r="H80" s="241" t="s">
        <v>1681</v>
      </c>
      <c r="I80" s="241" t="s">
        <v>1682</v>
      </c>
      <c r="J80" s="241"/>
      <c r="K80" s="252"/>
    </row>
    <row r="81" spans="2:11" ht="15" customHeight="1">
      <c r="B81" s="261"/>
      <c r="C81" s="262" t="s">
        <v>1683</v>
      </c>
      <c r="D81" s="262"/>
      <c r="E81" s="262"/>
      <c r="F81" s="263" t="s">
        <v>1678</v>
      </c>
      <c r="G81" s="262"/>
      <c r="H81" s="262" t="s">
        <v>1684</v>
      </c>
      <c r="I81" s="262" t="s">
        <v>1674</v>
      </c>
      <c r="J81" s="262">
        <v>15</v>
      </c>
      <c r="K81" s="252"/>
    </row>
    <row r="82" spans="2:11" ht="15" customHeight="1">
      <c r="B82" s="261"/>
      <c r="C82" s="262" t="s">
        <v>1685</v>
      </c>
      <c r="D82" s="262"/>
      <c r="E82" s="262"/>
      <c r="F82" s="263" t="s">
        <v>1678</v>
      </c>
      <c r="G82" s="262"/>
      <c r="H82" s="262" t="s">
        <v>1686</v>
      </c>
      <c r="I82" s="262" t="s">
        <v>1674</v>
      </c>
      <c r="J82" s="262">
        <v>15</v>
      </c>
      <c r="K82" s="252"/>
    </row>
    <row r="83" spans="2:11" ht="15" customHeight="1">
      <c r="B83" s="261"/>
      <c r="C83" s="262" t="s">
        <v>1687</v>
      </c>
      <c r="D83" s="262"/>
      <c r="E83" s="262"/>
      <c r="F83" s="263" t="s">
        <v>1678</v>
      </c>
      <c r="G83" s="262"/>
      <c r="H83" s="262" t="s">
        <v>1688</v>
      </c>
      <c r="I83" s="262" t="s">
        <v>1674</v>
      </c>
      <c r="J83" s="262">
        <v>20</v>
      </c>
      <c r="K83" s="252"/>
    </row>
    <row r="84" spans="2:11" ht="15" customHeight="1">
      <c r="B84" s="261"/>
      <c r="C84" s="262" t="s">
        <v>1689</v>
      </c>
      <c r="D84" s="262"/>
      <c r="E84" s="262"/>
      <c r="F84" s="263" t="s">
        <v>1678</v>
      </c>
      <c r="G84" s="262"/>
      <c r="H84" s="262" t="s">
        <v>1690</v>
      </c>
      <c r="I84" s="262" t="s">
        <v>1674</v>
      </c>
      <c r="J84" s="262">
        <v>20</v>
      </c>
      <c r="K84" s="252"/>
    </row>
    <row r="85" spans="2:11" ht="15" customHeight="1">
      <c r="B85" s="261"/>
      <c r="C85" s="241" t="s">
        <v>1691</v>
      </c>
      <c r="D85" s="241"/>
      <c r="E85" s="241"/>
      <c r="F85" s="260" t="s">
        <v>1678</v>
      </c>
      <c r="G85" s="259"/>
      <c r="H85" s="241" t="s">
        <v>1692</v>
      </c>
      <c r="I85" s="241" t="s">
        <v>1674</v>
      </c>
      <c r="J85" s="241">
        <v>50</v>
      </c>
      <c r="K85" s="252"/>
    </row>
    <row r="86" spans="2:11" ht="15" customHeight="1">
      <c r="B86" s="261"/>
      <c r="C86" s="241" t="s">
        <v>1693</v>
      </c>
      <c r="D86" s="241"/>
      <c r="E86" s="241"/>
      <c r="F86" s="260" t="s">
        <v>1678</v>
      </c>
      <c r="G86" s="259"/>
      <c r="H86" s="241" t="s">
        <v>1694</v>
      </c>
      <c r="I86" s="241" t="s">
        <v>1674</v>
      </c>
      <c r="J86" s="241">
        <v>20</v>
      </c>
      <c r="K86" s="252"/>
    </row>
    <row r="87" spans="2:11" ht="15" customHeight="1">
      <c r="B87" s="261"/>
      <c r="C87" s="241" t="s">
        <v>1695</v>
      </c>
      <c r="D87" s="241"/>
      <c r="E87" s="241"/>
      <c r="F87" s="260" t="s">
        <v>1678</v>
      </c>
      <c r="G87" s="259"/>
      <c r="H87" s="241" t="s">
        <v>1696</v>
      </c>
      <c r="I87" s="241" t="s">
        <v>1674</v>
      </c>
      <c r="J87" s="241">
        <v>20</v>
      </c>
      <c r="K87" s="252"/>
    </row>
    <row r="88" spans="2:11" ht="15" customHeight="1">
      <c r="B88" s="261"/>
      <c r="C88" s="241" t="s">
        <v>1697</v>
      </c>
      <c r="D88" s="241"/>
      <c r="E88" s="241"/>
      <c r="F88" s="260" t="s">
        <v>1678</v>
      </c>
      <c r="G88" s="259"/>
      <c r="H88" s="241" t="s">
        <v>1698</v>
      </c>
      <c r="I88" s="241" t="s">
        <v>1674</v>
      </c>
      <c r="J88" s="241">
        <v>50</v>
      </c>
      <c r="K88" s="252"/>
    </row>
    <row r="89" spans="2:11" ht="15" customHeight="1">
      <c r="B89" s="261"/>
      <c r="C89" s="241" t="s">
        <v>1699</v>
      </c>
      <c r="D89" s="241"/>
      <c r="E89" s="241"/>
      <c r="F89" s="260" t="s">
        <v>1678</v>
      </c>
      <c r="G89" s="259"/>
      <c r="H89" s="241" t="s">
        <v>1699</v>
      </c>
      <c r="I89" s="241" t="s">
        <v>1674</v>
      </c>
      <c r="J89" s="241">
        <v>50</v>
      </c>
      <c r="K89" s="252"/>
    </row>
    <row r="90" spans="2:11" ht="15" customHeight="1">
      <c r="B90" s="261"/>
      <c r="C90" s="241" t="s">
        <v>234</v>
      </c>
      <c r="D90" s="241"/>
      <c r="E90" s="241"/>
      <c r="F90" s="260" t="s">
        <v>1678</v>
      </c>
      <c r="G90" s="259"/>
      <c r="H90" s="241" t="s">
        <v>1700</v>
      </c>
      <c r="I90" s="241" t="s">
        <v>1674</v>
      </c>
      <c r="J90" s="241">
        <v>255</v>
      </c>
      <c r="K90" s="252"/>
    </row>
    <row r="91" spans="2:11" ht="15" customHeight="1">
      <c r="B91" s="261"/>
      <c r="C91" s="241" t="s">
        <v>1701</v>
      </c>
      <c r="D91" s="241"/>
      <c r="E91" s="241"/>
      <c r="F91" s="260" t="s">
        <v>1672</v>
      </c>
      <c r="G91" s="259"/>
      <c r="H91" s="241" t="s">
        <v>1702</v>
      </c>
      <c r="I91" s="241" t="s">
        <v>1703</v>
      </c>
      <c r="J91" s="241"/>
      <c r="K91" s="252"/>
    </row>
    <row r="92" spans="2:11" ht="15" customHeight="1">
      <c r="B92" s="261"/>
      <c r="C92" s="241" t="s">
        <v>1704</v>
      </c>
      <c r="D92" s="241"/>
      <c r="E92" s="241"/>
      <c r="F92" s="260" t="s">
        <v>1672</v>
      </c>
      <c r="G92" s="259"/>
      <c r="H92" s="241" t="s">
        <v>1705</v>
      </c>
      <c r="I92" s="241" t="s">
        <v>1706</v>
      </c>
      <c r="J92" s="241"/>
      <c r="K92" s="252"/>
    </row>
    <row r="93" spans="2:11" ht="15" customHeight="1">
      <c r="B93" s="261"/>
      <c r="C93" s="241" t="s">
        <v>1707</v>
      </c>
      <c r="D93" s="241"/>
      <c r="E93" s="241"/>
      <c r="F93" s="260" t="s">
        <v>1672</v>
      </c>
      <c r="G93" s="259"/>
      <c r="H93" s="241" t="s">
        <v>1707</v>
      </c>
      <c r="I93" s="241" t="s">
        <v>1706</v>
      </c>
      <c r="J93" s="241"/>
      <c r="K93" s="252"/>
    </row>
    <row r="94" spans="2:11" ht="15" customHeight="1">
      <c r="B94" s="261"/>
      <c r="C94" s="241" t="s">
        <v>38</v>
      </c>
      <c r="D94" s="241"/>
      <c r="E94" s="241"/>
      <c r="F94" s="260" t="s">
        <v>1672</v>
      </c>
      <c r="G94" s="259"/>
      <c r="H94" s="241" t="s">
        <v>1708</v>
      </c>
      <c r="I94" s="241" t="s">
        <v>1706</v>
      </c>
      <c r="J94" s="241"/>
      <c r="K94" s="252"/>
    </row>
    <row r="95" spans="2:11" ht="15" customHeight="1">
      <c r="B95" s="261"/>
      <c r="C95" s="241" t="s">
        <v>48</v>
      </c>
      <c r="D95" s="241"/>
      <c r="E95" s="241"/>
      <c r="F95" s="260" t="s">
        <v>1672</v>
      </c>
      <c r="G95" s="259"/>
      <c r="H95" s="241" t="s">
        <v>1709</v>
      </c>
      <c r="I95" s="241" t="s">
        <v>1706</v>
      </c>
      <c r="J95" s="241"/>
      <c r="K95" s="252"/>
    </row>
    <row r="96" spans="2:11" ht="15" customHeight="1">
      <c r="B96" s="264"/>
      <c r="C96" s="265"/>
      <c r="D96" s="265"/>
      <c r="E96" s="265"/>
      <c r="F96" s="265"/>
      <c r="G96" s="265"/>
      <c r="H96" s="265"/>
      <c r="I96" s="265"/>
      <c r="J96" s="265"/>
      <c r="K96" s="266"/>
    </row>
    <row r="97" spans="2:11" ht="18.75" customHeight="1">
      <c r="B97" s="267"/>
      <c r="C97" s="268"/>
      <c r="D97" s="268"/>
      <c r="E97" s="268"/>
      <c r="F97" s="268"/>
      <c r="G97" s="268"/>
      <c r="H97" s="268"/>
      <c r="I97" s="268"/>
      <c r="J97" s="268"/>
      <c r="K97" s="267"/>
    </row>
    <row r="98" spans="2:11" ht="18.75" customHeight="1">
      <c r="B98" s="247"/>
      <c r="C98" s="247"/>
      <c r="D98" s="247"/>
      <c r="E98" s="247"/>
      <c r="F98" s="247"/>
      <c r="G98" s="247"/>
      <c r="H98" s="247"/>
      <c r="I98" s="247"/>
      <c r="J98" s="247"/>
      <c r="K98" s="247"/>
    </row>
    <row r="99" spans="2:11" ht="7.5" customHeight="1">
      <c r="B99" s="248"/>
      <c r="C99" s="249"/>
      <c r="D99" s="249"/>
      <c r="E99" s="249"/>
      <c r="F99" s="249"/>
      <c r="G99" s="249"/>
      <c r="H99" s="249"/>
      <c r="I99" s="249"/>
      <c r="J99" s="249"/>
      <c r="K99" s="250"/>
    </row>
    <row r="100" spans="2:11" ht="45" customHeight="1">
      <c r="B100" s="251"/>
      <c r="C100" s="355" t="s">
        <v>1710</v>
      </c>
      <c r="D100" s="355"/>
      <c r="E100" s="355"/>
      <c r="F100" s="355"/>
      <c r="G100" s="355"/>
      <c r="H100" s="355"/>
      <c r="I100" s="355"/>
      <c r="J100" s="355"/>
      <c r="K100" s="252"/>
    </row>
    <row r="101" spans="2:11" ht="17.25" customHeight="1">
      <c r="B101" s="251"/>
      <c r="C101" s="253" t="s">
        <v>1666</v>
      </c>
      <c r="D101" s="253"/>
      <c r="E101" s="253"/>
      <c r="F101" s="253" t="s">
        <v>1667</v>
      </c>
      <c r="G101" s="254"/>
      <c r="H101" s="253" t="s">
        <v>229</v>
      </c>
      <c r="I101" s="253" t="s">
        <v>57</v>
      </c>
      <c r="J101" s="253" t="s">
        <v>1668</v>
      </c>
      <c r="K101" s="252"/>
    </row>
    <row r="102" spans="2:11" ht="17.25" customHeight="1">
      <c r="B102" s="251"/>
      <c r="C102" s="255" t="s">
        <v>1669</v>
      </c>
      <c r="D102" s="255"/>
      <c r="E102" s="255"/>
      <c r="F102" s="256" t="s">
        <v>1670</v>
      </c>
      <c r="G102" s="257"/>
      <c r="H102" s="255"/>
      <c r="I102" s="255"/>
      <c r="J102" s="255" t="s">
        <v>1671</v>
      </c>
      <c r="K102" s="252"/>
    </row>
    <row r="103" spans="2:11" ht="5.25" customHeight="1">
      <c r="B103" s="251"/>
      <c r="C103" s="253"/>
      <c r="D103" s="253"/>
      <c r="E103" s="253"/>
      <c r="F103" s="253"/>
      <c r="G103" s="269"/>
      <c r="H103" s="253"/>
      <c r="I103" s="253"/>
      <c r="J103" s="253"/>
      <c r="K103" s="252"/>
    </row>
    <row r="104" spans="2:11" ht="15" customHeight="1">
      <c r="B104" s="251"/>
      <c r="C104" s="241" t="s">
        <v>53</v>
      </c>
      <c r="D104" s="258"/>
      <c r="E104" s="258"/>
      <c r="F104" s="260" t="s">
        <v>1672</v>
      </c>
      <c r="G104" s="269"/>
      <c r="H104" s="241" t="s">
        <v>1711</v>
      </c>
      <c r="I104" s="241" t="s">
        <v>1674</v>
      </c>
      <c r="J104" s="241">
        <v>20</v>
      </c>
      <c r="K104" s="252"/>
    </row>
    <row r="105" spans="2:11" ht="15" customHeight="1">
      <c r="B105" s="251"/>
      <c r="C105" s="241" t="s">
        <v>1675</v>
      </c>
      <c r="D105" s="241"/>
      <c r="E105" s="241"/>
      <c r="F105" s="260" t="s">
        <v>1672</v>
      </c>
      <c r="G105" s="241"/>
      <c r="H105" s="241" t="s">
        <v>1711</v>
      </c>
      <c r="I105" s="241" t="s">
        <v>1674</v>
      </c>
      <c r="J105" s="241">
        <v>120</v>
      </c>
      <c r="K105" s="252"/>
    </row>
    <row r="106" spans="2:11" ht="15" customHeight="1">
      <c r="B106" s="261"/>
      <c r="C106" s="241" t="s">
        <v>1677</v>
      </c>
      <c r="D106" s="241"/>
      <c r="E106" s="241"/>
      <c r="F106" s="260" t="s">
        <v>1678</v>
      </c>
      <c r="G106" s="241"/>
      <c r="H106" s="241" t="s">
        <v>1711</v>
      </c>
      <c r="I106" s="241" t="s">
        <v>1674</v>
      </c>
      <c r="J106" s="241">
        <v>50</v>
      </c>
      <c r="K106" s="252"/>
    </row>
    <row r="107" spans="2:11" ht="15" customHeight="1">
      <c r="B107" s="261"/>
      <c r="C107" s="241" t="s">
        <v>1680</v>
      </c>
      <c r="D107" s="241"/>
      <c r="E107" s="241"/>
      <c r="F107" s="260" t="s">
        <v>1672</v>
      </c>
      <c r="G107" s="241"/>
      <c r="H107" s="241" t="s">
        <v>1711</v>
      </c>
      <c r="I107" s="241" t="s">
        <v>1682</v>
      </c>
      <c r="J107" s="241"/>
      <c r="K107" s="252"/>
    </row>
    <row r="108" spans="2:11" ht="15" customHeight="1">
      <c r="B108" s="261"/>
      <c r="C108" s="241" t="s">
        <v>1691</v>
      </c>
      <c r="D108" s="241"/>
      <c r="E108" s="241"/>
      <c r="F108" s="260" t="s">
        <v>1678</v>
      </c>
      <c r="G108" s="241"/>
      <c r="H108" s="241" t="s">
        <v>1711</v>
      </c>
      <c r="I108" s="241" t="s">
        <v>1674</v>
      </c>
      <c r="J108" s="241">
        <v>50</v>
      </c>
      <c r="K108" s="252"/>
    </row>
    <row r="109" spans="2:11" ht="15" customHeight="1">
      <c r="B109" s="261"/>
      <c r="C109" s="241" t="s">
        <v>1699</v>
      </c>
      <c r="D109" s="241"/>
      <c r="E109" s="241"/>
      <c r="F109" s="260" t="s">
        <v>1678</v>
      </c>
      <c r="G109" s="241"/>
      <c r="H109" s="241" t="s">
        <v>1711</v>
      </c>
      <c r="I109" s="241" t="s">
        <v>1674</v>
      </c>
      <c r="J109" s="241">
        <v>50</v>
      </c>
      <c r="K109" s="252"/>
    </row>
    <row r="110" spans="2:11" ht="15" customHeight="1">
      <c r="B110" s="261"/>
      <c r="C110" s="241" t="s">
        <v>1697</v>
      </c>
      <c r="D110" s="241"/>
      <c r="E110" s="241"/>
      <c r="F110" s="260" t="s">
        <v>1678</v>
      </c>
      <c r="G110" s="241"/>
      <c r="H110" s="241" t="s">
        <v>1711</v>
      </c>
      <c r="I110" s="241" t="s">
        <v>1674</v>
      </c>
      <c r="J110" s="241">
        <v>50</v>
      </c>
      <c r="K110" s="252"/>
    </row>
    <row r="111" spans="2:11" ht="15" customHeight="1">
      <c r="B111" s="261"/>
      <c r="C111" s="241" t="s">
        <v>53</v>
      </c>
      <c r="D111" s="241"/>
      <c r="E111" s="241"/>
      <c r="F111" s="260" t="s">
        <v>1672</v>
      </c>
      <c r="G111" s="241"/>
      <c r="H111" s="241" t="s">
        <v>1712</v>
      </c>
      <c r="I111" s="241" t="s">
        <v>1674</v>
      </c>
      <c r="J111" s="241">
        <v>20</v>
      </c>
      <c r="K111" s="252"/>
    </row>
    <row r="112" spans="2:11" ht="15" customHeight="1">
      <c r="B112" s="261"/>
      <c r="C112" s="241" t="s">
        <v>1713</v>
      </c>
      <c r="D112" s="241"/>
      <c r="E112" s="241"/>
      <c r="F112" s="260" t="s">
        <v>1672</v>
      </c>
      <c r="G112" s="241"/>
      <c r="H112" s="241" t="s">
        <v>1714</v>
      </c>
      <c r="I112" s="241" t="s">
        <v>1674</v>
      </c>
      <c r="J112" s="241">
        <v>120</v>
      </c>
      <c r="K112" s="252"/>
    </row>
    <row r="113" spans="2:11" ht="15" customHeight="1">
      <c r="B113" s="261"/>
      <c r="C113" s="241" t="s">
        <v>38</v>
      </c>
      <c r="D113" s="241"/>
      <c r="E113" s="241"/>
      <c r="F113" s="260" t="s">
        <v>1672</v>
      </c>
      <c r="G113" s="241"/>
      <c r="H113" s="241" t="s">
        <v>1715</v>
      </c>
      <c r="I113" s="241" t="s">
        <v>1706</v>
      </c>
      <c r="J113" s="241"/>
      <c r="K113" s="252"/>
    </row>
    <row r="114" spans="2:11" ht="15" customHeight="1">
      <c r="B114" s="261"/>
      <c r="C114" s="241" t="s">
        <v>48</v>
      </c>
      <c r="D114" s="241"/>
      <c r="E114" s="241"/>
      <c r="F114" s="260" t="s">
        <v>1672</v>
      </c>
      <c r="G114" s="241"/>
      <c r="H114" s="241" t="s">
        <v>1716</v>
      </c>
      <c r="I114" s="241" t="s">
        <v>1706</v>
      </c>
      <c r="J114" s="241"/>
      <c r="K114" s="252"/>
    </row>
    <row r="115" spans="2:11" ht="15" customHeight="1">
      <c r="B115" s="261"/>
      <c r="C115" s="241" t="s">
        <v>57</v>
      </c>
      <c r="D115" s="241"/>
      <c r="E115" s="241"/>
      <c r="F115" s="260" t="s">
        <v>1672</v>
      </c>
      <c r="G115" s="241"/>
      <c r="H115" s="241" t="s">
        <v>1717</v>
      </c>
      <c r="I115" s="241" t="s">
        <v>1718</v>
      </c>
      <c r="J115" s="241"/>
      <c r="K115" s="252"/>
    </row>
    <row r="116" spans="2:11" ht="15" customHeight="1">
      <c r="B116" s="264"/>
      <c r="C116" s="270"/>
      <c r="D116" s="270"/>
      <c r="E116" s="270"/>
      <c r="F116" s="270"/>
      <c r="G116" s="270"/>
      <c r="H116" s="270"/>
      <c r="I116" s="270"/>
      <c r="J116" s="270"/>
      <c r="K116" s="266"/>
    </row>
    <row r="117" spans="2:11" ht="18.75" customHeight="1">
      <c r="B117" s="271"/>
      <c r="C117" s="237"/>
      <c r="D117" s="237"/>
      <c r="E117" s="237"/>
      <c r="F117" s="272"/>
      <c r="G117" s="237"/>
      <c r="H117" s="237"/>
      <c r="I117" s="237"/>
      <c r="J117" s="237"/>
      <c r="K117" s="271"/>
    </row>
    <row r="118" spans="2:11" ht="18.75" customHeight="1"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</row>
    <row r="119" spans="2:11" ht="7.5" customHeight="1">
      <c r="B119" s="273"/>
      <c r="C119" s="274"/>
      <c r="D119" s="274"/>
      <c r="E119" s="274"/>
      <c r="F119" s="274"/>
      <c r="G119" s="274"/>
      <c r="H119" s="274"/>
      <c r="I119" s="274"/>
      <c r="J119" s="274"/>
      <c r="K119" s="275"/>
    </row>
    <row r="120" spans="2:11" ht="45" customHeight="1">
      <c r="B120" s="276"/>
      <c r="C120" s="354" t="s">
        <v>1719</v>
      </c>
      <c r="D120" s="354"/>
      <c r="E120" s="354"/>
      <c r="F120" s="354"/>
      <c r="G120" s="354"/>
      <c r="H120" s="354"/>
      <c r="I120" s="354"/>
      <c r="J120" s="354"/>
      <c r="K120" s="277"/>
    </row>
    <row r="121" spans="2:11" ht="17.25" customHeight="1">
      <c r="B121" s="278"/>
      <c r="C121" s="253" t="s">
        <v>1666</v>
      </c>
      <c r="D121" s="253"/>
      <c r="E121" s="253"/>
      <c r="F121" s="253" t="s">
        <v>1667</v>
      </c>
      <c r="G121" s="254"/>
      <c r="H121" s="253" t="s">
        <v>229</v>
      </c>
      <c r="I121" s="253" t="s">
        <v>57</v>
      </c>
      <c r="J121" s="253" t="s">
        <v>1668</v>
      </c>
      <c r="K121" s="279"/>
    </row>
    <row r="122" spans="2:11" ht="17.25" customHeight="1">
      <c r="B122" s="278"/>
      <c r="C122" s="255" t="s">
        <v>1669</v>
      </c>
      <c r="D122" s="255"/>
      <c r="E122" s="255"/>
      <c r="F122" s="256" t="s">
        <v>1670</v>
      </c>
      <c r="G122" s="257"/>
      <c r="H122" s="255"/>
      <c r="I122" s="255"/>
      <c r="J122" s="255" t="s">
        <v>1671</v>
      </c>
      <c r="K122" s="279"/>
    </row>
    <row r="123" spans="2:11" ht="5.25" customHeight="1">
      <c r="B123" s="280"/>
      <c r="C123" s="258"/>
      <c r="D123" s="258"/>
      <c r="E123" s="258"/>
      <c r="F123" s="258"/>
      <c r="G123" s="241"/>
      <c r="H123" s="258"/>
      <c r="I123" s="258"/>
      <c r="J123" s="258"/>
      <c r="K123" s="281"/>
    </row>
    <row r="124" spans="2:11" ht="15" customHeight="1">
      <c r="B124" s="280"/>
      <c r="C124" s="241" t="s">
        <v>1675</v>
      </c>
      <c r="D124" s="258"/>
      <c r="E124" s="258"/>
      <c r="F124" s="260" t="s">
        <v>1672</v>
      </c>
      <c r="G124" s="241"/>
      <c r="H124" s="241" t="s">
        <v>1711</v>
      </c>
      <c r="I124" s="241" t="s">
        <v>1674</v>
      </c>
      <c r="J124" s="241">
        <v>120</v>
      </c>
      <c r="K124" s="282"/>
    </row>
    <row r="125" spans="2:11" ht="15" customHeight="1">
      <c r="B125" s="280"/>
      <c r="C125" s="241" t="s">
        <v>1720</v>
      </c>
      <c r="D125" s="241"/>
      <c r="E125" s="241"/>
      <c r="F125" s="260" t="s">
        <v>1672</v>
      </c>
      <c r="G125" s="241"/>
      <c r="H125" s="241" t="s">
        <v>1721</v>
      </c>
      <c r="I125" s="241" t="s">
        <v>1674</v>
      </c>
      <c r="J125" s="241" t="s">
        <v>1722</v>
      </c>
      <c r="K125" s="282"/>
    </row>
    <row r="126" spans="2:11" ht="15" customHeight="1">
      <c r="B126" s="280"/>
      <c r="C126" s="241" t="s">
        <v>1621</v>
      </c>
      <c r="D126" s="241"/>
      <c r="E126" s="241"/>
      <c r="F126" s="260" t="s">
        <v>1672</v>
      </c>
      <c r="G126" s="241"/>
      <c r="H126" s="241" t="s">
        <v>1723</v>
      </c>
      <c r="I126" s="241" t="s">
        <v>1674</v>
      </c>
      <c r="J126" s="241" t="s">
        <v>1722</v>
      </c>
      <c r="K126" s="282"/>
    </row>
    <row r="127" spans="2:11" ht="15" customHeight="1">
      <c r="B127" s="280"/>
      <c r="C127" s="241" t="s">
        <v>1683</v>
      </c>
      <c r="D127" s="241"/>
      <c r="E127" s="241"/>
      <c r="F127" s="260" t="s">
        <v>1678</v>
      </c>
      <c r="G127" s="241"/>
      <c r="H127" s="241" t="s">
        <v>1684</v>
      </c>
      <c r="I127" s="241" t="s">
        <v>1674</v>
      </c>
      <c r="J127" s="241">
        <v>15</v>
      </c>
      <c r="K127" s="282"/>
    </row>
    <row r="128" spans="2:11" ht="15" customHeight="1">
      <c r="B128" s="280"/>
      <c r="C128" s="262" t="s">
        <v>1685</v>
      </c>
      <c r="D128" s="262"/>
      <c r="E128" s="262"/>
      <c r="F128" s="263" t="s">
        <v>1678</v>
      </c>
      <c r="G128" s="262"/>
      <c r="H128" s="262" t="s">
        <v>1686</v>
      </c>
      <c r="I128" s="262" t="s">
        <v>1674</v>
      </c>
      <c r="J128" s="262">
        <v>15</v>
      </c>
      <c r="K128" s="282"/>
    </row>
    <row r="129" spans="2:11" ht="15" customHeight="1">
      <c r="B129" s="280"/>
      <c r="C129" s="262" t="s">
        <v>1687</v>
      </c>
      <c r="D129" s="262"/>
      <c r="E129" s="262"/>
      <c r="F129" s="263" t="s">
        <v>1678</v>
      </c>
      <c r="G129" s="262"/>
      <c r="H129" s="262" t="s">
        <v>1688</v>
      </c>
      <c r="I129" s="262" t="s">
        <v>1674</v>
      </c>
      <c r="J129" s="262">
        <v>20</v>
      </c>
      <c r="K129" s="282"/>
    </row>
    <row r="130" spans="2:11" ht="15" customHeight="1">
      <c r="B130" s="280"/>
      <c r="C130" s="262" t="s">
        <v>1689</v>
      </c>
      <c r="D130" s="262"/>
      <c r="E130" s="262"/>
      <c r="F130" s="263" t="s">
        <v>1678</v>
      </c>
      <c r="G130" s="262"/>
      <c r="H130" s="262" t="s">
        <v>1690</v>
      </c>
      <c r="I130" s="262" t="s">
        <v>1674</v>
      </c>
      <c r="J130" s="262">
        <v>20</v>
      </c>
      <c r="K130" s="282"/>
    </row>
    <row r="131" spans="2:11" ht="15" customHeight="1">
      <c r="B131" s="280"/>
      <c r="C131" s="241" t="s">
        <v>1677</v>
      </c>
      <c r="D131" s="241"/>
      <c r="E131" s="241"/>
      <c r="F131" s="260" t="s">
        <v>1678</v>
      </c>
      <c r="G131" s="241"/>
      <c r="H131" s="241" t="s">
        <v>1711</v>
      </c>
      <c r="I131" s="241" t="s">
        <v>1674</v>
      </c>
      <c r="J131" s="241">
        <v>50</v>
      </c>
      <c r="K131" s="282"/>
    </row>
    <row r="132" spans="2:11" ht="15" customHeight="1">
      <c r="B132" s="280"/>
      <c r="C132" s="241" t="s">
        <v>1691</v>
      </c>
      <c r="D132" s="241"/>
      <c r="E132" s="241"/>
      <c r="F132" s="260" t="s">
        <v>1678</v>
      </c>
      <c r="G132" s="241"/>
      <c r="H132" s="241" t="s">
        <v>1711</v>
      </c>
      <c r="I132" s="241" t="s">
        <v>1674</v>
      </c>
      <c r="J132" s="241">
        <v>50</v>
      </c>
      <c r="K132" s="282"/>
    </row>
    <row r="133" spans="2:11" ht="15" customHeight="1">
      <c r="B133" s="280"/>
      <c r="C133" s="241" t="s">
        <v>1697</v>
      </c>
      <c r="D133" s="241"/>
      <c r="E133" s="241"/>
      <c r="F133" s="260" t="s">
        <v>1678</v>
      </c>
      <c r="G133" s="241"/>
      <c r="H133" s="241" t="s">
        <v>1711</v>
      </c>
      <c r="I133" s="241" t="s">
        <v>1674</v>
      </c>
      <c r="J133" s="241">
        <v>50</v>
      </c>
      <c r="K133" s="282"/>
    </row>
    <row r="134" spans="2:11" ht="15" customHeight="1">
      <c r="B134" s="280"/>
      <c r="C134" s="241" t="s">
        <v>1699</v>
      </c>
      <c r="D134" s="241"/>
      <c r="E134" s="241"/>
      <c r="F134" s="260" t="s">
        <v>1678</v>
      </c>
      <c r="G134" s="241"/>
      <c r="H134" s="241" t="s">
        <v>1711</v>
      </c>
      <c r="I134" s="241" t="s">
        <v>1674</v>
      </c>
      <c r="J134" s="241">
        <v>50</v>
      </c>
      <c r="K134" s="282"/>
    </row>
    <row r="135" spans="2:11" ht="15" customHeight="1">
      <c r="B135" s="280"/>
      <c r="C135" s="241" t="s">
        <v>234</v>
      </c>
      <c r="D135" s="241"/>
      <c r="E135" s="241"/>
      <c r="F135" s="260" t="s">
        <v>1678</v>
      </c>
      <c r="G135" s="241"/>
      <c r="H135" s="241" t="s">
        <v>1724</v>
      </c>
      <c r="I135" s="241" t="s">
        <v>1674</v>
      </c>
      <c r="J135" s="241">
        <v>255</v>
      </c>
      <c r="K135" s="282"/>
    </row>
    <row r="136" spans="2:11" ht="15" customHeight="1">
      <c r="B136" s="280"/>
      <c r="C136" s="241" t="s">
        <v>1701</v>
      </c>
      <c r="D136" s="241"/>
      <c r="E136" s="241"/>
      <c r="F136" s="260" t="s">
        <v>1672</v>
      </c>
      <c r="G136" s="241"/>
      <c r="H136" s="241" t="s">
        <v>1725</v>
      </c>
      <c r="I136" s="241" t="s">
        <v>1703</v>
      </c>
      <c r="J136" s="241"/>
      <c r="K136" s="282"/>
    </row>
    <row r="137" spans="2:11" ht="15" customHeight="1">
      <c r="B137" s="280"/>
      <c r="C137" s="241" t="s">
        <v>1704</v>
      </c>
      <c r="D137" s="241"/>
      <c r="E137" s="241"/>
      <c r="F137" s="260" t="s">
        <v>1672</v>
      </c>
      <c r="G137" s="241"/>
      <c r="H137" s="241" t="s">
        <v>1726</v>
      </c>
      <c r="I137" s="241" t="s">
        <v>1706</v>
      </c>
      <c r="J137" s="241"/>
      <c r="K137" s="282"/>
    </row>
    <row r="138" spans="2:11" ht="15" customHeight="1">
      <c r="B138" s="280"/>
      <c r="C138" s="241" t="s">
        <v>1707</v>
      </c>
      <c r="D138" s="241"/>
      <c r="E138" s="241"/>
      <c r="F138" s="260" t="s">
        <v>1672</v>
      </c>
      <c r="G138" s="241"/>
      <c r="H138" s="241" t="s">
        <v>1707</v>
      </c>
      <c r="I138" s="241" t="s">
        <v>1706</v>
      </c>
      <c r="J138" s="241"/>
      <c r="K138" s="282"/>
    </row>
    <row r="139" spans="2:11" ht="15" customHeight="1">
      <c r="B139" s="280"/>
      <c r="C139" s="241" t="s">
        <v>38</v>
      </c>
      <c r="D139" s="241"/>
      <c r="E139" s="241"/>
      <c r="F139" s="260" t="s">
        <v>1672</v>
      </c>
      <c r="G139" s="241"/>
      <c r="H139" s="241" t="s">
        <v>1727</v>
      </c>
      <c r="I139" s="241" t="s">
        <v>1706</v>
      </c>
      <c r="J139" s="241"/>
      <c r="K139" s="282"/>
    </row>
    <row r="140" spans="2:11" ht="15" customHeight="1">
      <c r="B140" s="280"/>
      <c r="C140" s="241" t="s">
        <v>1728</v>
      </c>
      <c r="D140" s="241"/>
      <c r="E140" s="241"/>
      <c r="F140" s="260" t="s">
        <v>1672</v>
      </c>
      <c r="G140" s="241"/>
      <c r="H140" s="241" t="s">
        <v>1729</v>
      </c>
      <c r="I140" s="241" t="s">
        <v>1706</v>
      </c>
      <c r="J140" s="241"/>
      <c r="K140" s="282"/>
    </row>
    <row r="141" spans="2:11" ht="15" customHeight="1">
      <c r="B141" s="283"/>
      <c r="C141" s="284"/>
      <c r="D141" s="284"/>
      <c r="E141" s="284"/>
      <c r="F141" s="284"/>
      <c r="G141" s="284"/>
      <c r="H141" s="284"/>
      <c r="I141" s="284"/>
      <c r="J141" s="284"/>
      <c r="K141" s="285"/>
    </row>
    <row r="142" spans="2:11" ht="18.75" customHeight="1">
      <c r="B142" s="237"/>
      <c r="C142" s="237"/>
      <c r="D142" s="237"/>
      <c r="E142" s="237"/>
      <c r="F142" s="272"/>
      <c r="G142" s="237"/>
      <c r="H142" s="237"/>
      <c r="I142" s="237"/>
      <c r="J142" s="237"/>
      <c r="K142" s="237"/>
    </row>
    <row r="143" spans="2:11" ht="18.75" customHeight="1"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</row>
    <row r="144" spans="2:11" ht="7.5" customHeight="1">
      <c r="B144" s="248"/>
      <c r="C144" s="249"/>
      <c r="D144" s="249"/>
      <c r="E144" s="249"/>
      <c r="F144" s="249"/>
      <c r="G144" s="249"/>
      <c r="H144" s="249"/>
      <c r="I144" s="249"/>
      <c r="J144" s="249"/>
      <c r="K144" s="250"/>
    </row>
    <row r="145" spans="2:11" ht="45" customHeight="1">
      <c r="B145" s="251"/>
      <c r="C145" s="355" t="s">
        <v>1730</v>
      </c>
      <c r="D145" s="355"/>
      <c r="E145" s="355"/>
      <c r="F145" s="355"/>
      <c r="G145" s="355"/>
      <c r="H145" s="355"/>
      <c r="I145" s="355"/>
      <c r="J145" s="355"/>
      <c r="K145" s="252"/>
    </row>
    <row r="146" spans="2:11" ht="17.25" customHeight="1">
      <c r="B146" s="251"/>
      <c r="C146" s="253" t="s">
        <v>1666</v>
      </c>
      <c r="D146" s="253"/>
      <c r="E146" s="253"/>
      <c r="F146" s="253" t="s">
        <v>1667</v>
      </c>
      <c r="G146" s="254"/>
      <c r="H146" s="253" t="s">
        <v>229</v>
      </c>
      <c r="I146" s="253" t="s">
        <v>57</v>
      </c>
      <c r="J146" s="253" t="s">
        <v>1668</v>
      </c>
      <c r="K146" s="252"/>
    </row>
    <row r="147" spans="2:11" ht="17.25" customHeight="1">
      <c r="B147" s="251"/>
      <c r="C147" s="255" t="s">
        <v>1669</v>
      </c>
      <c r="D147" s="255"/>
      <c r="E147" s="255"/>
      <c r="F147" s="256" t="s">
        <v>1670</v>
      </c>
      <c r="G147" s="257"/>
      <c r="H147" s="255"/>
      <c r="I147" s="255"/>
      <c r="J147" s="255" t="s">
        <v>1671</v>
      </c>
      <c r="K147" s="252"/>
    </row>
    <row r="148" spans="2:11" ht="5.25" customHeight="1">
      <c r="B148" s="261"/>
      <c r="C148" s="258"/>
      <c r="D148" s="258"/>
      <c r="E148" s="258"/>
      <c r="F148" s="258"/>
      <c r="G148" s="259"/>
      <c r="H148" s="258"/>
      <c r="I148" s="258"/>
      <c r="J148" s="258"/>
      <c r="K148" s="282"/>
    </row>
    <row r="149" spans="2:11" ht="15" customHeight="1">
      <c r="B149" s="261"/>
      <c r="C149" s="286" t="s">
        <v>1675</v>
      </c>
      <c r="D149" s="241"/>
      <c r="E149" s="241"/>
      <c r="F149" s="287" t="s">
        <v>1672</v>
      </c>
      <c r="G149" s="241"/>
      <c r="H149" s="286" t="s">
        <v>1711</v>
      </c>
      <c r="I149" s="286" t="s">
        <v>1674</v>
      </c>
      <c r="J149" s="286">
        <v>120</v>
      </c>
      <c r="K149" s="282"/>
    </row>
    <row r="150" spans="2:11" ht="15" customHeight="1">
      <c r="B150" s="261"/>
      <c r="C150" s="286" t="s">
        <v>1720</v>
      </c>
      <c r="D150" s="241"/>
      <c r="E150" s="241"/>
      <c r="F150" s="287" t="s">
        <v>1672</v>
      </c>
      <c r="G150" s="241"/>
      <c r="H150" s="286" t="s">
        <v>1731</v>
      </c>
      <c r="I150" s="286" t="s">
        <v>1674</v>
      </c>
      <c r="J150" s="286" t="s">
        <v>1722</v>
      </c>
      <c r="K150" s="282"/>
    </row>
    <row r="151" spans="2:11" ht="15" customHeight="1">
      <c r="B151" s="261"/>
      <c r="C151" s="286" t="s">
        <v>1621</v>
      </c>
      <c r="D151" s="241"/>
      <c r="E151" s="241"/>
      <c r="F151" s="287" t="s">
        <v>1672</v>
      </c>
      <c r="G151" s="241"/>
      <c r="H151" s="286" t="s">
        <v>1732</v>
      </c>
      <c r="I151" s="286" t="s">
        <v>1674</v>
      </c>
      <c r="J151" s="286" t="s">
        <v>1722</v>
      </c>
      <c r="K151" s="282"/>
    </row>
    <row r="152" spans="2:11" ht="15" customHeight="1">
      <c r="B152" s="261"/>
      <c r="C152" s="286" t="s">
        <v>1677</v>
      </c>
      <c r="D152" s="241"/>
      <c r="E152" s="241"/>
      <c r="F152" s="287" t="s">
        <v>1678</v>
      </c>
      <c r="G152" s="241"/>
      <c r="H152" s="286" t="s">
        <v>1711</v>
      </c>
      <c r="I152" s="286" t="s">
        <v>1674</v>
      </c>
      <c r="J152" s="286">
        <v>50</v>
      </c>
      <c r="K152" s="282"/>
    </row>
    <row r="153" spans="2:11" ht="15" customHeight="1">
      <c r="B153" s="261"/>
      <c r="C153" s="286" t="s">
        <v>1680</v>
      </c>
      <c r="D153" s="241"/>
      <c r="E153" s="241"/>
      <c r="F153" s="287" t="s">
        <v>1672</v>
      </c>
      <c r="G153" s="241"/>
      <c r="H153" s="286" t="s">
        <v>1711</v>
      </c>
      <c r="I153" s="286" t="s">
        <v>1682</v>
      </c>
      <c r="J153" s="286"/>
      <c r="K153" s="282"/>
    </row>
    <row r="154" spans="2:11" ht="15" customHeight="1">
      <c r="B154" s="261"/>
      <c r="C154" s="286" t="s">
        <v>1691</v>
      </c>
      <c r="D154" s="241"/>
      <c r="E154" s="241"/>
      <c r="F154" s="287" t="s">
        <v>1678</v>
      </c>
      <c r="G154" s="241"/>
      <c r="H154" s="286" t="s">
        <v>1711</v>
      </c>
      <c r="I154" s="286" t="s">
        <v>1674</v>
      </c>
      <c r="J154" s="286">
        <v>50</v>
      </c>
      <c r="K154" s="282"/>
    </row>
    <row r="155" spans="2:11" ht="15" customHeight="1">
      <c r="B155" s="261"/>
      <c r="C155" s="286" t="s">
        <v>1699</v>
      </c>
      <c r="D155" s="241"/>
      <c r="E155" s="241"/>
      <c r="F155" s="287" t="s">
        <v>1678</v>
      </c>
      <c r="G155" s="241"/>
      <c r="H155" s="286" t="s">
        <v>1711</v>
      </c>
      <c r="I155" s="286" t="s">
        <v>1674</v>
      </c>
      <c r="J155" s="286">
        <v>50</v>
      </c>
      <c r="K155" s="282"/>
    </row>
    <row r="156" spans="2:11" ht="15" customHeight="1">
      <c r="B156" s="261"/>
      <c r="C156" s="286" t="s">
        <v>1697</v>
      </c>
      <c r="D156" s="241"/>
      <c r="E156" s="241"/>
      <c r="F156" s="287" t="s">
        <v>1678</v>
      </c>
      <c r="G156" s="241"/>
      <c r="H156" s="286" t="s">
        <v>1711</v>
      </c>
      <c r="I156" s="286" t="s">
        <v>1674</v>
      </c>
      <c r="J156" s="286">
        <v>50</v>
      </c>
      <c r="K156" s="282"/>
    </row>
    <row r="157" spans="2:11" ht="15" customHeight="1">
      <c r="B157" s="261"/>
      <c r="C157" s="286" t="s">
        <v>199</v>
      </c>
      <c r="D157" s="241"/>
      <c r="E157" s="241"/>
      <c r="F157" s="287" t="s">
        <v>1672</v>
      </c>
      <c r="G157" s="241"/>
      <c r="H157" s="286" t="s">
        <v>1733</v>
      </c>
      <c r="I157" s="286" t="s">
        <v>1674</v>
      </c>
      <c r="J157" s="286" t="s">
        <v>1734</v>
      </c>
      <c r="K157" s="282"/>
    </row>
    <row r="158" spans="2:11" ht="15" customHeight="1">
      <c r="B158" s="261"/>
      <c r="C158" s="286" t="s">
        <v>1735</v>
      </c>
      <c r="D158" s="241"/>
      <c r="E158" s="241"/>
      <c r="F158" s="287" t="s">
        <v>1672</v>
      </c>
      <c r="G158" s="241"/>
      <c r="H158" s="286" t="s">
        <v>1736</v>
      </c>
      <c r="I158" s="286" t="s">
        <v>1706</v>
      </c>
      <c r="J158" s="286"/>
      <c r="K158" s="282"/>
    </row>
    <row r="159" spans="2:11" ht="15" customHeight="1">
      <c r="B159" s="288"/>
      <c r="C159" s="270"/>
      <c r="D159" s="270"/>
      <c r="E159" s="270"/>
      <c r="F159" s="270"/>
      <c r="G159" s="270"/>
      <c r="H159" s="270"/>
      <c r="I159" s="270"/>
      <c r="J159" s="270"/>
      <c r="K159" s="289"/>
    </row>
    <row r="160" spans="2:11" ht="18.75" customHeight="1">
      <c r="B160" s="237"/>
      <c r="C160" s="241"/>
      <c r="D160" s="241"/>
      <c r="E160" s="241"/>
      <c r="F160" s="260"/>
      <c r="G160" s="241"/>
      <c r="H160" s="241"/>
      <c r="I160" s="241"/>
      <c r="J160" s="241"/>
      <c r="K160" s="237"/>
    </row>
    <row r="161" spans="2:11" ht="18.75" customHeight="1">
      <c r="B161" s="247"/>
      <c r="C161" s="247"/>
      <c r="D161" s="247"/>
      <c r="E161" s="247"/>
      <c r="F161" s="247"/>
      <c r="G161" s="247"/>
      <c r="H161" s="247"/>
      <c r="I161" s="247"/>
      <c r="J161" s="247"/>
      <c r="K161" s="247"/>
    </row>
    <row r="162" spans="2:11" ht="7.5" customHeight="1">
      <c r="B162" s="229"/>
      <c r="C162" s="230"/>
      <c r="D162" s="230"/>
      <c r="E162" s="230"/>
      <c r="F162" s="230"/>
      <c r="G162" s="230"/>
      <c r="H162" s="230"/>
      <c r="I162" s="230"/>
      <c r="J162" s="230"/>
      <c r="K162" s="231"/>
    </row>
    <row r="163" spans="2:11" ht="45" customHeight="1">
      <c r="B163" s="232"/>
      <c r="C163" s="354" t="s">
        <v>1737</v>
      </c>
      <c r="D163" s="354"/>
      <c r="E163" s="354"/>
      <c r="F163" s="354"/>
      <c r="G163" s="354"/>
      <c r="H163" s="354"/>
      <c r="I163" s="354"/>
      <c r="J163" s="354"/>
      <c r="K163" s="233"/>
    </row>
    <row r="164" spans="2:11" ht="17.25" customHeight="1">
      <c r="B164" s="232"/>
      <c r="C164" s="253" t="s">
        <v>1666</v>
      </c>
      <c r="D164" s="253"/>
      <c r="E164" s="253"/>
      <c r="F164" s="253" t="s">
        <v>1667</v>
      </c>
      <c r="G164" s="290"/>
      <c r="H164" s="291" t="s">
        <v>229</v>
      </c>
      <c r="I164" s="291" t="s">
        <v>57</v>
      </c>
      <c r="J164" s="253" t="s">
        <v>1668</v>
      </c>
      <c r="K164" s="233"/>
    </row>
    <row r="165" spans="2:11" ht="17.25" customHeight="1">
      <c r="B165" s="234"/>
      <c r="C165" s="255" t="s">
        <v>1669</v>
      </c>
      <c r="D165" s="255"/>
      <c r="E165" s="255"/>
      <c r="F165" s="256" t="s">
        <v>1670</v>
      </c>
      <c r="G165" s="292"/>
      <c r="H165" s="293"/>
      <c r="I165" s="293"/>
      <c r="J165" s="255" t="s">
        <v>1671</v>
      </c>
      <c r="K165" s="235"/>
    </row>
    <row r="166" spans="2:11" ht="5.25" customHeight="1">
      <c r="B166" s="261"/>
      <c r="C166" s="258"/>
      <c r="D166" s="258"/>
      <c r="E166" s="258"/>
      <c r="F166" s="258"/>
      <c r="G166" s="259"/>
      <c r="H166" s="258"/>
      <c r="I166" s="258"/>
      <c r="J166" s="258"/>
      <c r="K166" s="282"/>
    </row>
    <row r="167" spans="2:11" ht="15" customHeight="1">
      <c r="B167" s="261"/>
      <c r="C167" s="241" t="s">
        <v>1675</v>
      </c>
      <c r="D167" s="241"/>
      <c r="E167" s="241"/>
      <c r="F167" s="260" t="s">
        <v>1672</v>
      </c>
      <c r="G167" s="241"/>
      <c r="H167" s="241" t="s">
        <v>1711</v>
      </c>
      <c r="I167" s="241" t="s">
        <v>1674</v>
      </c>
      <c r="J167" s="241">
        <v>120</v>
      </c>
      <c r="K167" s="282"/>
    </row>
    <row r="168" spans="2:11" ht="15" customHeight="1">
      <c r="B168" s="261"/>
      <c r="C168" s="241" t="s">
        <v>1720</v>
      </c>
      <c r="D168" s="241"/>
      <c r="E168" s="241"/>
      <c r="F168" s="260" t="s">
        <v>1672</v>
      </c>
      <c r="G168" s="241"/>
      <c r="H168" s="241" t="s">
        <v>1721</v>
      </c>
      <c r="I168" s="241" t="s">
        <v>1674</v>
      </c>
      <c r="J168" s="241" t="s">
        <v>1722</v>
      </c>
      <c r="K168" s="282"/>
    </row>
    <row r="169" spans="2:11" ht="15" customHeight="1">
      <c r="B169" s="261"/>
      <c r="C169" s="241" t="s">
        <v>1621</v>
      </c>
      <c r="D169" s="241"/>
      <c r="E169" s="241"/>
      <c r="F169" s="260" t="s">
        <v>1672</v>
      </c>
      <c r="G169" s="241"/>
      <c r="H169" s="241" t="s">
        <v>1738</v>
      </c>
      <c r="I169" s="241" t="s">
        <v>1674</v>
      </c>
      <c r="J169" s="241" t="s">
        <v>1722</v>
      </c>
      <c r="K169" s="282"/>
    </row>
    <row r="170" spans="2:11" ht="15" customHeight="1">
      <c r="B170" s="261"/>
      <c r="C170" s="241" t="s">
        <v>1677</v>
      </c>
      <c r="D170" s="241"/>
      <c r="E170" s="241"/>
      <c r="F170" s="260" t="s">
        <v>1678</v>
      </c>
      <c r="G170" s="241"/>
      <c r="H170" s="241" t="s">
        <v>1738</v>
      </c>
      <c r="I170" s="241" t="s">
        <v>1674</v>
      </c>
      <c r="J170" s="241">
        <v>50</v>
      </c>
      <c r="K170" s="282"/>
    </row>
    <row r="171" spans="2:11" ht="15" customHeight="1">
      <c r="B171" s="261"/>
      <c r="C171" s="241" t="s">
        <v>1680</v>
      </c>
      <c r="D171" s="241"/>
      <c r="E171" s="241"/>
      <c r="F171" s="260" t="s">
        <v>1672</v>
      </c>
      <c r="G171" s="241"/>
      <c r="H171" s="241" t="s">
        <v>1738</v>
      </c>
      <c r="I171" s="241" t="s">
        <v>1682</v>
      </c>
      <c r="J171" s="241"/>
      <c r="K171" s="282"/>
    </row>
    <row r="172" spans="2:11" ht="15" customHeight="1">
      <c r="B172" s="261"/>
      <c r="C172" s="241" t="s">
        <v>1691</v>
      </c>
      <c r="D172" s="241"/>
      <c r="E172" s="241"/>
      <c r="F172" s="260" t="s">
        <v>1678</v>
      </c>
      <c r="G172" s="241"/>
      <c r="H172" s="241" t="s">
        <v>1738</v>
      </c>
      <c r="I172" s="241" t="s">
        <v>1674</v>
      </c>
      <c r="J172" s="241">
        <v>50</v>
      </c>
      <c r="K172" s="282"/>
    </row>
    <row r="173" spans="2:11" ht="15" customHeight="1">
      <c r="B173" s="261"/>
      <c r="C173" s="241" t="s">
        <v>1699</v>
      </c>
      <c r="D173" s="241"/>
      <c r="E173" s="241"/>
      <c r="F173" s="260" t="s">
        <v>1678</v>
      </c>
      <c r="G173" s="241"/>
      <c r="H173" s="241" t="s">
        <v>1738</v>
      </c>
      <c r="I173" s="241" t="s">
        <v>1674</v>
      </c>
      <c r="J173" s="241">
        <v>50</v>
      </c>
      <c r="K173" s="282"/>
    </row>
    <row r="174" spans="2:11" ht="15" customHeight="1">
      <c r="B174" s="261"/>
      <c r="C174" s="241" t="s">
        <v>1697</v>
      </c>
      <c r="D174" s="241"/>
      <c r="E174" s="241"/>
      <c r="F174" s="260" t="s">
        <v>1678</v>
      </c>
      <c r="G174" s="241"/>
      <c r="H174" s="241" t="s">
        <v>1738</v>
      </c>
      <c r="I174" s="241" t="s">
        <v>1674</v>
      </c>
      <c r="J174" s="241">
        <v>50</v>
      </c>
      <c r="K174" s="282"/>
    </row>
    <row r="175" spans="2:11" ht="15" customHeight="1">
      <c r="B175" s="261"/>
      <c r="C175" s="241" t="s">
        <v>228</v>
      </c>
      <c r="D175" s="241"/>
      <c r="E175" s="241"/>
      <c r="F175" s="260" t="s">
        <v>1672</v>
      </c>
      <c r="G175" s="241"/>
      <c r="H175" s="241" t="s">
        <v>1739</v>
      </c>
      <c r="I175" s="241" t="s">
        <v>1740</v>
      </c>
      <c r="J175" s="241"/>
      <c r="K175" s="282"/>
    </row>
    <row r="176" spans="2:11" ht="15" customHeight="1">
      <c r="B176" s="261"/>
      <c r="C176" s="241" t="s">
        <v>57</v>
      </c>
      <c r="D176" s="241"/>
      <c r="E176" s="241"/>
      <c r="F176" s="260" t="s">
        <v>1672</v>
      </c>
      <c r="G176" s="241"/>
      <c r="H176" s="241" t="s">
        <v>1741</v>
      </c>
      <c r="I176" s="241" t="s">
        <v>1742</v>
      </c>
      <c r="J176" s="241">
        <v>1</v>
      </c>
      <c r="K176" s="282"/>
    </row>
    <row r="177" spans="2:11" ht="15" customHeight="1">
      <c r="B177" s="261"/>
      <c r="C177" s="241" t="s">
        <v>53</v>
      </c>
      <c r="D177" s="241"/>
      <c r="E177" s="241"/>
      <c r="F177" s="260" t="s">
        <v>1672</v>
      </c>
      <c r="G177" s="241"/>
      <c r="H177" s="241" t="s">
        <v>1743</v>
      </c>
      <c r="I177" s="241" t="s">
        <v>1674</v>
      </c>
      <c r="J177" s="241">
        <v>20</v>
      </c>
      <c r="K177" s="282"/>
    </row>
    <row r="178" spans="2:11" ht="15" customHeight="1">
      <c r="B178" s="261"/>
      <c r="C178" s="241" t="s">
        <v>229</v>
      </c>
      <c r="D178" s="241"/>
      <c r="E178" s="241"/>
      <c r="F178" s="260" t="s">
        <v>1672</v>
      </c>
      <c r="G178" s="241"/>
      <c r="H178" s="241" t="s">
        <v>1744</v>
      </c>
      <c r="I178" s="241" t="s">
        <v>1674</v>
      </c>
      <c r="J178" s="241">
        <v>255</v>
      </c>
      <c r="K178" s="282"/>
    </row>
    <row r="179" spans="2:11" ht="15" customHeight="1">
      <c r="B179" s="261"/>
      <c r="C179" s="241" t="s">
        <v>230</v>
      </c>
      <c r="D179" s="241"/>
      <c r="E179" s="241"/>
      <c r="F179" s="260" t="s">
        <v>1672</v>
      </c>
      <c r="G179" s="241"/>
      <c r="H179" s="241" t="s">
        <v>1637</v>
      </c>
      <c r="I179" s="241" t="s">
        <v>1674</v>
      </c>
      <c r="J179" s="241">
        <v>10</v>
      </c>
      <c r="K179" s="282"/>
    </row>
    <row r="180" spans="2:11" ht="15" customHeight="1">
      <c r="B180" s="261"/>
      <c r="C180" s="241" t="s">
        <v>231</v>
      </c>
      <c r="D180" s="241"/>
      <c r="E180" s="241"/>
      <c r="F180" s="260" t="s">
        <v>1672</v>
      </c>
      <c r="G180" s="241"/>
      <c r="H180" s="241" t="s">
        <v>1745</v>
      </c>
      <c r="I180" s="241" t="s">
        <v>1706</v>
      </c>
      <c r="J180" s="241"/>
      <c r="K180" s="282"/>
    </row>
    <row r="181" spans="2:11" ht="15" customHeight="1">
      <c r="B181" s="261"/>
      <c r="C181" s="241" t="s">
        <v>1746</v>
      </c>
      <c r="D181" s="241"/>
      <c r="E181" s="241"/>
      <c r="F181" s="260" t="s">
        <v>1672</v>
      </c>
      <c r="G181" s="241"/>
      <c r="H181" s="241" t="s">
        <v>1747</v>
      </c>
      <c r="I181" s="241" t="s">
        <v>1706</v>
      </c>
      <c r="J181" s="241"/>
      <c r="K181" s="282"/>
    </row>
    <row r="182" spans="2:11" ht="15" customHeight="1">
      <c r="B182" s="261"/>
      <c r="C182" s="241" t="s">
        <v>1735</v>
      </c>
      <c r="D182" s="241"/>
      <c r="E182" s="241"/>
      <c r="F182" s="260" t="s">
        <v>1672</v>
      </c>
      <c r="G182" s="241"/>
      <c r="H182" s="241" t="s">
        <v>1748</v>
      </c>
      <c r="I182" s="241" t="s">
        <v>1706</v>
      </c>
      <c r="J182" s="241"/>
      <c r="K182" s="282"/>
    </row>
    <row r="183" spans="2:11" ht="15" customHeight="1">
      <c r="B183" s="261"/>
      <c r="C183" s="241" t="s">
        <v>233</v>
      </c>
      <c r="D183" s="241"/>
      <c r="E183" s="241"/>
      <c r="F183" s="260" t="s">
        <v>1678</v>
      </c>
      <c r="G183" s="241"/>
      <c r="H183" s="241" t="s">
        <v>1749</v>
      </c>
      <c r="I183" s="241" t="s">
        <v>1674</v>
      </c>
      <c r="J183" s="241">
        <v>50</v>
      </c>
      <c r="K183" s="282"/>
    </row>
    <row r="184" spans="2:11" ht="15" customHeight="1">
      <c r="B184" s="261"/>
      <c r="C184" s="241" t="s">
        <v>1750</v>
      </c>
      <c r="D184" s="241"/>
      <c r="E184" s="241"/>
      <c r="F184" s="260" t="s">
        <v>1678</v>
      </c>
      <c r="G184" s="241"/>
      <c r="H184" s="241" t="s">
        <v>1751</v>
      </c>
      <c r="I184" s="241" t="s">
        <v>1752</v>
      </c>
      <c r="J184" s="241"/>
      <c r="K184" s="282"/>
    </row>
    <row r="185" spans="2:11" ht="15" customHeight="1">
      <c r="B185" s="261"/>
      <c r="C185" s="241" t="s">
        <v>1753</v>
      </c>
      <c r="D185" s="241"/>
      <c r="E185" s="241"/>
      <c r="F185" s="260" t="s">
        <v>1678</v>
      </c>
      <c r="G185" s="241"/>
      <c r="H185" s="241" t="s">
        <v>1754</v>
      </c>
      <c r="I185" s="241" t="s">
        <v>1752</v>
      </c>
      <c r="J185" s="241"/>
      <c r="K185" s="282"/>
    </row>
    <row r="186" spans="2:11" ht="15" customHeight="1">
      <c r="B186" s="261"/>
      <c r="C186" s="241" t="s">
        <v>1755</v>
      </c>
      <c r="D186" s="241"/>
      <c r="E186" s="241"/>
      <c r="F186" s="260" t="s">
        <v>1678</v>
      </c>
      <c r="G186" s="241"/>
      <c r="H186" s="241" t="s">
        <v>1756</v>
      </c>
      <c r="I186" s="241" t="s">
        <v>1752</v>
      </c>
      <c r="J186" s="241"/>
      <c r="K186" s="282"/>
    </row>
    <row r="187" spans="2:11" ht="15" customHeight="1">
      <c r="B187" s="261"/>
      <c r="C187" s="294" t="s">
        <v>1757</v>
      </c>
      <c r="D187" s="241"/>
      <c r="E187" s="241"/>
      <c r="F187" s="260" t="s">
        <v>1678</v>
      </c>
      <c r="G187" s="241"/>
      <c r="H187" s="241" t="s">
        <v>1758</v>
      </c>
      <c r="I187" s="241" t="s">
        <v>1759</v>
      </c>
      <c r="J187" s="295" t="s">
        <v>1760</v>
      </c>
      <c r="K187" s="282"/>
    </row>
    <row r="188" spans="2:11" ht="15" customHeight="1">
      <c r="B188" s="261"/>
      <c r="C188" s="246" t="s">
        <v>42</v>
      </c>
      <c r="D188" s="241"/>
      <c r="E188" s="241"/>
      <c r="F188" s="260" t="s">
        <v>1672</v>
      </c>
      <c r="G188" s="241"/>
      <c r="H188" s="237" t="s">
        <v>1761</v>
      </c>
      <c r="I188" s="241" t="s">
        <v>1762</v>
      </c>
      <c r="J188" s="241"/>
      <c r="K188" s="282"/>
    </row>
    <row r="189" spans="2:11" ht="15" customHeight="1">
      <c r="B189" s="261"/>
      <c r="C189" s="246" t="s">
        <v>1763</v>
      </c>
      <c r="D189" s="241"/>
      <c r="E189" s="241"/>
      <c r="F189" s="260" t="s">
        <v>1672</v>
      </c>
      <c r="G189" s="241"/>
      <c r="H189" s="241" t="s">
        <v>1764</v>
      </c>
      <c r="I189" s="241" t="s">
        <v>1706</v>
      </c>
      <c r="J189" s="241"/>
      <c r="K189" s="282"/>
    </row>
    <row r="190" spans="2:11" ht="15" customHeight="1">
      <c r="B190" s="261"/>
      <c r="C190" s="246" t="s">
        <v>1765</v>
      </c>
      <c r="D190" s="241"/>
      <c r="E190" s="241"/>
      <c r="F190" s="260" t="s">
        <v>1672</v>
      </c>
      <c r="G190" s="241"/>
      <c r="H190" s="241" t="s">
        <v>1766</v>
      </c>
      <c r="I190" s="241" t="s">
        <v>1706</v>
      </c>
      <c r="J190" s="241"/>
      <c r="K190" s="282"/>
    </row>
    <row r="191" spans="2:11" ht="15" customHeight="1">
      <c r="B191" s="261"/>
      <c r="C191" s="246" t="s">
        <v>1767</v>
      </c>
      <c r="D191" s="241"/>
      <c r="E191" s="241"/>
      <c r="F191" s="260" t="s">
        <v>1678</v>
      </c>
      <c r="G191" s="241"/>
      <c r="H191" s="241" t="s">
        <v>1768</v>
      </c>
      <c r="I191" s="241" t="s">
        <v>1706</v>
      </c>
      <c r="J191" s="241"/>
      <c r="K191" s="282"/>
    </row>
    <row r="192" spans="2:11" ht="15" customHeight="1">
      <c r="B192" s="288"/>
      <c r="C192" s="296"/>
      <c r="D192" s="270"/>
      <c r="E192" s="270"/>
      <c r="F192" s="270"/>
      <c r="G192" s="270"/>
      <c r="H192" s="270"/>
      <c r="I192" s="270"/>
      <c r="J192" s="270"/>
      <c r="K192" s="289"/>
    </row>
    <row r="193" spans="2:11" ht="18.75" customHeight="1">
      <c r="B193" s="237"/>
      <c r="C193" s="241"/>
      <c r="D193" s="241"/>
      <c r="E193" s="241"/>
      <c r="F193" s="260"/>
      <c r="G193" s="241"/>
      <c r="H193" s="241"/>
      <c r="I193" s="241"/>
      <c r="J193" s="241"/>
      <c r="K193" s="237"/>
    </row>
    <row r="194" spans="2:11" ht="18.75" customHeight="1">
      <c r="B194" s="237"/>
      <c r="C194" s="241"/>
      <c r="D194" s="241"/>
      <c r="E194" s="241"/>
      <c r="F194" s="260"/>
      <c r="G194" s="241"/>
      <c r="H194" s="241"/>
      <c r="I194" s="241"/>
      <c r="J194" s="241"/>
      <c r="K194" s="237"/>
    </row>
    <row r="195" spans="2:11" ht="18.75" customHeight="1">
      <c r="B195" s="247"/>
      <c r="C195" s="247"/>
      <c r="D195" s="247"/>
      <c r="E195" s="247"/>
      <c r="F195" s="247"/>
      <c r="G195" s="247"/>
      <c r="H195" s="247"/>
      <c r="I195" s="247"/>
      <c r="J195" s="247"/>
      <c r="K195" s="247"/>
    </row>
    <row r="196" spans="2:11">
      <c r="B196" s="229"/>
      <c r="C196" s="230"/>
      <c r="D196" s="230"/>
      <c r="E196" s="230"/>
      <c r="F196" s="230"/>
      <c r="G196" s="230"/>
      <c r="H196" s="230"/>
      <c r="I196" s="230"/>
      <c r="J196" s="230"/>
      <c r="K196" s="231"/>
    </row>
    <row r="197" spans="2:11" ht="21">
      <c r="B197" s="232"/>
      <c r="C197" s="354" t="s">
        <v>1769</v>
      </c>
      <c r="D197" s="354"/>
      <c r="E197" s="354"/>
      <c r="F197" s="354"/>
      <c r="G197" s="354"/>
      <c r="H197" s="354"/>
      <c r="I197" s="354"/>
      <c r="J197" s="354"/>
      <c r="K197" s="233"/>
    </row>
    <row r="198" spans="2:11" ht="25.5" customHeight="1">
      <c r="B198" s="232"/>
      <c r="C198" s="297" t="s">
        <v>1770</v>
      </c>
      <c r="D198" s="297"/>
      <c r="E198" s="297"/>
      <c r="F198" s="297" t="s">
        <v>1771</v>
      </c>
      <c r="G198" s="298"/>
      <c r="H198" s="353" t="s">
        <v>1772</v>
      </c>
      <c r="I198" s="353"/>
      <c r="J198" s="353"/>
      <c r="K198" s="233"/>
    </row>
    <row r="199" spans="2:11" ht="5.25" customHeight="1">
      <c r="B199" s="261"/>
      <c r="C199" s="258"/>
      <c r="D199" s="258"/>
      <c r="E199" s="258"/>
      <c r="F199" s="258"/>
      <c r="G199" s="241"/>
      <c r="H199" s="258"/>
      <c r="I199" s="258"/>
      <c r="J199" s="258"/>
      <c r="K199" s="282"/>
    </row>
    <row r="200" spans="2:11" ht="15" customHeight="1">
      <c r="B200" s="261"/>
      <c r="C200" s="241" t="s">
        <v>1762</v>
      </c>
      <c r="D200" s="241"/>
      <c r="E200" s="241"/>
      <c r="F200" s="260" t="s">
        <v>43</v>
      </c>
      <c r="G200" s="241"/>
      <c r="H200" s="351" t="s">
        <v>1773</v>
      </c>
      <c r="I200" s="351"/>
      <c r="J200" s="351"/>
      <c r="K200" s="282"/>
    </row>
    <row r="201" spans="2:11" ht="15" customHeight="1">
      <c r="B201" s="261"/>
      <c r="C201" s="267"/>
      <c r="D201" s="241"/>
      <c r="E201" s="241"/>
      <c r="F201" s="260" t="s">
        <v>44</v>
      </c>
      <c r="G201" s="241"/>
      <c r="H201" s="351" t="s">
        <v>1774</v>
      </c>
      <c r="I201" s="351"/>
      <c r="J201" s="351"/>
      <c r="K201" s="282"/>
    </row>
    <row r="202" spans="2:11" ht="15" customHeight="1">
      <c r="B202" s="261"/>
      <c r="C202" s="267"/>
      <c r="D202" s="241"/>
      <c r="E202" s="241"/>
      <c r="F202" s="260" t="s">
        <v>47</v>
      </c>
      <c r="G202" s="241"/>
      <c r="H202" s="351" t="s">
        <v>1775</v>
      </c>
      <c r="I202" s="351"/>
      <c r="J202" s="351"/>
      <c r="K202" s="282"/>
    </row>
    <row r="203" spans="2:11" ht="15" customHeight="1">
      <c r="B203" s="261"/>
      <c r="C203" s="241"/>
      <c r="D203" s="241"/>
      <c r="E203" s="241"/>
      <c r="F203" s="260" t="s">
        <v>45</v>
      </c>
      <c r="G203" s="241"/>
      <c r="H203" s="351" t="s">
        <v>1776</v>
      </c>
      <c r="I203" s="351"/>
      <c r="J203" s="351"/>
      <c r="K203" s="282"/>
    </row>
    <row r="204" spans="2:11" ht="15" customHeight="1">
      <c r="B204" s="261"/>
      <c r="C204" s="241"/>
      <c r="D204" s="241"/>
      <c r="E204" s="241"/>
      <c r="F204" s="260" t="s">
        <v>46</v>
      </c>
      <c r="G204" s="241"/>
      <c r="H204" s="351" t="s">
        <v>1777</v>
      </c>
      <c r="I204" s="351"/>
      <c r="J204" s="351"/>
      <c r="K204" s="282"/>
    </row>
    <row r="205" spans="2:11" ht="15" customHeight="1">
      <c r="B205" s="261"/>
      <c r="C205" s="241"/>
      <c r="D205" s="241"/>
      <c r="E205" s="241"/>
      <c r="F205" s="260"/>
      <c r="G205" s="241"/>
      <c r="H205" s="241"/>
      <c r="I205" s="241"/>
      <c r="J205" s="241"/>
      <c r="K205" s="282"/>
    </row>
    <row r="206" spans="2:11" ht="15" customHeight="1">
      <c r="B206" s="261"/>
      <c r="C206" s="241" t="s">
        <v>1718</v>
      </c>
      <c r="D206" s="241"/>
      <c r="E206" s="241"/>
      <c r="F206" s="260" t="s">
        <v>78</v>
      </c>
      <c r="G206" s="241"/>
      <c r="H206" s="351" t="s">
        <v>1778</v>
      </c>
      <c r="I206" s="351"/>
      <c r="J206" s="351"/>
      <c r="K206" s="282"/>
    </row>
    <row r="207" spans="2:11" ht="15" customHeight="1">
      <c r="B207" s="261"/>
      <c r="C207" s="267"/>
      <c r="D207" s="241"/>
      <c r="E207" s="241"/>
      <c r="F207" s="260" t="s">
        <v>1615</v>
      </c>
      <c r="G207" s="241"/>
      <c r="H207" s="351" t="s">
        <v>1616</v>
      </c>
      <c r="I207" s="351"/>
      <c r="J207" s="351"/>
      <c r="K207" s="282"/>
    </row>
    <row r="208" spans="2:11" ht="15" customHeight="1">
      <c r="B208" s="261"/>
      <c r="C208" s="241"/>
      <c r="D208" s="241"/>
      <c r="E208" s="241"/>
      <c r="F208" s="260" t="s">
        <v>1613</v>
      </c>
      <c r="G208" s="241"/>
      <c r="H208" s="351" t="s">
        <v>1779</v>
      </c>
      <c r="I208" s="351"/>
      <c r="J208" s="351"/>
      <c r="K208" s="282"/>
    </row>
    <row r="209" spans="2:11" ht="15" customHeight="1">
      <c r="B209" s="299"/>
      <c r="C209" s="267"/>
      <c r="D209" s="267"/>
      <c r="E209" s="267"/>
      <c r="F209" s="260" t="s">
        <v>1617</v>
      </c>
      <c r="G209" s="246"/>
      <c r="H209" s="352" t="s">
        <v>1618</v>
      </c>
      <c r="I209" s="352"/>
      <c r="J209" s="352"/>
      <c r="K209" s="300"/>
    </row>
    <row r="210" spans="2:11" ht="15" customHeight="1">
      <c r="B210" s="299"/>
      <c r="C210" s="267"/>
      <c r="D210" s="267"/>
      <c r="E210" s="267"/>
      <c r="F210" s="260" t="s">
        <v>1619</v>
      </c>
      <c r="G210" s="246"/>
      <c r="H210" s="352" t="s">
        <v>1598</v>
      </c>
      <c r="I210" s="352"/>
      <c r="J210" s="352"/>
      <c r="K210" s="300"/>
    </row>
    <row r="211" spans="2:11" ht="15" customHeight="1">
      <c r="B211" s="299"/>
      <c r="C211" s="267"/>
      <c r="D211" s="267"/>
      <c r="E211" s="267"/>
      <c r="F211" s="301"/>
      <c r="G211" s="246"/>
      <c r="H211" s="302"/>
      <c r="I211" s="302"/>
      <c r="J211" s="302"/>
      <c r="K211" s="300"/>
    </row>
    <row r="212" spans="2:11" ht="15" customHeight="1">
      <c r="B212" s="299"/>
      <c r="C212" s="241" t="s">
        <v>1742</v>
      </c>
      <c r="D212" s="267"/>
      <c r="E212" s="267"/>
      <c r="F212" s="260">
        <v>1</v>
      </c>
      <c r="G212" s="246"/>
      <c r="H212" s="352" t="s">
        <v>1780</v>
      </c>
      <c r="I212" s="352"/>
      <c r="J212" s="352"/>
      <c r="K212" s="300"/>
    </row>
    <row r="213" spans="2:11" ht="15" customHeight="1">
      <c r="B213" s="299"/>
      <c r="C213" s="267"/>
      <c r="D213" s="267"/>
      <c r="E213" s="267"/>
      <c r="F213" s="260">
        <v>2</v>
      </c>
      <c r="G213" s="246"/>
      <c r="H213" s="352" t="s">
        <v>1781</v>
      </c>
      <c r="I213" s="352"/>
      <c r="J213" s="352"/>
      <c r="K213" s="300"/>
    </row>
    <row r="214" spans="2:11" ht="15" customHeight="1">
      <c r="B214" s="299"/>
      <c r="C214" s="267"/>
      <c r="D214" s="267"/>
      <c r="E214" s="267"/>
      <c r="F214" s="260">
        <v>3</v>
      </c>
      <c r="G214" s="246"/>
      <c r="H214" s="352" t="s">
        <v>1782</v>
      </c>
      <c r="I214" s="352"/>
      <c r="J214" s="352"/>
      <c r="K214" s="300"/>
    </row>
    <row r="215" spans="2:11" ht="15" customHeight="1">
      <c r="B215" s="299"/>
      <c r="C215" s="267"/>
      <c r="D215" s="267"/>
      <c r="E215" s="267"/>
      <c r="F215" s="260">
        <v>4</v>
      </c>
      <c r="G215" s="246"/>
      <c r="H215" s="352" t="s">
        <v>1783</v>
      </c>
      <c r="I215" s="352"/>
      <c r="J215" s="352"/>
      <c r="K215" s="300"/>
    </row>
    <row r="216" spans="2:11" ht="12.75" customHeight="1">
      <c r="B216" s="303"/>
      <c r="C216" s="304"/>
      <c r="D216" s="304"/>
      <c r="E216" s="304"/>
      <c r="F216" s="304"/>
      <c r="G216" s="304"/>
      <c r="H216" s="304"/>
      <c r="I216" s="304"/>
      <c r="J216" s="304"/>
      <c r="K216" s="305"/>
    </row>
  </sheetData>
  <sheetProtection password="EFE1" sheet="1" objects="1" scenarios="1"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9</vt:i4>
      </vt:variant>
    </vt:vector>
  </HeadingPairs>
  <TitlesOfParts>
    <vt:vector size="14" baseType="lpstr">
      <vt:lpstr>Rekapitulace stavby</vt:lpstr>
      <vt:lpstr>1 - Tělocvična - zateplen...</vt:lpstr>
      <vt:lpstr>2 - Tělocvična - VZT</vt:lpstr>
      <vt:lpstr>3 - Ostatní a vedlejší ná...</vt:lpstr>
      <vt:lpstr>Pokyny pro vyplnění</vt:lpstr>
      <vt:lpstr>'1 - Tělocvična - zateplen...'!Názvy_tisku</vt:lpstr>
      <vt:lpstr>'2 - Tělocvična - VZT'!Názvy_tisku</vt:lpstr>
      <vt:lpstr>'3 - Ostatní a vedlejší ná...'!Názvy_tisku</vt:lpstr>
      <vt:lpstr>'Rekapitulace stavby'!Názvy_tisku</vt:lpstr>
      <vt:lpstr>'1 - Tělocvična - zateplen...'!Oblast_tisku</vt:lpstr>
      <vt:lpstr>'2 - Tělocvična - VZT'!Oblast_tisku</vt:lpstr>
      <vt:lpstr>'3 - Ostatní a vedlejší ná...'!Oblast_tisku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Lenovo-PC\Svehla</dc:creator>
  <cp:lastModifiedBy>JB</cp:lastModifiedBy>
  <dcterms:created xsi:type="dcterms:W3CDTF">2017-08-28T17:21:35Z</dcterms:created>
  <dcterms:modified xsi:type="dcterms:W3CDTF">2017-09-04T15:20:22Z</dcterms:modified>
</cp:coreProperties>
</file>