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480" windowWidth="22695" windowHeight="11700" activeTab="0"/>
  </bookViews>
  <sheets>
    <sheet name="Rekapitulace stavby" sheetId="1" r:id="rId1"/>
    <sheet name="ST - Stavební část" sheetId="2" r:id="rId2"/>
    <sheet name="OST - Ostatní a vedlejší ..." sheetId="3" r:id="rId3"/>
    <sheet name="BL - Bleskosvod" sheetId="4" r:id="rId4"/>
    <sheet name="EL - Elektroinstalace" sheetId="5" r:id="rId5"/>
    <sheet name="Pokyny pro vyplnění" sheetId="6" r:id="rId6"/>
  </sheets>
  <definedNames>
    <definedName name="_xlnm._FilterDatabase" localSheetId="3" hidden="1">'BL - Bleskosvod'!$C$81:$K$260</definedName>
    <definedName name="_xlnm._FilterDatabase" localSheetId="4" hidden="1">'EL - Elektroinstalace'!$C$83:$K$346</definedName>
    <definedName name="_xlnm._FilterDatabase" localSheetId="2" hidden="1">'OST - Ostatní a vedlejší ...'!$C$85:$K$111</definedName>
    <definedName name="_xlnm._FilterDatabase" localSheetId="1" hidden="1">'ST - Stavební část'!$C$104:$K$811</definedName>
    <definedName name="_xlnm.Print_Area" localSheetId="3">'BL - Bleskosvod'!$C$4:$J$36,'BL - Bleskosvod'!$C$42:$J$63,'BL - Bleskosvod'!$C$69:$K$260</definedName>
    <definedName name="_xlnm.Print_Area" localSheetId="4">'EL - Elektroinstalace'!$C$4:$J$36,'EL - Elektroinstalace'!$C$42:$J$65,'EL - Elektroinstalace'!$C$71:$K$346</definedName>
    <definedName name="_xlnm.Print_Area" localSheetId="2">'OST - Ostatní a vedlejší ...'!$C$4:$J$36,'OST - Ostatní a vedlejší ...'!$C$42:$J$67,'OST - Ostatní a vedlejší ...'!$C$73:$K$111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'ST - Stavební část'!$C$4:$J$36,'ST - Stavební část'!$C$42:$J$86,'ST - Stavební část'!$C$92:$K$811</definedName>
    <definedName name="_xlnm.Print_Titles" localSheetId="0">'Rekapitulace stavby'!$49:$49</definedName>
    <definedName name="_xlnm.Print_Titles" localSheetId="1">'ST - Stavební část'!$104:$104</definedName>
    <definedName name="_xlnm.Print_Titles" localSheetId="2">'OST - Ostatní a vedlejší ...'!$85:$85</definedName>
    <definedName name="_xlnm.Print_Titles" localSheetId="3">'BL - Bleskosvod'!$81:$81</definedName>
    <definedName name="_xlnm.Print_Titles" localSheetId="4">'EL - Elektroinstalace'!$83:$83</definedName>
  </definedNames>
  <calcPr calcId="145621"/>
</workbook>
</file>

<file path=xl/sharedStrings.xml><?xml version="1.0" encoding="utf-8"?>
<sst xmlns="http://schemas.openxmlformats.org/spreadsheetml/2006/main" count="13316" uniqueCount="1647">
  <si>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</si>
  <si>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</si>
  <si>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</si>
  <si>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</si>
  <si>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</si>
  <si>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</si>
  <si>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</si>
  <si>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{53abdbbc-d5fd-4f57-9001-84753a63e852}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</si>
  <si>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</si>
  <si>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</si>
  <si>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</si>
  <si>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</si>
  <si>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</si>
  <si>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</si>
  <si>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</si>
  <si>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</si>
  <si>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1602/I_2017_1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</si>
  <si>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</si>
  <si>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</si>
  <si>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provozu sportovní haly Gymnázia Trutnov</t>
  </si>
  <si>
    <t>0,1</t>
  </si>
  <si>
    <t>KSO:</t>
  </si>
  <si>
    <t>802</t>
  </si>
  <si>
    <t>CC-CZ:</t>
  </si>
  <si>
    <t>1</t>
  </si>
  <si>
    <t>Místo:</t>
  </si>
  <si>
    <t>Trutnov</t>
  </si>
  <si>
    <t>Datum:</t>
  </si>
  <si>
    <t>31.3.2016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</si>
  <si>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</si>
  <si>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</si>
  <si>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</si>
  <si>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</si>
  <si>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</si>
  <si>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</si>
  <si>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</si>
  <si>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</si>
  <si>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>60153237</t>
  </si>
  <si>
    <t>Gymnázium Trutnov, Jiráskovo náměstí 325, Trutnov</t>
  </si>
  <si>
    <t>DIČ:</t>
  </si>
  <si>
    <t/>
  </si>
  <si>
    <t>Uchazeč:</t>
  </si>
  <si>
    <t>Vyplň údaj</t>
  </si>
  <si>
    <t>True</t>
  </si>
  <si>
    <t>Projektant:</t>
  </si>
  <si>
    <t>64826996</t>
  </si>
  <si>
    <t>DABONA s.r.o., Sokolovská 682, Rychnov nad Kněžnou</t>
  </si>
  <si>
    <t>CZ64826996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</si>
  <si>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</si>
  <si>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</si>
  <si>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</si>
  <si>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</si>
  <si>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</si>
  <si>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</si>
  <si>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</si>
  <si>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</si>
  <si>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</si>
  <si>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</si>
  <si>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</si>
  <si>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</si>
  <si>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</si>
  <si>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</si>
  <si>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</si>
  <si>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</si>
  <si>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</si>
  <si>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</si>
  <si>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</si>
  <si>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</si>
  <si>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</si>
  <si>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</si>
  <si>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</si>
  <si>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</si>
  <si>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</si>
  <si>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</si>
  <si>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</si>
  <si>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</si>
  <si>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</si>
  <si>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</si>
  <si>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</si>
  <si>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</si>
  <si>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</si>
  <si>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</si>
  <si>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</si>
  <si>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</si>
  <si>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</si>
  <si>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</si>
  <si>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</si>
  <si>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</si>
  <si>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</t>
  </si>
  <si>
    <t>Stavební část</t>
  </si>
  <si>
    <t>STA</t>
  </si>
  <si>
    <t>{a0d32d1c-1828-4b0e-8ab7-cf5be83c14c3}</t>
  </si>
  <si>
    <t>2</t>
  </si>
  <si>
    <t>OST</t>
  </si>
  <si>
    <t>Ostatní a vedlejší náklady</t>
  </si>
  <si>
    <t>{d315b4eb-63d4-42d1-993d-aba38b05dfd0}</t>
  </si>
  <si>
    <t>BL</t>
  </si>
  <si>
    <t>Bleskosvod</t>
  </si>
  <si>
    <t>{4c02d6b3-4d0b-430c-a1d6-e13fd5427c52}</t>
  </si>
  <si>
    <t>EL</t>
  </si>
  <si>
    <t>Elektroinstalace</t>
  </si>
  <si>
    <t>{7d46a547-bf57-4c40-a0e9-6f93e3564b46}</t>
  </si>
  <si>
    <t>1) Krycí list soupisu</t>
  </si>
  <si>
    <t>2) Rekapitulace</t>
  </si>
  <si>
    <t>3) Soupis prací</t>
  </si>
  <si>
    <t>Zpět na list:</t>
  </si>
  <si>
    <t>Rekapitulace stavby</t>
  </si>
  <si>
    <t>fig1</t>
  </si>
  <si>
    <t>plocha podlahy haly</t>
  </si>
  <si>
    <t>1418,63</t>
  </si>
  <si>
    <t>fig11</t>
  </si>
  <si>
    <t>opláštění stěn hala</t>
  </si>
  <si>
    <t>1197,12</t>
  </si>
  <si>
    <t>KRYCÍ LIST SOUPISU</t>
  </si>
  <si>
    <t>fig12</t>
  </si>
  <si>
    <t>střecha hala</t>
  </si>
  <si>
    <t>1554,543</t>
  </si>
  <si>
    <t>fig13</t>
  </si>
  <si>
    <t>opláštění stěn zádveří</t>
  </si>
  <si>
    <t>19,928</t>
  </si>
  <si>
    <t>fig14</t>
  </si>
  <si>
    <t>střecha zádveří</t>
  </si>
  <si>
    <t>9,2</t>
  </si>
  <si>
    <t>fig16</t>
  </si>
  <si>
    <t>XPS 120 mm</t>
  </si>
  <si>
    <t>104,58</t>
  </si>
  <si>
    <t>Objekt:</t>
  </si>
  <si>
    <t>fig17</t>
  </si>
  <si>
    <t>XPS 140 mm nad terénem</t>
  </si>
  <si>
    <t>151,534</t>
  </si>
  <si>
    <t>ST - Stavební část</t>
  </si>
  <si>
    <t>fig18</t>
  </si>
  <si>
    <t>EPS 140 mm</t>
  </si>
  <si>
    <t>76,345</t>
  </si>
  <si>
    <t>fig19</t>
  </si>
  <si>
    <t>špalety</t>
  </si>
  <si>
    <t>4,84</t>
  </si>
  <si>
    <t>fig2</t>
  </si>
  <si>
    <t>hloubení rýh</t>
  </si>
  <si>
    <t>4,315</t>
  </si>
  <si>
    <t>fig21</t>
  </si>
  <si>
    <t>zakládací lišty</t>
  </si>
  <si>
    <t>159,635</t>
  </si>
  <si>
    <t>fig22</t>
  </si>
  <si>
    <t>ostatní lišty zateplení</t>
  </si>
  <si>
    <t>26,79</t>
  </si>
  <si>
    <t>fig3</t>
  </si>
  <si>
    <t>XPS 120 mm pod terénem</t>
  </si>
  <si>
    <t>31,374</t>
  </si>
  <si>
    <t>fig31</t>
  </si>
  <si>
    <t>dřevěný obklad haly stávající</t>
  </si>
  <si>
    <t>406,08</t>
  </si>
  <si>
    <t>fig32</t>
  </si>
  <si>
    <t>dřevěný obklad haly nový (opěrka)</t>
  </si>
  <si>
    <t>74,229</t>
  </si>
  <si>
    <t>fig35</t>
  </si>
  <si>
    <t>mazanina do 120 mm</t>
  </si>
  <si>
    <t>10,52</t>
  </si>
  <si>
    <t>fig41</t>
  </si>
  <si>
    <t>okna pevně zasklená</t>
  </si>
  <si>
    <t>48</t>
  </si>
  <si>
    <t>fig42</t>
  </si>
  <si>
    <t>okna otevíravá</t>
  </si>
  <si>
    <t>120</t>
  </si>
  <si>
    <t>fig99</t>
  </si>
  <si>
    <t>plocha lešení</t>
  </si>
  <si>
    <t>1778,2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</si>
  <si>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</si>
  <si>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</si>
  <si>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</si>
  <si>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</si>
  <si>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</si>
  <si>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</si>
  <si>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</si>
  <si>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</si>
  <si>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</si>
  <si>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</si>
  <si>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</si>
  <si>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</si>
  <si>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</si>
  <si>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</si>
  <si>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</si>
  <si>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</si>
  <si>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</si>
  <si>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</si>
  <si>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</si>
  <si>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</si>
  <si>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</si>
  <si>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</si>
  <si>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</si>
  <si>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</si>
  <si>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</si>
  <si>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</si>
  <si>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</si>
  <si>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</si>
  <si>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</si>
  <si>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</si>
  <si>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</si>
  <si>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</si>
  <si>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</si>
  <si>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</si>
  <si>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</si>
  <si>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</si>
  <si>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</si>
  <si>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</si>
  <si>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</si>
  <si>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</si>
  <si>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</si>
  <si>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</si>
  <si>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</si>
  <si>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</si>
  <si>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</si>
  <si>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</si>
  <si>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</si>
  <si>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</si>
  <si>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</si>
  <si>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</si>
  <si>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</si>
  <si>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</si>
  <si>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</si>
  <si>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</si>
  <si>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</si>
  <si>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</si>
  <si>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2015 02</t>
  </si>
  <si>
    <t>4</t>
  </si>
  <si>
    <t>111201401</t>
  </si>
  <si>
    <t>Spálení křovin a stromů průměru kmene do 100 mm</t>
  </si>
  <si>
    <t>3</t>
  </si>
  <si>
    <t>132201201</t>
  </si>
  <si>
    <t>Hloubení rýh š do 2000 mm v hornině tř. 3 objemu do 100 m3</t>
  </si>
  <si>
    <t>m3</t>
  </si>
  <si>
    <t>VV</t>
  </si>
  <si>
    <t>0,6*0,6*1,0*4</t>
  </si>
  <si>
    <t>(1,14+3,3+1,14)*0,3*1,0</t>
  </si>
  <si>
    <t>3,3*(0,08+1,14+0,35+0,25)*0,2</t>
  </si>
  <si>
    <t>Mezisoučet</t>
  </si>
  <si>
    <t>((0,12+30,425+2,735+15,32+0,12+0,12+6,89+3,92+12,96+6,67+0,12)*2-13,75-6,67-0,12-0,12-4,68-2,735)*0,4*0,6</t>
  </si>
  <si>
    <t>Mezisoučet                             "XPS 120 mm pod terénem"</t>
  </si>
  <si>
    <t>Součet</t>
  </si>
  <si>
    <t>132201209</t>
  </si>
  <si>
    <t>Příplatek za lepivost k hloubení rýh š do 2000 mm v hornině tř. 3</t>
  </si>
  <si>
    <t>5</t>
  </si>
  <si>
    <t>162301101</t>
  </si>
  <si>
    <t>Vodorovné přemístění do 500 m výkopku/sypaniny z horniny tř. 1 až 4</t>
  </si>
  <si>
    <t>6</t>
  </si>
  <si>
    <t>162701105</t>
  </si>
  <si>
    <t>Vodorovné přemístění do 10000 m výkopku/sypaniny z horniny tř. 1 až 4</t>
  </si>
  <si>
    <t>7</t>
  </si>
  <si>
    <t>171201201</t>
  </si>
  <si>
    <t>Uložení sypaniny na skládky</t>
  </si>
  <si>
    <t>8</t>
  </si>
  <si>
    <t>171201212</t>
  </si>
  <si>
    <t>Poplatek za uložení odpadu ze sypaniny na skládce (skládkovné)</t>
  </si>
  <si>
    <t>9</t>
  </si>
  <si>
    <t>167101101</t>
  </si>
  <si>
    <t>Nakládání výkopku z hornin tř. 1 až 4 do 100 m3</t>
  </si>
  <si>
    <t>11</t>
  </si>
  <si>
    <t>174101101</t>
  </si>
  <si>
    <t>Zásyp jam, šachet rýh nebo kolem objektů sypaninou se zhutněním</t>
  </si>
  <si>
    <t>12</t>
  </si>
  <si>
    <t>181111111</t>
  </si>
  <si>
    <t>Plošná úprava terénu do 500 m2 zemina tř 1 až 4 nerovnosti do +/- 100 mm v rovinně a svahu do 1:5</t>
  </si>
  <si>
    <t>13</t>
  </si>
  <si>
    <t>181411131</t>
  </si>
  <si>
    <t>Založení parkového trávníku výsevem plochy do 1000 m2 v rovině a ve svahu do 1:5</t>
  </si>
  <si>
    <t>14</t>
  </si>
  <si>
    <t>M</t>
  </si>
  <si>
    <t>005724100</t>
  </si>
  <si>
    <t>osivo směs travní parková</t>
  </si>
  <si>
    <t>kg</t>
  </si>
  <si>
    <t>500,0*0,02</t>
  </si>
  <si>
    <t>Zakládání</t>
  </si>
  <si>
    <t>273313611</t>
  </si>
  <si>
    <t>Základové desky z betonu tř. C 16/20</t>
  </si>
  <si>
    <t>(0,4+3,3+0,4)*(0,3+0,08+1,14+0,35+0,25)*0,2</t>
  </si>
  <si>
    <t>Mezisoučet                                     "zádveří"</t>
  </si>
  <si>
    <t>16</t>
  </si>
  <si>
    <t>273351215</t>
  </si>
  <si>
    <t>Zřízení bednění stěn základových desek</t>
  </si>
  <si>
    <t>(0,4+3,3+0,4+0,3+0,08+1,14+0,35+0,25)*2*0,2</t>
  </si>
  <si>
    <t>17</t>
  </si>
  <si>
    <t>273351216</t>
  </si>
  <si>
    <t>Odstranění bednění stěn základových desek</t>
  </si>
  <si>
    <t>18</t>
  </si>
  <si>
    <t>273362021</t>
  </si>
  <si>
    <t>Výztuž základových desek svařovanými sítěmi Kari</t>
  </si>
  <si>
    <t>t</t>
  </si>
  <si>
    <t>(0,4+3,3+0,4)*(0,3+0,08+1,14+0,35+0,25)*3,03*0,001*1,20     "6/150 x 6/150"</t>
  </si>
  <si>
    <t>19</t>
  </si>
  <si>
    <t>274313611</t>
  </si>
  <si>
    <t>Základové pásy z betonu tř. C 16/20</t>
  </si>
  <si>
    <t>0,6*0,6*0,8*4</t>
  </si>
  <si>
    <t>(1,14+3,3+1,14)*0,3*0,8</t>
  </si>
  <si>
    <t>Svislé a kompletní konstrukce</t>
  </si>
  <si>
    <t>20</t>
  </si>
  <si>
    <t>311238144</t>
  </si>
  <si>
    <t>Zdivo nosné vnitřní z cihel broušených tl 300 mm pevnosti P10 lepených tenkovrstvou maltou</t>
  </si>
  <si>
    <t>(1,185+1,165)*1,25</t>
  </si>
  <si>
    <t>342151111</t>
  </si>
  <si>
    <t>Montáž opláštění stěn ocelových kcí ze sendvičových panelů šroubovaných budov v do 6 m</t>
  </si>
  <si>
    <t>P</t>
  </si>
  <si>
    <t>Poznámka k položce:
Kompletní cena za montáž stěnových panelů, včetně nákladů na systémové oplechování, manipulaci (ruční i strojní, včetně přistavení a práce jeřábu, plošiny, apod.), kotevní materiál, atp.</t>
  </si>
  <si>
    <t>(1,0+1,0)*2,8                                "J"</t>
  </si>
  <si>
    <t>(1,0+1,0)*2,8                                "S"</t>
  </si>
  <si>
    <t>4,0*(2,8+3,225)/2-1,51*2,2          "V"</t>
  </si>
  <si>
    <t>22</t>
  </si>
  <si>
    <t>5532461212</t>
  </si>
  <si>
    <t>panel sendvičový stěnový tl. izolace 50 mm, l = 0,022 W/mK včetně oplechování</t>
  </si>
  <si>
    <t>23</t>
  </si>
  <si>
    <t>342151113</t>
  </si>
  <si>
    <t>Montáž opláštění stěn ocelových kcí ze sendvičových panelů šroubovaných budov v do 24 m</t>
  </si>
  <si>
    <t>(0,58+42,0+0,97)*9,68</t>
  </si>
  <si>
    <t>(0,03+4,0+0,74)*5,19</t>
  </si>
  <si>
    <t>-2,0*3,0*4</t>
  </si>
  <si>
    <t>-5,0*3,0*4</t>
  </si>
  <si>
    <t>Mezisoučet                                    "S"</t>
  </si>
  <si>
    <t>(0,74+47,0+0,74)*9,68-2,735*1,5</t>
  </si>
  <si>
    <t>Mezisoučet                                    "J"</t>
  </si>
  <si>
    <t>(0,81+12,0)*(9,612+12,335)/2-1,51*0,99</t>
  </si>
  <si>
    <t xml:space="preserve">Mezisoučet                                    "V" </t>
  </si>
  <si>
    <t>(0,84+29,0+0,84)*(9,612+12,88)/2-(0,84+5,0+0,95)*4,49</t>
  </si>
  <si>
    <t>Mezisoučet                                    "Z"</t>
  </si>
  <si>
    <t>24</t>
  </si>
  <si>
    <t>5532461211</t>
  </si>
  <si>
    <t>panel sendvičový stěnový tl. izolace 120 mm, l = 0,042 W/mK, Rw = 32 dB, včetně oplechování</t>
  </si>
  <si>
    <t>Vodorovné konstrukce</t>
  </si>
  <si>
    <t>25</t>
  </si>
  <si>
    <t>444151111</t>
  </si>
  <si>
    <t>Montáž krytiny ocelových střech ze sendvičových panelů šroubovaných budov v do 6 m</t>
  </si>
  <si>
    <t>Poznámka k položce:
Kompletní cena za montáž střešních panelů, včetně nákladů na systémové oplechování, manipulaci (ruční i strojní, včetně přistavení a práce jeřábu, plošiny, apod.), kotevní materiál, atp.</t>
  </si>
  <si>
    <t>2,0*2,3*2</t>
  </si>
  <si>
    <t>26</t>
  </si>
  <si>
    <t>5532461232</t>
  </si>
  <si>
    <t>panel sendvičový střešní tl. izolace 60 mm, l = 0,022 W/mK včetně oplechování</t>
  </si>
  <si>
    <t>27</t>
  </si>
  <si>
    <t>444151113</t>
  </si>
  <si>
    <t>Montáž krytiny ocelových střech ze sendvičových panelů šroubovaných budov v do 24 m</t>
  </si>
  <si>
    <t>(0,885+47,0+1,0)*15,9*2</t>
  </si>
  <si>
    <t>28</t>
  </si>
  <si>
    <t>5532461231</t>
  </si>
  <si>
    <t>panel sendvičový střešní tl. izolace 200 mm, l = 0,042 W/mK, Rw = 32 dB, včetně oplechování</t>
  </si>
  <si>
    <t>Úpravy povrchů, podlahy a osazování výplní</t>
  </si>
  <si>
    <t>29</t>
  </si>
  <si>
    <t>612321141</t>
  </si>
  <si>
    <t>Vápenocementová omítka štuková dvouvrstvá vnitřních stěn nanášená ručně</t>
  </si>
  <si>
    <t>(1,185+0,3+0,3+1,165)*1,25</t>
  </si>
  <si>
    <t>30</t>
  </si>
  <si>
    <t>612321191</t>
  </si>
  <si>
    <t>Příplatek k vápenocementové omítce vnitřních stěn za každých dalších 5 mm tloušťky ručně</t>
  </si>
  <si>
    <t>31</t>
  </si>
  <si>
    <t>612325423</t>
  </si>
  <si>
    <t>Oprava vápenocementové nebo vápenné omítky vnitřních ploch štukové dvouvrstvé, tloušťky do 20 mm stěn, v rozsahu opravované plochy přes 30 do 50%</t>
  </si>
  <si>
    <t>CS ÚRS 2016 01</t>
  </si>
  <si>
    <t>-1400710847</t>
  </si>
  <si>
    <t>PSC</t>
  </si>
  <si>
    <t xml:space="preserve">Poznámka k souboru cen:
1. Pro ocenění opravy omítek plochy do 1 m2 se použijí ceny souboru cen 61. 32-52.. Vápenocementová nebo vápenná omítka jednotlivých malých ploch. </t>
  </si>
  <si>
    <t>"vnitřní strana podezdívky" 1,21*(29,44+48)*2</t>
  </si>
  <si>
    <t>32</t>
  </si>
  <si>
    <t>622211021</t>
  </si>
  <si>
    <t>Montáž kontaktního zateplení vnějších stěn z polystyrénových desek tl do 120 mm</t>
  </si>
  <si>
    <t>((0,12+30,425+2,735+15,32+0,12+0,12+6,89+3,92+12,96+6,67+0,12)*2-13,75-6,67-0,12-0,12-4,68-2,735)*0,8</t>
  </si>
  <si>
    <t>33</t>
  </si>
  <si>
    <t>283764230</t>
  </si>
  <si>
    <t>deska z extrudovaného polystyrénu  XPS 300 SF 120 mm</t>
  </si>
  <si>
    <t xml:space="preserve">Poznámka k položce:
l &lt;= 0,037 W/mK </t>
  </si>
  <si>
    <t>fig16*1,02</t>
  </si>
  <si>
    <t>34</t>
  </si>
  <si>
    <t>622211031</t>
  </si>
  <si>
    <t>Montáž kontaktního zateplení vnějších stěn z polystyrénových desek tl do 160 mm</t>
  </si>
  <si>
    <t>((0,12+30,425+2,735+15,32+0,12+0,12+6,89+3,92+12,96+6,67+0,12)*2-13,75-6,67-0,12-0,12-4,68-2,735-1,57-3,92)*1,21</t>
  </si>
  <si>
    <t>Mezisoučet                             "XPS 140 mm nad terénem"</t>
  </si>
  <si>
    <t>(0,64+13,57+3,53)*(9,61+12,88)/2</t>
  </si>
  <si>
    <t>-13,75*(6,6+12,0)/2</t>
  </si>
  <si>
    <t>0,30*9,61</t>
  </si>
  <si>
    <t>0,15*12,34</t>
  </si>
  <si>
    <t>Mezisoučet                             "EPS 140 mm"</t>
  </si>
  <si>
    <t>35</t>
  </si>
  <si>
    <t>283764240</t>
  </si>
  <si>
    <t>deska z extrudovaného polystyrénu  XPS 300 SF 140 mm</t>
  </si>
  <si>
    <t>fig17*1,02</t>
  </si>
  <si>
    <t>36</t>
  </si>
  <si>
    <t>283760420</t>
  </si>
  <si>
    <t>deska fasádní polystyrénová  EPS 70F šedý 140 mm</t>
  </si>
  <si>
    <t xml:space="preserve">Poznámka k položce:
l &lt;= 0,032 W/mK </t>
  </si>
  <si>
    <t>fig18*1,02</t>
  </si>
  <si>
    <t>37</t>
  </si>
  <si>
    <t>622212001</t>
  </si>
  <si>
    <t>Montáž kontaktního zateplení vnějšího ostění hl. špalety do 200 mm z polystyrenu tl do 40 mm</t>
  </si>
  <si>
    <t>m</t>
  </si>
  <si>
    <t>1,21*2*2</t>
  </si>
  <si>
    <t>38</t>
  </si>
  <si>
    <t>283764160</t>
  </si>
  <si>
    <t>deska z extrudovaného polystyrénu  XPS 300 SF 40 mm</t>
  </si>
  <si>
    <t>fig19*0,2*1,02</t>
  </si>
  <si>
    <t>39</t>
  </si>
  <si>
    <t>622252001</t>
  </si>
  <si>
    <t>Montáž zakládacích soklových lišt kontaktního zateplení</t>
  </si>
  <si>
    <t>((0,12+30,425+2,735+15,32+0,12+0,12+6,89+3,92+12,96+6,67+0,12)*2-13,75-6,67-0,12-0,12-4,68-2,735-1,57-3,92)</t>
  </si>
  <si>
    <t>(8,0+9,2+9,2+8,0)                                   "napojení svislých stěn a střechy vily"</t>
  </si>
  <si>
    <t>40</t>
  </si>
  <si>
    <t>590516340</t>
  </si>
  <si>
    <t>lišta zakládací LO 143 mm tl.1,0mm</t>
  </si>
  <si>
    <t>fig21*1,05</t>
  </si>
  <si>
    <t>622252002</t>
  </si>
  <si>
    <t>Montáž ostatních lišt kontaktního zateplení</t>
  </si>
  <si>
    <t>1,21*4+9,61+12,34</t>
  </si>
  <si>
    <t>42</t>
  </si>
  <si>
    <t>590514800</t>
  </si>
  <si>
    <t>lišta rohová Al 10/10 cm s tkaninou bal. 2,5 m</t>
  </si>
  <si>
    <t>fig22*1,05</t>
  </si>
  <si>
    <t>43</t>
  </si>
  <si>
    <t>622325201</t>
  </si>
  <si>
    <t>Oprava vnější vápenné nebo vápenocementové štukové omítky složitosti 1 stěn v rozsahu do 10%</t>
  </si>
  <si>
    <t>fig19*0,20</t>
  </si>
  <si>
    <t>44</t>
  </si>
  <si>
    <t>622511111</t>
  </si>
  <si>
    <t>Tenkovrstvá akrylátová mozaiková střednězrnná omítka včetně penetrace vnějších stěn</t>
  </si>
  <si>
    <t>45</t>
  </si>
  <si>
    <t>622531011</t>
  </si>
  <si>
    <t>Tenkovrstvá silikonová zrnitá omítka tl. 1,5 mm včetně penetrace vnějších stěn</t>
  </si>
  <si>
    <t>46</t>
  </si>
  <si>
    <t>629995101</t>
  </si>
  <si>
    <t>Očištění vnějších ploch tlakovou vodou</t>
  </si>
  <si>
    <t>47</t>
  </si>
  <si>
    <t>631311114</t>
  </si>
  <si>
    <t>Mazanina tl do 80 mm z betonu prostého tř. C 16/20</t>
  </si>
  <si>
    <t>fig1*0,06</t>
  </si>
  <si>
    <t>631311124</t>
  </si>
  <si>
    <t>Mazanina tl do 120 mm z betonu prostého tř. C 16/20</t>
  </si>
  <si>
    <t>4,0*2,0                                      "zádveří"</t>
  </si>
  <si>
    <t xml:space="preserve">1,8*1,4                                     "spojovací chodba"  </t>
  </si>
  <si>
    <t>fig35*0,10</t>
  </si>
  <si>
    <t>49</t>
  </si>
  <si>
    <t>631319012</t>
  </si>
  <si>
    <t>Příplatek k mazanině tl do 120 mm za přehlazení povrchu</t>
  </si>
  <si>
    <t>50</t>
  </si>
  <si>
    <t>631319171</t>
  </si>
  <si>
    <t>Příplatek k mazanině tl do 80 mm za stržení povrchu spodní vrstvy před vložením výztuže</t>
  </si>
  <si>
    <t>51</t>
  </si>
  <si>
    <t>631319173</t>
  </si>
  <si>
    <t>Příplatek k mazanině tl do 120 mm za stržení povrchu spodní vrstvy před vložením výztuže</t>
  </si>
  <si>
    <t>52</t>
  </si>
  <si>
    <t>631362021</t>
  </si>
  <si>
    <t>Výztuž mazanin svařovanými sítěmi Kari</t>
  </si>
  <si>
    <t>fig1*1,98*0,001*1,20                              "4/100 x 4/100"</t>
  </si>
  <si>
    <t>53</t>
  </si>
  <si>
    <t>fig35*3,03*0,001*1,20                                "6/150 x 6/150"</t>
  </si>
  <si>
    <t>54</t>
  </si>
  <si>
    <t>642944221</t>
  </si>
  <si>
    <t>Osazování ocelových zárubní dodatečné pl přes 2,5 m2</t>
  </si>
  <si>
    <t>kus</t>
  </si>
  <si>
    <t>1                                            "51L"</t>
  </si>
  <si>
    <t>55</t>
  </si>
  <si>
    <t>553312170</t>
  </si>
  <si>
    <t>zárubeň ocelová s drážkou pro těsnění H 145 DV 1450 dvoukřídlá</t>
  </si>
  <si>
    <t>Ostatní konstrukce a práce, bourání</t>
  </si>
  <si>
    <t>56</t>
  </si>
  <si>
    <t>9444111111</t>
  </si>
  <si>
    <t>Montáž záchytné sítě na okna</t>
  </si>
  <si>
    <t>57</t>
  </si>
  <si>
    <t>9444112111</t>
  </si>
  <si>
    <t>Pořízení záchytné sítě na okna</t>
  </si>
  <si>
    <t>58</t>
  </si>
  <si>
    <t>9444113111</t>
  </si>
  <si>
    <t>Demontáž a zpětná montáž sítě mezi tréninkovými plochami</t>
  </si>
  <si>
    <t>ks</t>
  </si>
  <si>
    <t>389514586</t>
  </si>
  <si>
    <t>2*1</t>
  </si>
  <si>
    <t>59</t>
  </si>
  <si>
    <t>9444114111</t>
  </si>
  <si>
    <t>Demontáž a zpětná montáž reproduktorů (včetně elektrického odpojení a zapojení)</t>
  </si>
  <si>
    <t>-1413350269</t>
  </si>
  <si>
    <t>2*6</t>
  </si>
  <si>
    <t>60</t>
  </si>
  <si>
    <t>9444118111</t>
  </si>
  <si>
    <t>Demontáž záchytné sítě na okna</t>
  </si>
  <si>
    <t>61</t>
  </si>
  <si>
    <t>9444120111</t>
  </si>
  <si>
    <t>Demontáž a likvidace závěsů oken</t>
  </si>
  <si>
    <t>-130959584</t>
  </si>
  <si>
    <t>(fig41+fig42)*0,5</t>
  </si>
  <si>
    <t>62</t>
  </si>
  <si>
    <t>9444121111</t>
  </si>
  <si>
    <t>Demontáž a zpětná montáž světelné tabule, včetně elektrického odpojení a zapojení a včetně demontáže a zpětné montáže ochranných prvků (sítě, mříže)</t>
  </si>
  <si>
    <t>-1188726907</t>
  </si>
  <si>
    <t>3*1</t>
  </si>
  <si>
    <t>63</t>
  </si>
  <si>
    <t>952901114</t>
  </si>
  <si>
    <t>Vyčištění budov bytové a občanské výstavby při výšce podlaží přes 4 m</t>
  </si>
  <si>
    <t>49,0*31,0</t>
  </si>
  <si>
    <t>64</t>
  </si>
  <si>
    <t>953961113</t>
  </si>
  <si>
    <t>Kotvy chemické s vyvrtáním otvoru do betonu, železobetonu nebo tvrdého kamene tmel, velikost M 12, hloubka 110 mm</t>
  </si>
  <si>
    <t>177487343</t>
  </si>
  <si>
    <t xml:space="preserve">Poznámka k souboru cen:
1. V cenách 953 96-11 a 953 96-12 jsou započteny i náklady na: a) rozměření, vrtání a spotřebu vrtáků. Pro velikost M 8 až M 30 jsou započteny náklady na vrtání příklepovými vrtáky, pro velikost M 33 až M 39 diamantovými korunkami, b) vyfoukání otvoru, přípravu kotev k uložení do otvorů, vyplnění kotevních otvorů tmelem nebo chemickou patronou včetně dodávky materiálu. 2. V cenách 953 96-51.. jsou započteny i náklady na dodání a zasunutí kotevního šroubu do otvoru vyplněného chemickým tmelem nebo patronou a dotažení matice. </t>
  </si>
  <si>
    <t>52*2                             "ochranná mříž mezi opěrkou a stěnou"</t>
  </si>
  <si>
    <t>65</t>
  </si>
  <si>
    <t>965042141</t>
  </si>
  <si>
    <t>Bourání podkladů pod dlažby nebo mazanin betonových nebo z litého asfaltu tl do 100 mm pl přes 4 m2</t>
  </si>
  <si>
    <t>fig1*0,055</t>
  </si>
  <si>
    <t>66</t>
  </si>
  <si>
    <t>966072113</t>
  </si>
  <si>
    <t>Demontáž opláštění stěn ocelových kcí ze sendvičových panelů budov v do 24 m</t>
  </si>
  <si>
    <t>67</t>
  </si>
  <si>
    <t>966073113</t>
  </si>
  <si>
    <t>Demontáž krytiny ocelových střech ze sendvičových panelů šroubovaných budov v do 24 m</t>
  </si>
  <si>
    <t>68</t>
  </si>
  <si>
    <t>968072456</t>
  </si>
  <si>
    <t>Vybourání kovových dveřních zárubní pl přes 2 m2</t>
  </si>
  <si>
    <t>1,45*1,97</t>
  </si>
  <si>
    <t>69</t>
  </si>
  <si>
    <t>968072559</t>
  </si>
  <si>
    <t>Vybourání kovových vrat pl přes 5 m2</t>
  </si>
  <si>
    <t>3,7*4,0*2</t>
  </si>
  <si>
    <t>70</t>
  </si>
  <si>
    <t>968082018</t>
  </si>
  <si>
    <t>Vybourání plastových rámů oken zdvojených včetně křídel plochy přes 4 m2</t>
  </si>
  <si>
    <t>2,0*3,0*4                                            "101"</t>
  </si>
  <si>
    <t>2,0*3,0*4                                            "103"</t>
  </si>
  <si>
    <t>5,0*3,0*4                                            "102"</t>
  </si>
  <si>
    <t>5,0*3,0*4                                            "104"</t>
  </si>
  <si>
    <t>94</t>
  </si>
  <si>
    <t>Lešení a stavební výtahy</t>
  </si>
  <si>
    <t>71</t>
  </si>
  <si>
    <t>941111112</t>
  </si>
  <si>
    <t>Montáž lešení řadového trubkového lehkého s podlahami zatížení do 200 kg/m2 š do 0,9 m v do 25 m</t>
  </si>
  <si>
    <t>((49,0+31,0+0,9*4)*2-14,0)*11,0</t>
  </si>
  <si>
    <t>31,0*3,0/2*2</t>
  </si>
  <si>
    <t>72</t>
  </si>
  <si>
    <t>941111212</t>
  </si>
  <si>
    <t>Příplatek k lešení řadovému trubkovému lehkému s podlahami š 0,9 m v 25 m za první a ZKD den použití</t>
  </si>
  <si>
    <t>fig99*30</t>
  </si>
  <si>
    <t>73</t>
  </si>
  <si>
    <t>941111812</t>
  </si>
  <si>
    <t>Demontáž lešení řadového trubkového lehkého s podlahami zatížení do 200 kg/m2 š do 0,9 m v do 25 m</t>
  </si>
  <si>
    <t>74</t>
  </si>
  <si>
    <t>945412112</t>
  </si>
  <si>
    <t>Teleskopická hydraulická montážní plošina výška zdvihu do 21 m</t>
  </si>
  <si>
    <t>den</t>
  </si>
  <si>
    <t>60*1                                                     "60 dní 1 plošina"</t>
  </si>
  <si>
    <t>997</t>
  </si>
  <si>
    <t>Přesun sutě</t>
  </si>
  <si>
    <t>75</t>
  </si>
  <si>
    <t>997013114</t>
  </si>
  <si>
    <t>Vnitrostaveništní doprava suti a vybouraných hmot pro budovy v do 15 m s použitím mechanizace</t>
  </si>
  <si>
    <t>76</t>
  </si>
  <si>
    <t>997013501</t>
  </si>
  <si>
    <t>Odvoz suti a vybouraných hmot na skládku nebo meziskládku do 1 km se složením</t>
  </si>
  <si>
    <t>77</t>
  </si>
  <si>
    <t>997013509</t>
  </si>
  <si>
    <t>Příplatek k odvozu suti a vybouraných hmot na skládku ZKD 1 km přes 1 km</t>
  </si>
  <si>
    <t>290,258*10 "Přepočtené koeficientem množství</t>
  </si>
  <si>
    <t>78</t>
  </si>
  <si>
    <t>997013801</t>
  </si>
  <si>
    <t>Poplatek za uložení stavebního betonového odpadu na skládce (skládkovné)</t>
  </si>
  <si>
    <t>79</t>
  </si>
  <si>
    <t>997013804</t>
  </si>
  <si>
    <t>Poplatek za uložení stavebního odpadu ze skla na skládce (skládkovné)</t>
  </si>
  <si>
    <t>80</t>
  </si>
  <si>
    <t>997013805</t>
  </si>
  <si>
    <t>Poplatek za uložení stavebního odpadu z kovu na skládce (skládkovné)</t>
  </si>
  <si>
    <t>81</t>
  </si>
  <si>
    <t>997013811</t>
  </si>
  <si>
    <t>Poplatek za uložení stavebního dřevěného odpadu na skládce (skládkovné)</t>
  </si>
  <si>
    <t>82</t>
  </si>
  <si>
    <t>997013813</t>
  </si>
  <si>
    <t>Poplatek za uložení stavebního odpadu z plastických hmot na skládce (skládkovné)</t>
  </si>
  <si>
    <t>998</t>
  </si>
  <si>
    <t>Přesun hmot</t>
  </si>
  <si>
    <t>83</t>
  </si>
  <si>
    <t>998011003</t>
  </si>
  <si>
    <t>Přesun hmot pro budovy zděné v do 24 m</t>
  </si>
  <si>
    <t>PSV</t>
  </si>
  <si>
    <t>Práce a dodávky PSV</t>
  </si>
  <si>
    <t>711</t>
  </si>
  <si>
    <t>Izolace proti vodě, vlhkosti a plynům</t>
  </si>
  <si>
    <t>84</t>
  </si>
  <si>
    <t>711141559</t>
  </si>
  <si>
    <t>Provedení izolace proti zemní vlhkosti pásy přitavením vodorovné NAIP</t>
  </si>
  <si>
    <t>85</t>
  </si>
  <si>
    <t>628321340</t>
  </si>
  <si>
    <t>pás těžký asfaltovaný tl. 40 mm (V60S40)</t>
  </si>
  <si>
    <t xml:space="preserve">Poznámka k položce:
Hydroizolační pás protiradonový tl. 4 mm z oxidovaného asfaltu s vložkou z hliníkové folie kašírované skelnou rohoží, shora s minerálním jemnozrnným posypem, zdola PE fólií. </t>
  </si>
  <si>
    <t>fig1*1,15</t>
  </si>
  <si>
    <t>86</t>
  </si>
  <si>
    <t>711161306</t>
  </si>
  <si>
    <t>Izolace proti zemní vlhkosti stěn foliemi nopovými pro běžné podmínky tl. 0,5 mm šířky 1,0 m</t>
  </si>
  <si>
    <t>((0,12+30,425+2,735+15,32+0,12+0,12+6,89+3,92+12,96+6,67+0,12)*2-13,75-6,67-0,12-0,12-4,68-2,735)*0,6</t>
  </si>
  <si>
    <t>87</t>
  </si>
  <si>
    <t>998711101</t>
  </si>
  <si>
    <t>Přesun hmot tonážní pro izolace proti vodě, vlhkosti a plynům v objektech výšky do 6 m</t>
  </si>
  <si>
    <t>713</t>
  </si>
  <si>
    <t>Izolace tepelné</t>
  </si>
  <si>
    <t>88</t>
  </si>
  <si>
    <t>713120821</t>
  </si>
  <si>
    <t>Odstranění tepelné izolace podlah volně kladené z polystyrenu tl do 100 mm</t>
  </si>
  <si>
    <t>89</t>
  </si>
  <si>
    <t>713121111</t>
  </si>
  <si>
    <t>Montáž izolace tepelné podlah volně kladenými rohožemi, pásy, dílci, deskami 1 vrstva</t>
  </si>
  <si>
    <t>90</t>
  </si>
  <si>
    <t>283759120</t>
  </si>
  <si>
    <t>deska z pěnového polystyrenu EPS 150 S 1000 x 500 x 80 mm</t>
  </si>
  <si>
    <t xml:space="preserve">Poznámka k položce:
l &lt;= 0,035 W/mK </t>
  </si>
  <si>
    <t>fig1*1,02</t>
  </si>
  <si>
    <t>91</t>
  </si>
  <si>
    <t>713131111</t>
  </si>
  <si>
    <t>Montáž izolace tepelné stěn a základů přibitím rohoží, pásů, dílců, desek</t>
  </si>
  <si>
    <t>92</t>
  </si>
  <si>
    <t>631481030</t>
  </si>
  <si>
    <t>deska minerální střešní izolační  600x1200 mm tl. 80 mm</t>
  </si>
  <si>
    <t>fig32*1,02</t>
  </si>
  <si>
    <t>93</t>
  </si>
  <si>
    <t>631481020</t>
  </si>
  <si>
    <t>deska minerální střešní izolační  600x1200 mm tl. 60 mm</t>
  </si>
  <si>
    <t>713191132</t>
  </si>
  <si>
    <t>Montáž izolace tepelné podlah, stropů vrchem nebo střech překrytí separační fólií z PE</t>
  </si>
  <si>
    <t>95</t>
  </si>
  <si>
    <t>283231500</t>
  </si>
  <si>
    <t>fólie separační PE bal. 100 m2</t>
  </si>
  <si>
    <t>fig1*1,10</t>
  </si>
  <si>
    <t>96</t>
  </si>
  <si>
    <t>713191133</t>
  </si>
  <si>
    <t>Montáž izolace tepelné podlah, stropů vrchem nebo střech překrytí fólií s přelepeným spojem</t>
  </si>
  <si>
    <t>97</t>
  </si>
  <si>
    <t>283292931</t>
  </si>
  <si>
    <t>membrána podstřešní  135 g/m2, barva černá</t>
  </si>
  <si>
    <t>fig32*1,1</t>
  </si>
  <si>
    <t>98</t>
  </si>
  <si>
    <t>998713101</t>
  </si>
  <si>
    <t>Přesun hmot tonážní pro izolace tepelné v objektech v do 6 m</t>
  </si>
  <si>
    <t>734</t>
  </si>
  <si>
    <t>Ústřední vytápění - armatury</t>
  </si>
  <si>
    <t>99</t>
  </si>
  <si>
    <t>734200821</t>
  </si>
  <si>
    <t>Demontáž armatur závitových se dvěma závity do G 1/2</t>
  </si>
  <si>
    <t>-610952453</t>
  </si>
  <si>
    <t>"uzavírací armatury (kohouty) otopných těles" 2</t>
  </si>
  <si>
    <t>734200822</t>
  </si>
  <si>
    <t>Demontáž armatur závitových se dvěma závity přes 1/2 do G 1</t>
  </si>
  <si>
    <t>-734874759</t>
  </si>
  <si>
    <t>"uzavírací armatury (kohouty) otopných těles" 35</t>
  </si>
  <si>
    <t>101</t>
  </si>
  <si>
    <t>734221545</t>
  </si>
  <si>
    <t>Ventily regulační závitové termostatické, bez hlavice ovládání PN 16 do 110 st.C přímé jednoregulační G 1/2</t>
  </si>
  <si>
    <t>1777204513</t>
  </si>
  <si>
    <t xml:space="preserve">Poznámka k souboru cen:
1. V cenách -0101 až -0105 nejsou započteny náklady na dodávku a montáž měřící a vypouštěcí armatury.Tyto se oceňují samostatně souborem cen 734 49 1101 až -1105. </t>
  </si>
  <si>
    <t>dodávka a montáž termostatického ventilu, včetně přetěsnění spoje</t>
  </si>
  <si>
    <t>102</t>
  </si>
  <si>
    <t>734221546</t>
  </si>
  <si>
    <t>Ventily regulační závitové termostatické, bez hlavice ovládání PN 16 do 110 st.C přímé jednoregulační G 3/4</t>
  </si>
  <si>
    <t>-523794270</t>
  </si>
  <si>
    <t>103</t>
  </si>
  <si>
    <t>734261233</t>
  </si>
  <si>
    <t>Šroubení topenářské PN 16 do 120 st.C přímé G 1/2</t>
  </si>
  <si>
    <t>-1421314420</t>
  </si>
  <si>
    <t>dodávka a montáž spodního šroubení, včetně vytvoření závitu na stávajícím potrubí a přetěsnění spoje</t>
  </si>
  <si>
    <t>104</t>
  </si>
  <si>
    <t>734261234</t>
  </si>
  <si>
    <t>Šroubení topenářské PN 16 do 120 st.C přímé G 3/4</t>
  </si>
  <si>
    <t>-571310674</t>
  </si>
  <si>
    <t>105</t>
  </si>
  <si>
    <t>734890803</t>
  </si>
  <si>
    <t>Vnitrostaveništní přemístění vybouraných (demontovaných) hmot armatur vodorovně do 100 m v objektech výšky přes 6 do 24 m</t>
  </si>
  <si>
    <t>-598087397</t>
  </si>
  <si>
    <t>250*0,001 'Přepočtené koeficientem množství</t>
  </si>
  <si>
    <t>735</t>
  </si>
  <si>
    <t>Ústřední vytápění - otopná tělesa</t>
  </si>
  <si>
    <t>106</t>
  </si>
  <si>
    <t>735111810</t>
  </si>
  <si>
    <t>Demontáž otopných těles litinových článkových</t>
  </si>
  <si>
    <t>-588061177</t>
  </si>
  <si>
    <t>"otopná tělesa" 37*1,5*0,97</t>
  </si>
  <si>
    <t>107</t>
  </si>
  <si>
    <t>735119140</t>
  </si>
  <si>
    <t>Otopná tělesa litinová montáž těles článkových</t>
  </si>
  <si>
    <t>-1366862263</t>
  </si>
  <si>
    <t>Poznámka k položce:
Zpětná montáž</t>
  </si>
  <si>
    <t>108</t>
  </si>
  <si>
    <t>484507999</t>
  </si>
  <si>
    <t>Repasované původní otopné těleso</t>
  </si>
  <si>
    <t>-637832056</t>
  </si>
  <si>
    <t>Poznámka k položce:
Původní otopné těleso bude po demontáži repasováno - vnitřek tělesa bude propláchnut a vyčištěn, těleso bude odrezeno a 2x natřeno novou barvou. Případné nětěsnosti budou přetěsněny (růžice, spoje mezi články).</t>
  </si>
  <si>
    <t>"litinové těleso 1500/970/160, 25 článků" 37</t>
  </si>
  <si>
    <t>109</t>
  </si>
  <si>
    <t>735191902</t>
  </si>
  <si>
    <t>Ostatní opravy otopných těles vyzkoušení tlakem po opravě otopných těles litinových</t>
  </si>
  <si>
    <t>-661044308</t>
  </si>
  <si>
    <t xml:space="preserve">Poznámka k souboru cen:
1. Cenami -1914 a -1915 se oceňuje osazení sestavených otopných těles na nové konzoly; jejich případné sestavení se oceňuje příslušnými cenami souborů cen 735 11- . . Opravy otopných těles litinových a 735 12- . . Opravy otopných těles ocelových. 2. Cenami -2911 až -2932 se oceňuje osazení otopných těles na původní konzoly. </t>
  </si>
  <si>
    <t>110</t>
  </si>
  <si>
    <t>735191904</t>
  </si>
  <si>
    <t>Ostatní opravy otopných těles vyčištění propláchnutím vodou otopných těles litinových</t>
  </si>
  <si>
    <t>-1969142916</t>
  </si>
  <si>
    <t>111</t>
  </si>
  <si>
    <t>735191905</t>
  </si>
  <si>
    <t>Ostatní opravy otopných těles odvzdušnění tělesa</t>
  </si>
  <si>
    <t>1883496735</t>
  </si>
  <si>
    <t>112</t>
  </si>
  <si>
    <t>735191910</t>
  </si>
  <si>
    <t>Ostatní opravy otopných těles napuštění vody do otopného systému včetně potrubí (bez kotle a ohříváků) otopných těles</t>
  </si>
  <si>
    <t>1626544229</t>
  </si>
  <si>
    <t>napuštění otopného systému upravenou vodou</t>
  </si>
  <si>
    <t>"potrubí" (29,44+48)*2*0,5</t>
  </si>
  <si>
    <t>113</t>
  </si>
  <si>
    <t>735494811</t>
  </si>
  <si>
    <t>Vypuštění vody z otopných soustav bez kotlů, ohříváků, zásobníků a nádrží</t>
  </si>
  <si>
    <t>-1192371567</t>
  </si>
  <si>
    <t xml:space="preserve">Poznámka k souboru cen:
1. V ceně je započteno vypuštění vody z otopných těles včetně rozvodu potrubí. 2. Cenami se oceňuje: a) vypuštění vody z otopných těles při jejich demontáži a opravách v úseku od rozdělovače po otopné těleso včetně, popřípadě od protipříruby potrubí připojeného ke zdroji, b) vypouštění vody ze stoupacích potrubí v úseku od uzávěru stoupacích potrubí k otopným tělesům včetně. 3. Množství se určí součtem výhřevných ploch všech otopných těles vypouštěného systému nebo stoupacího potrubí. </t>
  </si>
  <si>
    <t>114</t>
  </si>
  <si>
    <t>735890803</t>
  </si>
  <si>
    <t>Vnitrostaveništní přemístění vybouraných (demontovaných) hmot otopných těles vodorovně do 100 m v objektech výšky přes 12 do 24 m</t>
  </si>
  <si>
    <t>-583303681</t>
  </si>
  <si>
    <t>751</t>
  </si>
  <si>
    <t>Vzduchotechnika</t>
  </si>
  <si>
    <t>115</t>
  </si>
  <si>
    <t>7517211121</t>
  </si>
  <si>
    <t>Demontáž klimatizační jednotky venkovní, včetně potrubí</t>
  </si>
  <si>
    <t>762</t>
  </si>
  <si>
    <t>Konstrukce tesařské</t>
  </si>
  <si>
    <t>116</t>
  </si>
  <si>
    <t>762521811</t>
  </si>
  <si>
    <t>Demontáž podlah bez polštářů z prken tloušťky do 32 mm</t>
  </si>
  <si>
    <t>-fig1*2                                                "demontáž pouze polštářů - spojené s pol. č. 87"</t>
  </si>
  <si>
    <t>117</t>
  </si>
  <si>
    <t>762522811</t>
  </si>
  <si>
    <t>Demontáž podlah s polštáři z prken tloušťky do 32 mm</t>
  </si>
  <si>
    <t>fig1*2                                                 "demontáž pouze polštářů - spojené s pol. č.86"</t>
  </si>
  <si>
    <t>118</t>
  </si>
  <si>
    <t>762526110</t>
  </si>
  <si>
    <t>Položení polštáře pod podlahy při osové vzdálenosti 65 cm</t>
  </si>
  <si>
    <t>fig1*3</t>
  </si>
  <si>
    <t>119</t>
  </si>
  <si>
    <t>605111120</t>
  </si>
  <si>
    <t>řezivo jehličnaté SM 4 - 5 m tl. 24 mm jakost II</t>
  </si>
  <si>
    <t>fig1*2*0,12*0,024*2</t>
  </si>
  <si>
    <t>607262480</t>
  </si>
  <si>
    <t>Desky dřevoštěpkové OSB 3 SE (ostrá hrana)  nebroušená 610 - 650 kg/m3 ostrá hrana OSB 3 SE 2500x1250x22 mm</t>
  </si>
  <si>
    <t>1556548693</t>
  </si>
  <si>
    <t xml:space="preserve">fig1*((0,2*0,2)/(0,6*0,6))*1,1 </t>
  </si>
  <si>
    <t>121</t>
  </si>
  <si>
    <t>762595001</t>
  </si>
  <si>
    <t>Spojovací prostředky pro položení dřevěných podlah a zakrytí kanálů</t>
  </si>
  <si>
    <t>122</t>
  </si>
  <si>
    <t>998762101</t>
  </si>
  <si>
    <t>Přesun hmot tonážní pro kce tesařské v objektech v do 6 m</t>
  </si>
  <si>
    <t>763</t>
  </si>
  <si>
    <t>Konstrukce suché výstavby</t>
  </si>
  <si>
    <t>123</t>
  </si>
  <si>
    <t>763121611</t>
  </si>
  <si>
    <t>Stěna předsazená ze sádrokartonových desek montáž nosné konstrukce z profilů UW a CW</t>
  </si>
  <si>
    <t>897178254</t>
  </si>
  <si>
    <t>fig11                                             "konstrukce pro obklad z desek z dřevité vlny"</t>
  </si>
  <si>
    <t>124</t>
  </si>
  <si>
    <t>590306220</t>
  </si>
  <si>
    <t>Systémy sádrokartonové, sádrovláknité a cementovláknité systémy, konstrukční profily pro sdk systém profily vodící stěnové UW 100 40/100/40 mm</t>
  </si>
  <si>
    <t>-822964523</t>
  </si>
  <si>
    <t>1197,12*0,5 'Přepočtené koeficientem množství</t>
  </si>
  <si>
    <t>125</t>
  </si>
  <si>
    <t>590306340</t>
  </si>
  <si>
    <t>Systémy sádrokartonové, sádrovláknité a cementovláknité systémy, konstrukční profily pro sdk systém profily stěnové profil CW 100  50/100/50 mm</t>
  </si>
  <si>
    <t>1179399716</t>
  </si>
  <si>
    <t>1197,12*2 'Přepočtené koeficientem množství</t>
  </si>
  <si>
    <t>126</t>
  </si>
  <si>
    <t>590306399</t>
  </si>
  <si>
    <t>konstrukční a spojovací materiál (šrouby, závěsy, pásky, atd.)</t>
  </si>
  <si>
    <t>kpl</t>
  </si>
  <si>
    <t>2042161561</t>
  </si>
  <si>
    <t>127</t>
  </si>
  <si>
    <t>763121625</t>
  </si>
  <si>
    <t>Montáž desek z dřevité vlny tl. 1x25 mm na nosnou kci, stěna předsazená</t>
  </si>
  <si>
    <t>2019298325</t>
  </si>
  <si>
    <t>Poznámka k položce:
Včetně kotevního materiálu.</t>
  </si>
  <si>
    <t>128</t>
  </si>
  <si>
    <t>590305299</t>
  </si>
  <si>
    <t>Deska z dřevité vlny se šířkou vlákna 2 mm, pojená portlandským cementem, pohledová se zkosenými hranami, tl. 25 mm, formát 600 x 2000 mm - λ = 0,070 W/mK</t>
  </si>
  <si>
    <t>1059502967</t>
  </si>
  <si>
    <t>Poznámka k položce:
Budou použity desky s velmi vysokou zvukovou pohltivostí,
vysokou mechanickou odolností a vysokou protipožární odolností.</t>
  </si>
  <si>
    <t>1197,12*1,1 'Přepočtené koeficientem množství</t>
  </si>
  <si>
    <t>129</t>
  </si>
  <si>
    <t>763121711</t>
  </si>
  <si>
    <t>Stěna předsazená ze sádrokartonových desek ostatní konstrukce a práce na předsazených stěnách ze sádrokartonových desek dilatace</t>
  </si>
  <si>
    <t>1738379894</t>
  </si>
  <si>
    <t>11*2*(10,85+10,85)</t>
  </si>
  <si>
    <t>130</t>
  </si>
  <si>
    <t>763121759</t>
  </si>
  <si>
    <t>Podhled ze sádrokartonových desek ostatní práce a konstrukce na podhledech ze sádrokartonových desek montáž jedné vrstvy tepelné izolace</t>
  </si>
  <si>
    <t>-1372000556</t>
  </si>
  <si>
    <t>131</t>
  </si>
  <si>
    <t>631509729</t>
  </si>
  <si>
    <t>plsť příčková a podhledová tl. 120 mm, la = 0,035 W/mK</t>
  </si>
  <si>
    <t>-290782355</t>
  </si>
  <si>
    <t>1197,12*1,05 'Přepočtené koeficientem množství</t>
  </si>
  <si>
    <t>132</t>
  </si>
  <si>
    <t>763131612</t>
  </si>
  <si>
    <t>Podhled ze sádrokartonových desek montáž nosné konstrukce z profilů CD, UD dvouvrstvé</t>
  </si>
  <si>
    <t>-1325625000</t>
  </si>
  <si>
    <t>fig12                                             "konstrukce pro podhled z desek z dřevité vlny"</t>
  </si>
  <si>
    <t>133</t>
  </si>
  <si>
    <t>590306240</t>
  </si>
  <si>
    <t>Systémy sádrokartonové, sádrovláknité a cementovláknité systémy, konstrukční profily pro sdk systém pro stropní konstrukce a předsazené stěny profil UD 28,  27/28/27 mm</t>
  </si>
  <si>
    <t>1108567186</t>
  </si>
  <si>
    <t>Poznámka k položce:
Pro stropní konstrukce a předsazené stěny. Pozinkovaný ocelový plech tl. 0,6 mm. Dle ČSN EN 141 95.</t>
  </si>
  <si>
    <t>1554,543*1,1 'Přepočtené koeficientem množství</t>
  </si>
  <si>
    <t>134</t>
  </si>
  <si>
    <t>590306260</t>
  </si>
  <si>
    <t>Systémy sádrokartonové, sádrovláknité a cementovláknité systémy, konstrukční profily pro sdk systém pro stropní konstrukce a předsazené stěny profil CD 27/60/27 mm</t>
  </si>
  <si>
    <t>160263212</t>
  </si>
  <si>
    <t>1554,543*3 'Přepočtené koeficientem množství</t>
  </si>
  <si>
    <t>135</t>
  </si>
  <si>
    <t>590306299</t>
  </si>
  <si>
    <t>konstrukční a spojovací materiál (šrouby, závěsy, spojky, pásky, atd.)</t>
  </si>
  <si>
    <t>-467540004</t>
  </si>
  <si>
    <t>136</t>
  </si>
  <si>
    <t>763131613</t>
  </si>
  <si>
    <t>Montáž zavěšené jednovrstvé nosné konstrukce z profilů CD, UD SDK podhled</t>
  </si>
  <si>
    <t>30,0*6*1,2                                             "konstrukce pro světla"</t>
  </si>
  <si>
    <t>137</t>
  </si>
  <si>
    <t>590306190</t>
  </si>
  <si>
    <t>profil výztužný UA 100, 40/100/40 mm</t>
  </si>
  <si>
    <t>30,0*6*2</t>
  </si>
  <si>
    <t>138</t>
  </si>
  <si>
    <t>763131625</t>
  </si>
  <si>
    <t>Montáž desek z dřevité vlny tl. 1x 25 mm, podhled</t>
  </si>
  <si>
    <t>-1620546449</t>
  </si>
  <si>
    <t>139</t>
  </si>
  <si>
    <t>2089218878</t>
  </si>
  <si>
    <t>140</t>
  </si>
  <si>
    <t>763131711</t>
  </si>
  <si>
    <t>Podhled ze sádrokartonových desek ostatní práce a konstrukce na podhledech ze sádrokartonových desek dilatace</t>
  </si>
  <si>
    <t>-393968693</t>
  </si>
  <si>
    <t>11*2*(15,29+15,29)</t>
  </si>
  <si>
    <t>141</t>
  </si>
  <si>
    <t>763131752</t>
  </si>
  <si>
    <t>1586794712</t>
  </si>
  <si>
    <t>142</t>
  </si>
  <si>
    <t>1870143815</t>
  </si>
  <si>
    <t>1554,543*1,02 'Přepočtené koeficientem množství</t>
  </si>
  <si>
    <t>143</t>
  </si>
  <si>
    <t>763131831</t>
  </si>
  <si>
    <t>Demontáž SDK podhledu s jednovrstvou nosnou kcí z ocelových profilů opláštění jednoduché</t>
  </si>
  <si>
    <t>144</t>
  </si>
  <si>
    <t>998763303</t>
  </si>
  <si>
    <t>Přesun hmot tonážní pro sádrokartonové konstrukce v objektech v do 24 m</t>
  </si>
  <si>
    <t>764</t>
  </si>
  <si>
    <t>Konstrukce klempířské</t>
  </si>
  <si>
    <t>145</t>
  </si>
  <si>
    <t>764004801</t>
  </si>
  <si>
    <t>Demontáž podokapního žlabu do suti</t>
  </si>
  <si>
    <t>49,0*2</t>
  </si>
  <si>
    <t>146</t>
  </si>
  <si>
    <t>764004861</t>
  </si>
  <si>
    <t>Demontáž svodu do suti</t>
  </si>
  <si>
    <t>11,0*4</t>
  </si>
  <si>
    <t>7,0*4</t>
  </si>
  <si>
    <t>147</t>
  </si>
  <si>
    <t>764311614</t>
  </si>
  <si>
    <t>Lemování rovných zdí střech s krytinou skládanou z Pz s povrchovou úpravou rš 330 mm</t>
  </si>
  <si>
    <t xml:space="preserve">20,0                                       "napojení stěn a střechy vily" </t>
  </si>
  <si>
    <t>148</t>
  </si>
  <si>
    <t>764511602</t>
  </si>
  <si>
    <t>Žlab podokapní půlkruhový z Pz s povrchovou úpravou rš 330 mm</t>
  </si>
  <si>
    <t>149</t>
  </si>
  <si>
    <t>764511642</t>
  </si>
  <si>
    <t>Kotlík oválný (trychtýřový) pro podokapní žlaby z Pz s povrchovou úpravou 330/100 mm</t>
  </si>
  <si>
    <t>4*2</t>
  </si>
  <si>
    <t>150</t>
  </si>
  <si>
    <t>764518622</t>
  </si>
  <si>
    <t>Svody kruhové včetně objímek, kolen, odskoků z Pz s povrchovou úpravou průměru 100 mm</t>
  </si>
  <si>
    <t>151</t>
  </si>
  <si>
    <t>998764103</t>
  </si>
  <si>
    <t>Přesun hmot tonážní pro konstrukce klempířské v objektech v do 24 m</t>
  </si>
  <si>
    <t>765</t>
  </si>
  <si>
    <t>Krytina skládaná</t>
  </si>
  <si>
    <t>152</t>
  </si>
  <si>
    <t>765135043</t>
  </si>
  <si>
    <t>Montáž bezpečnostního háku skládané vláknocementové krytiny</t>
  </si>
  <si>
    <t>153</t>
  </si>
  <si>
    <t>6286642001</t>
  </si>
  <si>
    <t>bezpečnostní hák</t>
  </si>
  <si>
    <t>766</t>
  </si>
  <si>
    <t>Konstrukce truhlářské</t>
  </si>
  <si>
    <t>154</t>
  </si>
  <si>
    <t>766411821</t>
  </si>
  <si>
    <t>Demontáž truhlářského obložení stěn z palubek</t>
  </si>
  <si>
    <t>((48,0+29,0)*2-3,92*2-1,8)*3,0</t>
  </si>
  <si>
    <t>155</t>
  </si>
  <si>
    <t>766411822</t>
  </si>
  <si>
    <t>Demontáž truhlářského obložení stěn podkladových roštů</t>
  </si>
  <si>
    <t>156</t>
  </si>
  <si>
    <t>766412213</t>
  </si>
  <si>
    <t>Montáž obložení stěn plochy přes 1 m2 palubkami z měkkého dřeva š do 100 mm</t>
  </si>
  <si>
    <t>((48,0+29,0)*2-3,92-1,57-1,8-6,67-4,68)*3,0</t>
  </si>
  <si>
    <t>(6,67+4,68)*5,88                          "boky opěrné stěny"</t>
  </si>
  <si>
    <t>(6,67+4,68)*0,66                          "horní strana opěrné stěny"</t>
  </si>
  <si>
    <t>157</t>
  </si>
  <si>
    <t>611911550</t>
  </si>
  <si>
    <t>palubky obkladové SM profil klasický 19 x 116 mm A/B</t>
  </si>
  <si>
    <t>fig31*1,10</t>
  </si>
  <si>
    <t>fig32*1,10</t>
  </si>
  <si>
    <t>158</t>
  </si>
  <si>
    <t>766417211</t>
  </si>
  <si>
    <t>Montáž obložení stěn podkladového roštu</t>
  </si>
  <si>
    <t>fig31*5</t>
  </si>
  <si>
    <t>fig32*5</t>
  </si>
  <si>
    <t>159</t>
  </si>
  <si>
    <t>605141140</t>
  </si>
  <si>
    <t>řezivo jehličnaté,střešní latě impregnované dl 4 - 5 m</t>
  </si>
  <si>
    <t>fig31*2*0,08*0,05*1,10</t>
  </si>
  <si>
    <t>fig31*2*0,06*0,05*1,10</t>
  </si>
  <si>
    <t>fig31*1*0,05*0,03*1,10</t>
  </si>
  <si>
    <t>fig32*2*0,08*0,05*1,10</t>
  </si>
  <si>
    <t>fig32*2*0,06*0,05*1,10</t>
  </si>
  <si>
    <t>fig32*1*0,05*0,03*1,10</t>
  </si>
  <si>
    <t>160</t>
  </si>
  <si>
    <t>766622123</t>
  </si>
  <si>
    <t>Montáž plastových oken plochy přes 1 m2 pevných výšky přes 2,5 m s rámem do celostěnových panelů</t>
  </si>
  <si>
    <t>161</t>
  </si>
  <si>
    <t>6119600011</t>
  </si>
  <si>
    <t>Plastová okna pevně zasklená - ozn. 101,103, U = 1,2 W/m2K, Rw = 42 dB</t>
  </si>
  <si>
    <t>162</t>
  </si>
  <si>
    <t>766622137</t>
  </si>
  <si>
    <t>Montáž plastových oken plochy přes 1 m2 otevíravých výšky přes 2,5 m s rámem do celostěnových panelů</t>
  </si>
  <si>
    <t>163</t>
  </si>
  <si>
    <t>6119600012</t>
  </si>
  <si>
    <t>Plastová okna s elektrickým otevíráním - ozn. 102,104, U = 1,2 W/m2K, Rw = 42 dB</t>
  </si>
  <si>
    <t>164</t>
  </si>
  <si>
    <t>766660031</t>
  </si>
  <si>
    <t>Montáž dveřních křídel otvíravých 2křídlových požárních do ocelové zárubně</t>
  </si>
  <si>
    <t>165</t>
  </si>
  <si>
    <t>611653220</t>
  </si>
  <si>
    <t>dveře vnitřní protipožární hladké dýhované 2křídlé 145x197, Rw = 37 dB</t>
  </si>
  <si>
    <t>166</t>
  </si>
  <si>
    <t>766660451</t>
  </si>
  <si>
    <t>Montáž vchodových dveří 2křídlových bez nadsvětlíku do zdiva</t>
  </si>
  <si>
    <t>2                                            "1P"</t>
  </si>
  <si>
    <t>167</t>
  </si>
  <si>
    <t>6119600021</t>
  </si>
  <si>
    <t>Plastové vchodové dveře - ozn. 1P, U = 1,2 W/m2K, Rw = 42 dB</t>
  </si>
  <si>
    <t>2*1,51*2,2                                       "1P"</t>
  </si>
  <si>
    <t>168</t>
  </si>
  <si>
    <t>766660717</t>
  </si>
  <si>
    <t>Montáž dveřních křídel samozavírače na ocelovou zárubeň</t>
  </si>
  <si>
    <t>169</t>
  </si>
  <si>
    <t>549172651</t>
  </si>
  <si>
    <t>samozavírač dveří hydraulický na PP dveře</t>
  </si>
  <si>
    <t>170</t>
  </si>
  <si>
    <t>766660722</t>
  </si>
  <si>
    <t>Montáž dveřního kování - zámku</t>
  </si>
  <si>
    <t>171</t>
  </si>
  <si>
    <t>549960003</t>
  </si>
  <si>
    <t>Dveřní kování</t>
  </si>
  <si>
    <t>172</t>
  </si>
  <si>
    <t>998766103</t>
  </si>
  <si>
    <t>Přesun hmot tonážní pro konstrukce truhlářské v objektech v do 24 m</t>
  </si>
  <si>
    <t>767</t>
  </si>
  <si>
    <t>Konstrukce zámečnické</t>
  </si>
  <si>
    <t>173</t>
  </si>
  <si>
    <t>767531111</t>
  </si>
  <si>
    <t>Montáž vstupních kovových nebo plastových rohoží čistících zón</t>
  </si>
  <si>
    <t>2,0*1,2</t>
  </si>
  <si>
    <t>174</t>
  </si>
  <si>
    <t>697520300</t>
  </si>
  <si>
    <t>rohož vstupní provedení hliník nebo mosaz/gumové vlnovky/</t>
  </si>
  <si>
    <t>175</t>
  </si>
  <si>
    <t>767531121</t>
  </si>
  <si>
    <t>Osazení zapuštěného rámu z L profilů k čistícím rohožím</t>
  </si>
  <si>
    <t>(2,0+1,2)*2</t>
  </si>
  <si>
    <t>176</t>
  </si>
  <si>
    <t>697521600</t>
  </si>
  <si>
    <t>rám pro zapuštění, profil L - 30/30, 25/25, 20/30, 15/30 - Al</t>
  </si>
  <si>
    <t>177</t>
  </si>
  <si>
    <t>767652230</t>
  </si>
  <si>
    <t>Montáž vrat garážových otočných do ocelové konstrukce plochy do 13 m2</t>
  </si>
  <si>
    <t>1                                            "2L"</t>
  </si>
  <si>
    <t>178</t>
  </si>
  <si>
    <t>5534471301</t>
  </si>
  <si>
    <t>vrata ocelová otočná s rámem zateplená 370 x 400 cm- ozn. 2L, U = 2,0 W/m2K, Rw = 42 dB</t>
  </si>
  <si>
    <t>179</t>
  </si>
  <si>
    <t>767833100</t>
  </si>
  <si>
    <t>Montáž žebříků do zdi s bočnicemi s profilové oceli</t>
  </si>
  <si>
    <t>12,0</t>
  </si>
  <si>
    <t>180</t>
  </si>
  <si>
    <t>553960027</t>
  </si>
  <si>
    <t>Ocelový žebřík s ochranným košem - použitý</t>
  </si>
  <si>
    <t>181</t>
  </si>
  <si>
    <t>7678518031</t>
  </si>
  <si>
    <t>Demontáž žebříků</t>
  </si>
  <si>
    <t>182</t>
  </si>
  <si>
    <t>767995114</t>
  </si>
  <si>
    <t>Montáž ostatních atypických zámečnických konstrukcí hmotnosti přes 20 do 50 kg</t>
  </si>
  <si>
    <t>37802171</t>
  </si>
  <si>
    <t xml:space="preserve">Poznámka k souboru cen:
1. Určení cen se řídí hmotností jednotlivě montovaného dílu konstrukce. </t>
  </si>
  <si>
    <t>2,54*5*50+7,34*1,4*52+5,74*3,4</t>
  </si>
  <si>
    <t>183</t>
  </si>
  <si>
    <t>553960029</t>
  </si>
  <si>
    <t>Ochranná mříž z ocelových profilů pozinkovaných - výroba a dodávka</t>
  </si>
  <si>
    <t>1707350764</t>
  </si>
  <si>
    <t>Poznámka k položce:
Ochranná mříž pozinkovaná mezi opěrkou a halou dle výkresu č. 013. Ocelové tyče pr. 20 mm, rámy z tenkostěnného profilu 80/80 mm, 1 rám z tenkostěnného profilu 60/60 mm pro revizní otvor.</t>
  </si>
  <si>
    <t>1188,868*1,05 'Přepočtené koeficientem množství</t>
  </si>
  <si>
    <t>184</t>
  </si>
  <si>
    <t>767995117</t>
  </si>
  <si>
    <t>Montáž atypických zámečnických konstrukcí hmotnosti do 500 kg</t>
  </si>
  <si>
    <t>650,0                                                           "zádveří"</t>
  </si>
  <si>
    <t>11700,0                                                       "zesílení OK haly"</t>
  </si>
  <si>
    <t>185</t>
  </si>
  <si>
    <t>553960019</t>
  </si>
  <si>
    <t>Ocelové hutní profily - dodávka</t>
  </si>
  <si>
    <t>186</t>
  </si>
  <si>
    <t>767996701</t>
  </si>
  <si>
    <t>Demontáž ostatních zámečnických konstrukcí o hmotnosti jednotlivých dílů řezáním do 50 kg</t>
  </si>
  <si>
    <t>1818792854</t>
  </si>
  <si>
    <t xml:space="preserve">Poznámka k souboru cen:
1. Cenami nelze oceňovat demontáž jmenovité konstrukce, pro kterou jsou ceny v katalogu již stanoveny. 2. Ceny lze užít pro sortiment zámečnických konstrukcí, nikoliv pro sloupy, kolejnice, vazníky apod. 3. Volba cen se řídí hmotností jednotlivě demontovaného dílu konstrukce. </t>
  </si>
  <si>
    <t>Poznámka k položce:
Včetně odvozu a ekologické likvidace.</t>
  </si>
  <si>
    <t>(2,54*5*50+7,34*1,4*52+5,74*3,4)*0,8</t>
  </si>
  <si>
    <t>187</t>
  </si>
  <si>
    <t>998767103</t>
  </si>
  <si>
    <t>Přesun hmot tonážní pro zámečnické konstrukce v objektech v do 24 m</t>
  </si>
  <si>
    <t>771</t>
  </si>
  <si>
    <t>Podlahy z dlaždic</t>
  </si>
  <si>
    <t>188</t>
  </si>
  <si>
    <t>771574116</t>
  </si>
  <si>
    <t>Montáž podlah keramických režných hladkých lepených flexibilním lepidlem do 25 ks/m2</t>
  </si>
  <si>
    <t>189</t>
  </si>
  <si>
    <t>597960001</t>
  </si>
  <si>
    <t>Keramická dlažba - cena 300 Kč/m2</t>
  </si>
  <si>
    <t>fig35*1,05</t>
  </si>
  <si>
    <t>190</t>
  </si>
  <si>
    <t>771591111</t>
  </si>
  <si>
    <t>Podlahy penetrace podkladu</t>
  </si>
  <si>
    <t>191</t>
  </si>
  <si>
    <t>998771103</t>
  </si>
  <si>
    <t>Přesun hmot tonážní pro podlahy z dlaždic v objektech v do 24 m</t>
  </si>
  <si>
    <t>775</t>
  </si>
  <si>
    <t>Podlahy skládané</t>
  </si>
  <si>
    <t>192</t>
  </si>
  <si>
    <t>775511830</t>
  </si>
  <si>
    <t>Demontáž podlah vlysových přibíjených bez lišt</t>
  </si>
  <si>
    <t>1418,63                                                   "plocha podlahy - dle CAD"</t>
  </si>
  <si>
    <t>193</t>
  </si>
  <si>
    <t>7755300021</t>
  </si>
  <si>
    <t>Montáž podlahy masivní z palubek přibíjených šířky do 120 mm bez podkladu z desek</t>
  </si>
  <si>
    <t>194</t>
  </si>
  <si>
    <t>6119246301</t>
  </si>
  <si>
    <t>podlaha z tvrdého dřeva s certifikací pro sportovní povrchy</t>
  </si>
  <si>
    <t>fig1*1,1</t>
  </si>
  <si>
    <t>195</t>
  </si>
  <si>
    <t>775591319</t>
  </si>
  <si>
    <t>Podlahy dřevěné, celkové lakování</t>
  </si>
  <si>
    <t>196</t>
  </si>
  <si>
    <t>7755991101</t>
  </si>
  <si>
    <t>Narýsování hřišť na palubovou podlahu - 4 x basketbal a volejbal - treniková hřiště a centrální hříště</t>
  </si>
  <si>
    <t>197</t>
  </si>
  <si>
    <t>998775103</t>
  </si>
  <si>
    <t>Přesun hmot tonážní pro podlahy dřevěné v objektech v do 24 m</t>
  </si>
  <si>
    <t>783</t>
  </si>
  <si>
    <t>Dokončovací práce - nátěry</t>
  </si>
  <si>
    <t>198</t>
  </si>
  <si>
    <t>783221111</t>
  </si>
  <si>
    <t>Nátěry syntetické KDK barva dražší lesklý povrch 1x antikorozní, 1x základní, 1x email</t>
  </si>
  <si>
    <t>1815,0                                      "stávající ocelová konstrukce"</t>
  </si>
  <si>
    <t>12,0                                                  "žebřík"</t>
  </si>
  <si>
    <t>174,9                                       "doplňované konstrukce - zesíléní OK haly"</t>
  </si>
  <si>
    <t>9,7                                                     "doplňované konstrukce - zádveří"</t>
  </si>
  <si>
    <t>199</t>
  </si>
  <si>
    <t>783621133</t>
  </si>
  <si>
    <t>Nátěry syntetické truhlářských konstrukcí barva dražší lazurovacím lakem 3x lakování</t>
  </si>
  <si>
    <t>200</t>
  </si>
  <si>
    <t>783904811</t>
  </si>
  <si>
    <t>Odrezivění kovových konstrukcí</t>
  </si>
  <si>
    <t>12,0                                                         "žebřík"</t>
  </si>
  <si>
    <t>784</t>
  </si>
  <si>
    <t>Dokončovací práce - malby a tapety</t>
  </si>
  <si>
    <t>201</t>
  </si>
  <si>
    <t>784111005</t>
  </si>
  <si>
    <t>Oprášení (ometení ) podkladu v místnostech výšky přes 5,00 m</t>
  </si>
  <si>
    <t xml:space="preserve">235,0                                           "stěna sousedního domu" </t>
  </si>
  <si>
    <t>202</t>
  </si>
  <si>
    <t>784181105</t>
  </si>
  <si>
    <t>Základní akrylátová jednonásobná penetrace podkladu v místnostech výšky přes 5,00 m</t>
  </si>
  <si>
    <t xml:space="preserve">fig11                                            "předstěna z dřevité vlny - nanášení stříkáním" </t>
  </si>
  <si>
    <t xml:space="preserve">fig12                                            "podhled z dřevité vlny - nanášení stříkáním"  </t>
  </si>
  <si>
    <t>1,21*(29,44+48)*2                  "vnitřní strana podezdívky"</t>
  </si>
  <si>
    <t>203</t>
  </si>
  <si>
    <t>784221105</t>
  </si>
  <si>
    <t>Dvojnásobné bílé malby  ze směsí za sucha dobře otěruvzdorných v místnostech přes 5,00 m</t>
  </si>
  <si>
    <t>204</t>
  </si>
  <si>
    <t>7846410231</t>
  </si>
  <si>
    <t>LOGO v místnostech výšky do 5,00 m</t>
  </si>
  <si>
    <t>Poznámka k položce:
Obnova loga školy po provedení výmalby</t>
  </si>
  <si>
    <t>10,0                                                            "logo"</t>
  </si>
  <si>
    <t>787</t>
  </si>
  <si>
    <t>Dokončovací práce - zasklívání</t>
  </si>
  <si>
    <t>205</t>
  </si>
  <si>
    <t>787911111</t>
  </si>
  <si>
    <t>Montáž bezpečnostní fólie na sklo</t>
  </si>
  <si>
    <t>206</t>
  </si>
  <si>
    <t>634790180</t>
  </si>
  <si>
    <t>fólie na sklo ochranné a bezpečnostní, SC 7, čirá, 85%, role 1,524 m</t>
  </si>
  <si>
    <t>fig41*1,03</t>
  </si>
  <si>
    <t>fig42*1,03</t>
  </si>
  <si>
    <t>207</t>
  </si>
  <si>
    <t>998787103</t>
  </si>
  <si>
    <t>Přesun hmot tonážní pro zasklívání v objektech v do 24 m</t>
  </si>
  <si>
    <t>VRN</t>
  </si>
  <si>
    <t>Vedlejší rozpočtové náklady</t>
  </si>
  <si>
    <t>VRN9</t>
  </si>
  <si>
    <t>Ostatní náklady</t>
  </si>
  <si>
    <t>208</t>
  </si>
  <si>
    <t>091003000</t>
  </si>
  <si>
    <t>Ostatní náklady související s objektem bez rozlišení</t>
  </si>
  <si>
    <t>1024</t>
  </si>
  <si>
    <t>79343163</t>
  </si>
  <si>
    <t xml:space="preserve"> "demontáž a montáž dle přílohy č.1 k TZ" 1</t>
  </si>
  <si>
    <t>OST - Ostatní a vedlejší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</si>
  <si>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</si>
  <si>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</si>
  <si>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</si>
  <si>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</si>
  <si>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</si>
  <si>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</si>
  <si>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</si>
  <si>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</si>
  <si>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VRN1</t>
  </si>
  <si>
    <t>Průzkumné, geodetické a projektové práce</t>
  </si>
  <si>
    <t>010001000</t>
  </si>
  <si>
    <t>Kč</t>
  </si>
  <si>
    <t>Poznámka k položce:
Cena bude obsahovat zejména zpracování výrobní a montážní dokumentace, statického posouzení lešení a konstrukcí, geodetické zaměření vstupu do objektu před provedením prací, geodetické zaměření celého objektu po provedení prací a geometrický plán. Veškerá dokumentace bude zpracována ve 3 tištěných vyhotoveních a zároveň v elektronické podobě.</t>
  </si>
  <si>
    <t>013002000</t>
  </si>
  <si>
    <t>Hlavní tituly průvodních činností a nákladů průzkumné, geodetické a projektové práce projektové práce</t>
  </si>
  <si>
    <t>-967877768</t>
  </si>
  <si>
    <t>Poznámka k položce:
Dokumentace skutečného provedení stavby potvrzená dodavatelem stavby. Dokumentace bude zpracována ve 3 tištěných vyhotoveních a zároveň v elektronické podobě.</t>
  </si>
  <si>
    <t>VRN2</t>
  </si>
  <si>
    <t>Příprava staveniště</t>
  </si>
  <si>
    <t>020001000</t>
  </si>
  <si>
    <t xml:space="preserve">Poznámka k položce:
</t>
  </si>
  <si>
    <t>VRN3</t>
  </si>
  <si>
    <t>Zařízení staveniště</t>
  </si>
  <si>
    <t>030001000</t>
  </si>
  <si>
    <t>Poznámka k položce:
Cena bude obsahovat veškeré náklady spojené se zřízením, provozem a likvidací zařízení staveniště. V ceně tak budou zahrnuty na zřízení hygienického zázemí staveniště (mobilní buňka, mobilní WC, umývárna), náklady na dočasné oplocení staveniště, jeho označení a napojení na inženýrské sítě (včetně nákladů na energie). Dále bude zahrnovat náklady na zřízení, provoz a likvidaci dočasných skládek stavebního materiálu a náklady na zajištění bezpečnosti práce na staveništi.</t>
  </si>
  <si>
    <t>VRN4</t>
  </si>
  <si>
    <t>Inženýrská činnost</t>
  </si>
  <si>
    <t>040001000</t>
  </si>
  <si>
    <t>VRN5</t>
  </si>
  <si>
    <t>Finanční náklady</t>
  </si>
  <si>
    <t>050001000</t>
  </si>
  <si>
    <t>VRN6</t>
  </si>
  <si>
    <t>Územní vlivy</t>
  </si>
  <si>
    <t>060001000</t>
  </si>
  <si>
    <t>Poznámka k položce:
V ceně zahrnuty náklady zhotovitele s umístěním staveniště, včetně nákladů na zábory veřejných prostranství.</t>
  </si>
  <si>
    <t>VRN7</t>
  </si>
  <si>
    <t>Provozní vlivy</t>
  </si>
  <si>
    <t>070001000</t>
  </si>
  <si>
    <t>VRN8</t>
  </si>
  <si>
    <t>Přesun stavebních kapacit</t>
  </si>
  <si>
    <t>080001000</t>
  </si>
  <si>
    <t>Další náklady na pracovníky</t>
  </si>
  <si>
    <t>090001000</t>
  </si>
  <si>
    <t>BL - Bleskosvod</t>
  </si>
  <si>
    <t xml:space="preserve">    743 - Elektromontáže - hrubá montáž</t>
  </si>
  <si>
    <t>M - Práce a dodávky M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</si>
  <si>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</si>
  <si>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</si>
  <si>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</si>
  <si>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743</t>
  </si>
  <si>
    <t>Elektromontáže - hrubá montáž</t>
  </si>
  <si>
    <t>743612111</t>
  </si>
  <si>
    <t>Montáž vodič uzemňovací FeZn pásek průřezu do 120 mm2v městské zástavbě v zemi</t>
  </si>
  <si>
    <t>-1055528145</t>
  </si>
  <si>
    <t>"viz. D.EL.01 technická zpráva"</t>
  </si>
  <si>
    <t>"viz. výkres D.EL.03"</t>
  </si>
  <si>
    <t>35+25+10</t>
  </si>
  <si>
    <t>354420620</t>
  </si>
  <si>
    <t>pás zemnící 30 x 4 mm FeZn</t>
  </si>
  <si>
    <t>1402197710</t>
  </si>
  <si>
    <t>(35+25+10)*0,95</t>
  </si>
  <si>
    <t>743612121</t>
  </si>
  <si>
    <t>Montáž vodič uzemňovací drát nebo lano D do 10 mm v městské zástavbě</t>
  </si>
  <si>
    <t>1714659711</t>
  </si>
  <si>
    <t>10*3</t>
  </si>
  <si>
    <t>354410730</t>
  </si>
  <si>
    <t>drát průměr 10 mm FeZn</t>
  </si>
  <si>
    <t>-1947310673</t>
  </si>
  <si>
    <t>10*3/1,61</t>
  </si>
  <si>
    <t>743621110</t>
  </si>
  <si>
    <t>Montáž drát nebo lano hromosvodné svodové D do 10 mm s podpěrou</t>
  </si>
  <si>
    <t>-1040038951</t>
  </si>
  <si>
    <t>3*50</t>
  </si>
  <si>
    <t>5*31</t>
  </si>
  <si>
    <t>9*10</t>
  </si>
  <si>
    <t>354410770</t>
  </si>
  <si>
    <t>drát průměr 8 mm AlMgSi</t>
  </si>
  <si>
    <t>-436557836</t>
  </si>
  <si>
    <t>3*50*0,135</t>
  </si>
  <si>
    <t>5*31*0,135</t>
  </si>
  <si>
    <t>9*10*0,135</t>
  </si>
  <si>
    <t>354415500R</t>
  </si>
  <si>
    <t>podpěra vedení PV21c</t>
  </si>
  <si>
    <t>1678237815</t>
  </si>
  <si>
    <t>5*28</t>
  </si>
  <si>
    <t>354417000R</t>
  </si>
  <si>
    <t>podpěry vedení hromosvodu PV01 nerez na stěnu pomocí šroubů</t>
  </si>
  <si>
    <t>-1756538350</t>
  </si>
  <si>
    <t>743622100</t>
  </si>
  <si>
    <t>Montáž svorka hromosvodná typ SS, SR 03 se 2 šrouby</t>
  </si>
  <si>
    <t>105954173</t>
  </si>
  <si>
    <t>3*45</t>
  </si>
  <si>
    <t>Mezisoučet SUA</t>
  </si>
  <si>
    <t>Mezisoučet SO</t>
  </si>
  <si>
    <t>14*3</t>
  </si>
  <si>
    <t>Mezisoučet SS</t>
  </si>
  <si>
    <t>10*2</t>
  </si>
  <si>
    <t>Mezisoučet SR03</t>
  </si>
  <si>
    <t>354420300</t>
  </si>
  <si>
    <t>svorka uzemnění  SUa nerez univerzální s 1 příložkou</t>
  </si>
  <si>
    <t>1590444699</t>
  </si>
  <si>
    <t>354420330</t>
  </si>
  <si>
    <t>svorka uzemnění  SS nerez spojovací</t>
  </si>
  <si>
    <t>-1546555495</t>
  </si>
  <si>
    <t>354420420</t>
  </si>
  <si>
    <t>svorka uzemnění SOc nerez na okapové žlaby</t>
  </si>
  <si>
    <t>1249316919</t>
  </si>
  <si>
    <t>354420400</t>
  </si>
  <si>
    <t>svorka uzemnění SR 3b nerez pro zemnící pásku a drát</t>
  </si>
  <si>
    <t>-2106811547</t>
  </si>
  <si>
    <t>743622200</t>
  </si>
  <si>
    <t>Montáž svorka hromosvodná typ ST, SJ, SK, SZ, SR01, 02 se 3 šrouby</t>
  </si>
  <si>
    <t>-1731176104</t>
  </si>
  <si>
    <t>Mezisoučet SZ</t>
  </si>
  <si>
    <t>Mezisoučet SK</t>
  </si>
  <si>
    <t>Mezisoučet SP1</t>
  </si>
  <si>
    <t>Mezisoučet ST</t>
  </si>
  <si>
    <t>354420360</t>
  </si>
  <si>
    <t>svorka uzemnění  SP nerez připojovací</t>
  </si>
  <si>
    <t>-944822239</t>
  </si>
  <si>
    <t>354420370</t>
  </si>
  <si>
    <t>svorka uzemnění  SK nerez křížová</t>
  </si>
  <si>
    <t>-213878122</t>
  </si>
  <si>
    <t>354420340</t>
  </si>
  <si>
    <t>svorka uzemnění  SZa nerez zkušební</t>
  </si>
  <si>
    <t>-1183607121</t>
  </si>
  <si>
    <t>354420540</t>
  </si>
  <si>
    <t>svorka uzemnění ST 9 nerez  4"       - 115mm</t>
  </si>
  <si>
    <t>-1870251383</t>
  </si>
  <si>
    <t>743624110</t>
  </si>
  <si>
    <t>Montáž vedení hromosvodné-úhelník nebo trubka s držáky do zdiva</t>
  </si>
  <si>
    <t>2092864813</t>
  </si>
  <si>
    <t>354418040</t>
  </si>
  <si>
    <t>trubka ochranná  OT 1,7 nerez</t>
  </si>
  <si>
    <t>-2135501899</t>
  </si>
  <si>
    <t>354418580</t>
  </si>
  <si>
    <t>držák jímače a ochranné trubky s vrutem DJDp nerez</t>
  </si>
  <si>
    <t>-48135595</t>
  </si>
  <si>
    <t>9*2</t>
  </si>
  <si>
    <t>743629300</t>
  </si>
  <si>
    <t>Montáž vedení hromosvodné-štítek k označení svodu</t>
  </si>
  <si>
    <t>873562503</t>
  </si>
  <si>
    <t>354421100</t>
  </si>
  <si>
    <t>štítek plastový č. 31 -  čísla svodů</t>
  </si>
  <si>
    <t>-1729195123</t>
  </si>
  <si>
    <t>Práce a dodávky M</t>
  </si>
  <si>
    <t>46-M</t>
  </si>
  <si>
    <t>Zemní práce při extr.mont.pracích</t>
  </si>
  <si>
    <t>460010025</t>
  </si>
  <si>
    <t>Vytyčení trasy inženýrských sítí v zastavěném prostoru</t>
  </si>
  <si>
    <t>km</t>
  </si>
  <si>
    <t>-635046510</t>
  </si>
  <si>
    <t>(35+25+10)/1000</t>
  </si>
  <si>
    <t>460150043</t>
  </si>
  <si>
    <t>Hloubení kabelových zapažených i nezapažených rýh ručně š 40 cm, hl 60 cm, v hornině tř 3</t>
  </si>
  <si>
    <t>1744552465</t>
  </si>
  <si>
    <t>460560043</t>
  </si>
  <si>
    <t>Zásyp rýh ručně šířky 40 cm, hloubky 60 cm, z horniny třídy 3</t>
  </si>
  <si>
    <t>1227695713</t>
  </si>
  <si>
    <t>460620013</t>
  </si>
  <si>
    <t>Provizorní úprava terénu se zhutněním, v hornině tř 3</t>
  </si>
  <si>
    <t>-1798428547</t>
  </si>
  <si>
    <t>(35+25+10)*0,4</t>
  </si>
  <si>
    <t>58-M</t>
  </si>
  <si>
    <t>Revize vyhrazených technických zařízení</t>
  </si>
  <si>
    <t>580105023R</t>
  </si>
  <si>
    <t>Kontrola stavu a výchozí revize ochrany před úderem blesku mřížové soustavy přes 8 svodů</t>
  </si>
  <si>
    <t>-1623608848</t>
  </si>
  <si>
    <t>HZS</t>
  </si>
  <si>
    <t>Hodinové zúčtovací sazby</t>
  </si>
  <si>
    <t>HZS2222</t>
  </si>
  <si>
    <t>Hodinová zúčtovací sazba elektrikář odborný</t>
  </si>
  <si>
    <t>hod</t>
  </si>
  <si>
    <t>512</t>
  </si>
  <si>
    <t>1077050526</t>
  </si>
  <si>
    <t>"spolupráce s revizním technikem"4</t>
  </si>
  <si>
    <t>"napojení na jímací soustavu sousedního objektu"4</t>
  </si>
  <si>
    <t>EL - Elektroinstalace</t>
  </si>
  <si>
    <t xml:space="preserve">    740 - Elektromontáže - zkoušky a revize</t>
  </si>
  <si>
    <t xml:space="preserve">    742 - Elektromontáže - rozvodný systém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</si>
  <si>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</si>
  <si>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</si>
  <si>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</si>
  <si>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740</t>
  </si>
  <si>
    <t>Elektromontáže - zkoušky a revize</t>
  </si>
  <si>
    <t>740991300R</t>
  </si>
  <si>
    <t>Celková prohlídka elektrického rozvodu a výchozí revize zařízení do 1 milionu Kč</t>
  </si>
  <si>
    <t>908887947</t>
  </si>
  <si>
    <t>"viz. výkres D.EL.02; D.EL.05; D.EL.06"</t>
  </si>
  <si>
    <t>742</t>
  </si>
  <si>
    <t>Elektromontáže - rozvodný systém</t>
  </si>
  <si>
    <t>742111100-D</t>
  </si>
  <si>
    <t>Demontáž rozvodnice oceloplechová nebo plastová běžná do 20 kg</t>
  </si>
  <si>
    <t>-911421852</t>
  </si>
  <si>
    <t>"viz. výkres D.EL.02"</t>
  </si>
  <si>
    <t>742111200</t>
  </si>
  <si>
    <t>Montáž rozvodnice oceloplechová nebo plastová běžná do 50 kg</t>
  </si>
  <si>
    <t>873801653</t>
  </si>
  <si>
    <t>"viz. výkres D.EL.02; D.EL.05"</t>
  </si>
  <si>
    <t>357131050R</t>
  </si>
  <si>
    <t>rozvodnice nástěnná, neprůhledné dveře s montážní deskou 500x400x210, IP65/00</t>
  </si>
  <si>
    <t>-224274407</t>
  </si>
  <si>
    <t>742811110</t>
  </si>
  <si>
    <t>Montáž svorkovnice do rozvaděčů - řadová vodič do 2,5 mm2 se zapojením vodičů</t>
  </si>
  <si>
    <t>776132891</t>
  </si>
  <si>
    <t>345621480</t>
  </si>
  <si>
    <t>svornice řadová RSA 4 objednací číslo A131110</t>
  </si>
  <si>
    <t>-337347885</t>
  </si>
  <si>
    <t>743131112</t>
  </si>
  <si>
    <t>Montáž trubka ochranná do krabic plastová tuhá D do 32 mm uložená pevně</t>
  </si>
  <si>
    <t>1820453910</t>
  </si>
  <si>
    <t>6*29</t>
  </si>
  <si>
    <t>345711080</t>
  </si>
  <si>
    <t>trubka elektroinstalační pancéřová pevná z PH L3m 8025</t>
  </si>
  <si>
    <t>2069463697</t>
  </si>
  <si>
    <t>743312110</t>
  </si>
  <si>
    <t>Montáž lišta a kanálek vkládací šířky do 20 mm s víčkem</t>
  </si>
  <si>
    <t>-21168867</t>
  </si>
  <si>
    <t>2*35</t>
  </si>
  <si>
    <t>345718350</t>
  </si>
  <si>
    <t>lišta elektroinstalační vkládací LV 24 x 22</t>
  </si>
  <si>
    <t>89976614</t>
  </si>
  <si>
    <t>744</t>
  </si>
  <si>
    <t>Elektromontáže - rozvody vodičů měděných</t>
  </si>
  <si>
    <t>744441100</t>
  </si>
  <si>
    <t>Montáž kabel Cu sk.1 do 1 kV do 0,40 kg uložený pevně</t>
  </si>
  <si>
    <t>-2020909653</t>
  </si>
  <si>
    <t>"otvírače oken"50+45+80+75</t>
  </si>
  <si>
    <t>"světla"70+55+70+25+70+30</t>
  </si>
  <si>
    <t>Mezisoučet 5x1,5</t>
  </si>
  <si>
    <t>70+40+70+25+70+30</t>
  </si>
  <si>
    <t>Mezisoučet JYTY 2x1</t>
  </si>
  <si>
    <t>Mezisoučet 5x2,5</t>
  </si>
  <si>
    <t>341110900</t>
  </si>
  <si>
    <t>kabel silový s Cu jádrem CYKY 5x1,5 mm2</t>
  </si>
  <si>
    <t>1626632111</t>
  </si>
  <si>
    <t>341110940</t>
  </si>
  <si>
    <t>kabel silový s Cu jádrem CYKY 5x2,5 mm2</t>
  </si>
  <si>
    <t>1871099500</t>
  </si>
  <si>
    <t>341215500</t>
  </si>
  <si>
    <t>kabel sdělovací JYTY Al laminovanou fólií 2x1 mm</t>
  </si>
  <si>
    <t>967017586</t>
  </si>
  <si>
    <t>744441100-D</t>
  </si>
  <si>
    <t>Demontáž kabel Cu sk.1 do 1 kV do 0,40 kg uložený pevně</t>
  </si>
  <si>
    <t>375912907</t>
  </si>
  <si>
    <t>650</t>
  </si>
  <si>
    <t>747</t>
  </si>
  <si>
    <t>Elektromontáže - kompletace rozvodů</t>
  </si>
  <si>
    <t>747112321</t>
  </si>
  <si>
    <t>Montáž spínač (polo)zapuštěný šroubové připojení řazení 2 -pro žaluzie</t>
  </si>
  <si>
    <t>388282793</t>
  </si>
  <si>
    <t>345358020R</t>
  </si>
  <si>
    <t>ovladač zapínací tlačítkový dvojitý pro ovládání žaluzií</t>
  </si>
  <si>
    <t>-116666972</t>
  </si>
  <si>
    <t>747151100R</t>
  </si>
  <si>
    <t xml:space="preserve">Zapojení elektrického otvírače oken </t>
  </si>
  <si>
    <t>918235440</t>
  </si>
  <si>
    <t>2*12</t>
  </si>
  <si>
    <t>358110710R</t>
  </si>
  <si>
    <t>elektrický otvírač oken 230V AC, 0,18A, 250N, délka zdvihu 240/360mm, rychlost zdvihu 13,5 mm/s, IP30</t>
  </si>
  <si>
    <t>276807982</t>
  </si>
  <si>
    <t>747231110</t>
  </si>
  <si>
    <t>Montáž jistič jednopólový nn do 25 A bez krytu</t>
  </si>
  <si>
    <t>1329015102</t>
  </si>
  <si>
    <t>Mezisoučet SO1</t>
  </si>
  <si>
    <t>Mezisoučet HR</t>
  </si>
  <si>
    <t>358221070</t>
  </si>
  <si>
    <t>jistič 1pólový-charakteristika B 6B/1</t>
  </si>
  <si>
    <t>-1990857804</t>
  </si>
  <si>
    <t>358221090</t>
  </si>
  <si>
    <t>jistič 1pólový-charakteristika B10B/1</t>
  </si>
  <si>
    <t>2090931152</t>
  </si>
  <si>
    <t>358221570</t>
  </si>
  <si>
    <t>jistič 1pólový-charakteristika C10C/1</t>
  </si>
  <si>
    <t>36997821</t>
  </si>
  <si>
    <t>747233110</t>
  </si>
  <si>
    <t>Montáž jistič třípólový nn do 25 A bez krytu</t>
  </si>
  <si>
    <t>-1230351632</t>
  </si>
  <si>
    <t>1+1</t>
  </si>
  <si>
    <t>358224020</t>
  </si>
  <si>
    <t>jistič 3pólový-charakteristika B  20B/3</t>
  </si>
  <si>
    <t>1050678116</t>
  </si>
  <si>
    <t>358224040</t>
  </si>
  <si>
    <t>jistič 3pólový-charakteristika B 32B/3</t>
  </si>
  <si>
    <t>-1862094661</t>
  </si>
  <si>
    <t>358224220</t>
  </si>
  <si>
    <t>jistič 3pólový-charakteristika C 10C/3</t>
  </si>
  <si>
    <t>1242481489</t>
  </si>
  <si>
    <t>358224040R</t>
  </si>
  <si>
    <t>spínač 3pólový- 32-3</t>
  </si>
  <si>
    <t>-1621412145</t>
  </si>
  <si>
    <t>747251102R</t>
  </si>
  <si>
    <t>Montáž svodiče bleskových proudů nn 1. + 2. stupeň, třípólový</t>
  </si>
  <si>
    <t>-1582264458</t>
  </si>
  <si>
    <t>358895170</t>
  </si>
  <si>
    <t>svodič přepětí - 1. + 2. stupeň</t>
  </si>
  <si>
    <t>407198210</t>
  </si>
  <si>
    <t>747251131</t>
  </si>
  <si>
    <t>Montáž svodiče přepětí nn 3.stupeň jednopólových jednodílných na DIN lištu</t>
  </si>
  <si>
    <t>1797581731</t>
  </si>
  <si>
    <t>358895400r</t>
  </si>
  <si>
    <t>svodič přepětí 3. stupeň, 3 pol, na DIN lištu</t>
  </si>
  <si>
    <t>1960482092</t>
  </si>
  <si>
    <t>747791120</t>
  </si>
  <si>
    <t>Montáž měnicí prvek elektronický se zapojenými 2 vývody</t>
  </si>
  <si>
    <t>-2065401921</t>
  </si>
  <si>
    <t>374141300R</t>
  </si>
  <si>
    <t>tlačítkový ovladač se čtyřmi podsvícenými tlačítky a popisným polem pro sběrnici KNX</t>
  </si>
  <si>
    <t>-2016682391</t>
  </si>
  <si>
    <t>747791260</t>
  </si>
  <si>
    <t>Montáž měnicí prvek elektronický se zapojenými 15 vývodů</t>
  </si>
  <si>
    <t>1775892517</t>
  </si>
  <si>
    <t>374221010R</t>
  </si>
  <si>
    <t>napaječ 230/30V, 640mA, se sběrnici KNX</t>
  </si>
  <si>
    <t>1891864771</t>
  </si>
  <si>
    <t>374221012R</t>
  </si>
  <si>
    <t>čtyřkanálový stmívač 1-10V, se čtyřmi výstupy 16A, se sběrnici KNX</t>
  </si>
  <si>
    <t>495801039</t>
  </si>
  <si>
    <t>374221014R</t>
  </si>
  <si>
    <t>Interface KNXnet/IP</t>
  </si>
  <si>
    <t>-257539632</t>
  </si>
  <si>
    <t>748</t>
  </si>
  <si>
    <t>Elektromontáže - osvětlovací zařízení a svítidla</t>
  </si>
  <si>
    <t>748121212</t>
  </si>
  <si>
    <t>Montáž svítidlo zářivkové bytové nástěnné přisazené 1 zdroj kompaktní</t>
  </si>
  <si>
    <t>-885005585</t>
  </si>
  <si>
    <t>348237350</t>
  </si>
  <si>
    <t>svítidlo nouzové s LED sv. zdrojem, 3 hod. 230V, IP65, pro netrvalé svícení</t>
  </si>
  <si>
    <t>-175879440</t>
  </si>
  <si>
    <t>748123211</t>
  </si>
  <si>
    <t>Montáž svítidlo LED průmyslové závěsné lampa</t>
  </si>
  <si>
    <t>533055538</t>
  </si>
  <si>
    <t>348342250R</t>
  </si>
  <si>
    <t>svítidlo průmyslové s LED zdrojem 33 300lm, 237W IP54 se stmíváním 1-10V</t>
  </si>
  <si>
    <t>1052537619</t>
  </si>
  <si>
    <t>748132112-D</t>
  </si>
  <si>
    <t>Demontáž svítidlo výbojkové průmyslové stropní přisazené 1 zdroj s krytem</t>
  </si>
  <si>
    <t>-129514063</t>
  </si>
  <si>
    <t>48+20</t>
  </si>
  <si>
    <t>748139210-D</t>
  </si>
  <si>
    <t>Demontáž svítidlo výbojkové předřadný přístroj průmyslový nebo venkovní nástěnný 1 zdroj</t>
  </si>
  <si>
    <t>2043902766</t>
  </si>
  <si>
    <t>139263419</t>
  </si>
  <si>
    <t>"neočekávané práce při demontáži stávající elektroinstalace"16</t>
  </si>
  <si>
    <t>"spolupráce s revizním technikem"6</t>
  </si>
  <si>
    <t>"úpravy vnitřního zapojení rozvaděče HR"8</t>
  </si>
  <si>
    <t>"naprogramování stmívače osvětlení"20</t>
  </si>
  <si>
    <t>HZS4121R</t>
  </si>
  <si>
    <t>Pronájem, montáž a přesuny plošiny pro montáž svítidel (10m)</t>
  </si>
  <si>
    <t>22448805</t>
  </si>
  <si>
    <t>"demontáže stávajících svítidel a rozvodů"16</t>
  </si>
  <si>
    <t>"příprava nových kabelových tras"8</t>
  </si>
  <si>
    <t>"montáž nového osvětlení"24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</si>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</sst>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64" t="s">
        <v>16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9"/>
      <c r="AQ5" s="31"/>
      <c r="BE5" s="362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6" t="s">
        <v>19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9"/>
      <c r="AQ6" s="31"/>
      <c r="BE6" s="363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63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63"/>
      <c r="BS8" s="24" t="s">
        <v>29</v>
      </c>
    </row>
    <row r="9" spans="2:71" ht="29.25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39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39" t="s">
        <v>33</v>
      </c>
      <c r="AO9" s="29"/>
      <c r="AP9" s="29"/>
      <c r="AQ9" s="31"/>
      <c r="BE9" s="363"/>
      <c r="BS9" s="24" t="s">
        <v>34</v>
      </c>
    </row>
    <row r="10" spans="2:71" ht="14.45" customHeight="1">
      <c r="B10" s="28"/>
      <c r="C10" s="29"/>
      <c r="D10" s="37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36</v>
      </c>
      <c r="AL10" s="29"/>
      <c r="AM10" s="29"/>
      <c r="AN10" s="35" t="s">
        <v>37</v>
      </c>
      <c r="AO10" s="29"/>
      <c r="AP10" s="29"/>
      <c r="AQ10" s="31"/>
      <c r="BE10" s="363"/>
      <c r="BS10" s="24" t="s">
        <v>20</v>
      </c>
    </row>
    <row r="11" spans="2:71" ht="18.4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39</v>
      </c>
      <c r="AL11" s="29"/>
      <c r="AM11" s="29"/>
      <c r="AN11" s="35" t="s">
        <v>40</v>
      </c>
      <c r="AO11" s="29"/>
      <c r="AP11" s="29"/>
      <c r="AQ11" s="31"/>
      <c r="BE11" s="363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63"/>
      <c r="BS12" s="24" t="s">
        <v>20</v>
      </c>
    </row>
    <row r="13" spans="2:71" ht="14.45" customHeight="1">
      <c r="B13" s="28"/>
      <c r="C13" s="29"/>
      <c r="D13" s="37" t="s">
        <v>41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36</v>
      </c>
      <c r="AL13" s="29"/>
      <c r="AM13" s="29"/>
      <c r="AN13" s="40" t="s">
        <v>42</v>
      </c>
      <c r="AO13" s="29"/>
      <c r="AP13" s="29"/>
      <c r="AQ13" s="31"/>
      <c r="BE13" s="363"/>
      <c r="BS13" s="24" t="s">
        <v>20</v>
      </c>
    </row>
    <row r="14" spans="2:71" ht="13.5">
      <c r="B14" s="28"/>
      <c r="C14" s="29"/>
      <c r="D14" s="29"/>
      <c r="E14" s="367" t="s">
        <v>42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7" t="s">
        <v>39</v>
      </c>
      <c r="AL14" s="29"/>
      <c r="AM14" s="29"/>
      <c r="AN14" s="40" t="s">
        <v>42</v>
      </c>
      <c r="AO14" s="29"/>
      <c r="AP14" s="29"/>
      <c r="AQ14" s="31"/>
      <c r="BE14" s="363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63"/>
      <c r="BS15" s="24" t="s">
        <v>43</v>
      </c>
    </row>
    <row r="16" spans="2:71" ht="14.45" customHeight="1">
      <c r="B16" s="28"/>
      <c r="C16" s="29"/>
      <c r="D16" s="37" t="s">
        <v>44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36</v>
      </c>
      <c r="AL16" s="29"/>
      <c r="AM16" s="29"/>
      <c r="AN16" s="35" t="s">
        <v>45</v>
      </c>
      <c r="AO16" s="29"/>
      <c r="AP16" s="29"/>
      <c r="AQ16" s="31"/>
      <c r="BE16" s="363"/>
      <c r="BS16" s="24" t="s">
        <v>6</v>
      </c>
    </row>
    <row r="17" spans="2:71" ht="18.4" customHeight="1">
      <c r="B17" s="28"/>
      <c r="C17" s="29"/>
      <c r="D17" s="29"/>
      <c r="E17" s="35" t="s">
        <v>46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39</v>
      </c>
      <c r="AL17" s="29"/>
      <c r="AM17" s="29"/>
      <c r="AN17" s="35" t="s">
        <v>47</v>
      </c>
      <c r="AO17" s="29"/>
      <c r="AP17" s="29"/>
      <c r="AQ17" s="31"/>
      <c r="BE17" s="363"/>
      <c r="BS17" s="24" t="s">
        <v>43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63"/>
      <c r="BS18" s="24" t="s">
        <v>8</v>
      </c>
    </row>
    <row r="19" spans="2:71" ht="14.45" customHeight="1">
      <c r="B19" s="28"/>
      <c r="C19" s="29"/>
      <c r="D19" s="37" t="s">
        <v>48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63"/>
      <c r="BS19" s="24" t="s">
        <v>8</v>
      </c>
    </row>
    <row r="20" spans="2:71" ht="22.5" customHeight="1">
      <c r="B20" s="28"/>
      <c r="C20" s="29"/>
      <c r="D20" s="29"/>
      <c r="E20" s="369" t="s">
        <v>40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9"/>
      <c r="AP20" s="29"/>
      <c r="AQ20" s="31"/>
      <c r="BE20" s="363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63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63"/>
    </row>
    <row r="23" spans="2:57" s="1" customFormat="1" ht="25.9" customHeight="1">
      <c r="B23" s="42"/>
      <c r="C23" s="43"/>
      <c r="D23" s="44" t="s">
        <v>49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0">
        <f>ROUND(AG51,2)</f>
        <v>0</v>
      </c>
      <c r="AL23" s="371"/>
      <c r="AM23" s="371"/>
      <c r="AN23" s="371"/>
      <c r="AO23" s="371"/>
      <c r="AP23" s="43"/>
      <c r="AQ23" s="46"/>
      <c r="BE23" s="363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3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2" t="s">
        <v>50</v>
      </c>
      <c r="M25" s="372"/>
      <c r="N25" s="372"/>
      <c r="O25" s="372"/>
      <c r="P25" s="43"/>
      <c r="Q25" s="43"/>
      <c r="R25" s="43"/>
      <c r="S25" s="43"/>
      <c r="T25" s="43"/>
      <c r="U25" s="43"/>
      <c r="V25" s="43"/>
      <c r="W25" s="372" t="s">
        <v>51</v>
      </c>
      <c r="X25" s="372"/>
      <c r="Y25" s="372"/>
      <c r="Z25" s="372"/>
      <c r="AA25" s="372"/>
      <c r="AB25" s="372"/>
      <c r="AC25" s="372"/>
      <c r="AD25" s="372"/>
      <c r="AE25" s="372"/>
      <c r="AF25" s="43"/>
      <c r="AG25" s="43"/>
      <c r="AH25" s="43"/>
      <c r="AI25" s="43"/>
      <c r="AJ25" s="43"/>
      <c r="AK25" s="372" t="s">
        <v>52</v>
      </c>
      <c r="AL25" s="372"/>
      <c r="AM25" s="372"/>
      <c r="AN25" s="372"/>
      <c r="AO25" s="372"/>
      <c r="AP25" s="43"/>
      <c r="AQ25" s="46"/>
      <c r="BE25" s="363"/>
    </row>
    <row r="26" spans="2:57" s="2" customFormat="1" ht="14.45" customHeight="1">
      <c r="B26" s="48"/>
      <c r="C26" s="49"/>
      <c r="D26" s="50" t="s">
        <v>53</v>
      </c>
      <c r="E26" s="49"/>
      <c r="F26" s="50" t="s">
        <v>54</v>
      </c>
      <c r="G26" s="49"/>
      <c r="H26" s="49"/>
      <c r="I26" s="49"/>
      <c r="J26" s="49"/>
      <c r="K26" s="49"/>
      <c r="L26" s="373">
        <v>0.21</v>
      </c>
      <c r="M26" s="374"/>
      <c r="N26" s="374"/>
      <c r="O26" s="374"/>
      <c r="P26" s="49"/>
      <c r="Q26" s="49"/>
      <c r="R26" s="49"/>
      <c r="S26" s="49"/>
      <c r="T26" s="49"/>
      <c r="U26" s="49"/>
      <c r="V26" s="49"/>
      <c r="W26" s="375">
        <f>ROUND(AZ51,2)</f>
        <v>0</v>
      </c>
      <c r="X26" s="374"/>
      <c r="Y26" s="374"/>
      <c r="Z26" s="374"/>
      <c r="AA26" s="374"/>
      <c r="AB26" s="374"/>
      <c r="AC26" s="374"/>
      <c r="AD26" s="374"/>
      <c r="AE26" s="374"/>
      <c r="AF26" s="49"/>
      <c r="AG26" s="49"/>
      <c r="AH26" s="49"/>
      <c r="AI26" s="49"/>
      <c r="AJ26" s="49"/>
      <c r="AK26" s="375">
        <f>ROUND(AV51,2)</f>
        <v>0</v>
      </c>
      <c r="AL26" s="374"/>
      <c r="AM26" s="374"/>
      <c r="AN26" s="374"/>
      <c r="AO26" s="374"/>
      <c r="AP26" s="49"/>
      <c r="AQ26" s="51"/>
      <c r="BE26" s="363"/>
    </row>
    <row r="27" spans="2:57" s="2" customFormat="1" ht="14.45" customHeight="1">
      <c r="B27" s="48"/>
      <c r="C27" s="49"/>
      <c r="D27" s="49"/>
      <c r="E27" s="49"/>
      <c r="F27" s="50" t="s">
        <v>55</v>
      </c>
      <c r="G27" s="49"/>
      <c r="H27" s="49"/>
      <c r="I27" s="49"/>
      <c r="J27" s="49"/>
      <c r="K27" s="49"/>
      <c r="L27" s="373">
        <v>0.15</v>
      </c>
      <c r="M27" s="374"/>
      <c r="N27" s="374"/>
      <c r="O27" s="374"/>
      <c r="P27" s="49"/>
      <c r="Q27" s="49"/>
      <c r="R27" s="49"/>
      <c r="S27" s="49"/>
      <c r="T27" s="49"/>
      <c r="U27" s="49"/>
      <c r="V27" s="49"/>
      <c r="W27" s="375">
        <f>ROUND(BA51,2)</f>
        <v>0</v>
      </c>
      <c r="X27" s="374"/>
      <c r="Y27" s="374"/>
      <c r="Z27" s="374"/>
      <c r="AA27" s="374"/>
      <c r="AB27" s="374"/>
      <c r="AC27" s="374"/>
      <c r="AD27" s="374"/>
      <c r="AE27" s="374"/>
      <c r="AF27" s="49"/>
      <c r="AG27" s="49"/>
      <c r="AH27" s="49"/>
      <c r="AI27" s="49"/>
      <c r="AJ27" s="49"/>
      <c r="AK27" s="375">
        <f>ROUND(AW51,2)</f>
        <v>0</v>
      </c>
      <c r="AL27" s="374"/>
      <c r="AM27" s="374"/>
      <c r="AN27" s="374"/>
      <c r="AO27" s="374"/>
      <c r="AP27" s="49"/>
      <c r="AQ27" s="51"/>
      <c r="BE27" s="363"/>
    </row>
    <row r="28" spans="2:57" s="2" customFormat="1" ht="14.45" customHeight="1" hidden="1">
      <c r="B28" s="48"/>
      <c r="C28" s="49"/>
      <c r="D28" s="49"/>
      <c r="E28" s="49"/>
      <c r="F28" s="50" t="s">
        <v>56</v>
      </c>
      <c r="G28" s="49"/>
      <c r="H28" s="49"/>
      <c r="I28" s="49"/>
      <c r="J28" s="49"/>
      <c r="K28" s="49"/>
      <c r="L28" s="373">
        <v>0.21</v>
      </c>
      <c r="M28" s="374"/>
      <c r="N28" s="374"/>
      <c r="O28" s="374"/>
      <c r="P28" s="49"/>
      <c r="Q28" s="49"/>
      <c r="R28" s="49"/>
      <c r="S28" s="49"/>
      <c r="T28" s="49"/>
      <c r="U28" s="49"/>
      <c r="V28" s="49"/>
      <c r="W28" s="375">
        <f>ROUND(BB51,2)</f>
        <v>0</v>
      </c>
      <c r="X28" s="374"/>
      <c r="Y28" s="374"/>
      <c r="Z28" s="374"/>
      <c r="AA28" s="374"/>
      <c r="AB28" s="374"/>
      <c r="AC28" s="374"/>
      <c r="AD28" s="374"/>
      <c r="AE28" s="374"/>
      <c r="AF28" s="49"/>
      <c r="AG28" s="49"/>
      <c r="AH28" s="49"/>
      <c r="AI28" s="49"/>
      <c r="AJ28" s="49"/>
      <c r="AK28" s="375">
        <v>0</v>
      </c>
      <c r="AL28" s="374"/>
      <c r="AM28" s="374"/>
      <c r="AN28" s="374"/>
      <c r="AO28" s="374"/>
      <c r="AP28" s="49"/>
      <c r="AQ28" s="51"/>
      <c r="BE28" s="363"/>
    </row>
    <row r="29" spans="2:57" s="2" customFormat="1" ht="14.45" customHeight="1" hidden="1">
      <c r="B29" s="48"/>
      <c r="C29" s="49"/>
      <c r="D29" s="49"/>
      <c r="E29" s="49"/>
      <c r="F29" s="50" t="s">
        <v>57</v>
      </c>
      <c r="G29" s="49"/>
      <c r="H29" s="49"/>
      <c r="I29" s="49"/>
      <c r="J29" s="49"/>
      <c r="K29" s="49"/>
      <c r="L29" s="373">
        <v>0.15</v>
      </c>
      <c r="M29" s="374"/>
      <c r="N29" s="374"/>
      <c r="O29" s="374"/>
      <c r="P29" s="49"/>
      <c r="Q29" s="49"/>
      <c r="R29" s="49"/>
      <c r="S29" s="49"/>
      <c r="T29" s="49"/>
      <c r="U29" s="49"/>
      <c r="V29" s="49"/>
      <c r="W29" s="375">
        <f>ROUND(BC51,2)</f>
        <v>0</v>
      </c>
      <c r="X29" s="374"/>
      <c r="Y29" s="374"/>
      <c r="Z29" s="374"/>
      <c r="AA29" s="374"/>
      <c r="AB29" s="374"/>
      <c r="AC29" s="374"/>
      <c r="AD29" s="374"/>
      <c r="AE29" s="374"/>
      <c r="AF29" s="49"/>
      <c r="AG29" s="49"/>
      <c r="AH29" s="49"/>
      <c r="AI29" s="49"/>
      <c r="AJ29" s="49"/>
      <c r="AK29" s="375">
        <v>0</v>
      </c>
      <c r="AL29" s="374"/>
      <c r="AM29" s="374"/>
      <c r="AN29" s="374"/>
      <c r="AO29" s="374"/>
      <c r="AP29" s="49"/>
      <c r="AQ29" s="51"/>
      <c r="BE29" s="363"/>
    </row>
    <row r="30" spans="2:57" s="2" customFormat="1" ht="14.45" customHeight="1" hidden="1">
      <c r="B30" s="48"/>
      <c r="C30" s="49"/>
      <c r="D30" s="49"/>
      <c r="E30" s="49"/>
      <c r="F30" s="50" t="s">
        <v>58</v>
      </c>
      <c r="G30" s="49"/>
      <c r="H30" s="49"/>
      <c r="I30" s="49"/>
      <c r="J30" s="49"/>
      <c r="K30" s="49"/>
      <c r="L30" s="373">
        <v>0</v>
      </c>
      <c r="M30" s="374"/>
      <c r="N30" s="374"/>
      <c r="O30" s="374"/>
      <c r="P30" s="49"/>
      <c r="Q30" s="49"/>
      <c r="R30" s="49"/>
      <c r="S30" s="49"/>
      <c r="T30" s="49"/>
      <c r="U30" s="49"/>
      <c r="V30" s="49"/>
      <c r="W30" s="375">
        <f>ROUND(BD51,2)</f>
        <v>0</v>
      </c>
      <c r="X30" s="374"/>
      <c r="Y30" s="374"/>
      <c r="Z30" s="374"/>
      <c r="AA30" s="374"/>
      <c r="AB30" s="374"/>
      <c r="AC30" s="374"/>
      <c r="AD30" s="374"/>
      <c r="AE30" s="374"/>
      <c r="AF30" s="49"/>
      <c r="AG30" s="49"/>
      <c r="AH30" s="49"/>
      <c r="AI30" s="49"/>
      <c r="AJ30" s="49"/>
      <c r="AK30" s="375">
        <v>0</v>
      </c>
      <c r="AL30" s="374"/>
      <c r="AM30" s="374"/>
      <c r="AN30" s="374"/>
      <c r="AO30" s="374"/>
      <c r="AP30" s="49"/>
      <c r="AQ30" s="51"/>
      <c r="BE30" s="363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3"/>
    </row>
    <row r="32" spans="2:57" s="1" customFormat="1" ht="25.9" customHeight="1">
      <c r="B32" s="42"/>
      <c r="C32" s="52"/>
      <c r="D32" s="53" t="s">
        <v>59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60</v>
      </c>
      <c r="U32" s="54"/>
      <c r="V32" s="54"/>
      <c r="W32" s="54"/>
      <c r="X32" s="376" t="s">
        <v>61</v>
      </c>
      <c r="Y32" s="377"/>
      <c r="Z32" s="377"/>
      <c r="AA32" s="377"/>
      <c r="AB32" s="377"/>
      <c r="AC32" s="54"/>
      <c r="AD32" s="54"/>
      <c r="AE32" s="54"/>
      <c r="AF32" s="54"/>
      <c r="AG32" s="54"/>
      <c r="AH32" s="54"/>
      <c r="AI32" s="54"/>
      <c r="AJ32" s="54"/>
      <c r="AK32" s="378">
        <f>SUM(AK23:AK30)</f>
        <v>0</v>
      </c>
      <c r="AL32" s="377"/>
      <c r="AM32" s="377"/>
      <c r="AN32" s="377"/>
      <c r="AO32" s="379"/>
      <c r="AP32" s="52"/>
      <c r="AQ32" s="56"/>
      <c r="BE32" s="363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62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1602/I_2017_1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0" t="str">
        <f>K6</f>
        <v>Snížení energetické náročnosti provozu sportovní haly Gymnázia Trutnov</v>
      </c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25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Trutnov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27</v>
      </c>
      <c r="AJ44" s="64"/>
      <c r="AK44" s="64"/>
      <c r="AL44" s="64"/>
      <c r="AM44" s="382" t="str">
        <f>IF(AN8="","",AN8)</f>
        <v>31.3.2016</v>
      </c>
      <c r="AN44" s="382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35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Gymnázium Trutnov, Jiráskovo náměstí 325, Trutnov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44</v>
      </c>
      <c r="AJ46" s="64"/>
      <c r="AK46" s="64"/>
      <c r="AL46" s="64"/>
      <c r="AM46" s="383" t="str">
        <f>IF(E17="","",E17)</f>
        <v>DABONA s.r.o., Sokolovská 682, Rychnov nad Kněžnou</v>
      </c>
      <c r="AN46" s="383"/>
      <c r="AO46" s="383"/>
      <c r="AP46" s="383"/>
      <c r="AQ46" s="64"/>
      <c r="AR46" s="62"/>
      <c r="AS46" s="384" t="s">
        <v>63</v>
      </c>
      <c r="AT46" s="38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41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6"/>
      <c r="AT47" s="38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8"/>
      <c r="AT48" s="38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90" t="s">
        <v>64</v>
      </c>
      <c r="D49" s="391"/>
      <c r="E49" s="391"/>
      <c r="F49" s="391"/>
      <c r="G49" s="391"/>
      <c r="H49" s="80"/>
      <c r="I49" s="392" t="s">
        <v>65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3" t="s">
        <v>66</v>
      </c>
      <c r="AH49" s="391"/>
      <c r="AI49" s="391"/>
      <c r="AJ49" s="391"/>
      <c r="AK49" s="391"/>
      <c r="AL49" s="391"/>
      <c r="AM49" s="391"/>
      <c r="AN49" s="392" t="s">
        <v>67</v>
      </c>
      <c r="AO49" s="391"/>
      <c r="AP49" s="391"/>
      <c r="AQ49" s="81" t="s">
        <v>68</v>
      </c>
      <c r="AR49" s="62"/>
      <c r="AS49" s="82" t="s">
        <v>69</v>
      </c>
      <c r="AT49" s="83" t="s">
        <v>70</v>
      </c>
      <c r="AU49" s="83" t="s">
        <v>71</v>
      </c>
      <c r="AV49" s="83" t="s">
        <v>72</v>
      </c>
      <c r="AW49" s="83" t="s">
        <v>73</v>
      </c>
      <c r="AX49" s="83" t="s">
        <v>74</v>
      </c>
      <c r="AY49" s="83" t="s">
        <v>75</v>
      </c>
      <c r="AZ49" s="83" t="s">
        <v>76</v>
      </c>
      <c r="BA49" s="83" t="s">
        <v>77</v>
      </c>
      <c r="BB49" s="83" t="s">
        <v>78</v>
      </c>
      <c r="BC49" s="83" t="s">
        <v>79</v>
      </c>
      <c r="BD49" s="84" t="s">
        <v>80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81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7">
        <f>ROUND(SUM(AG52:AG55),2)</f>
        <v>0</v>
      </c>
      <c r="AH51" s="397"/>
      <c r="AI51" s="397"/>
      <c r="AJ51" s="397"/>
      <c r="AK51" s="397"/>
      <c r="AL51" s="397"/>
      <c r="AM51" s="397"/>
      <c r="AN51" s="398">
        <f>SUM(AG51,AT51)</f>
        <v>0</v>
      </c>
      <c r="AO51" s="398"/>
      <c r="AP51" s="398"/>
      <c r="AQ51" s="90" t="s">
        <v>40</v>
      </c>
      <c r="AR51" s="72"/>
      <c r="AS51" s="91">
        <f>ROUND(SUM(AS52:AS55),2)</f>
        <v>0</v>
      </c>
      <c r="AT51" s="92">
        <f>ROUND(SUM(AV51:AW51),2)</f>
        <v>0</v>
      </c>
      <c r="AU51" s="93">
        <f>ROUND(SUM(AU52:AU55),5)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ROUND(SUM(AZ52:AZ55),2)</f>
        <v>0</v>
      </c>
      <c r="BA51" s="92">
        <f>ROUND(SUM(BA52:BA55),2)</f>
        <v>0</v>
      </c>
      <c r="BB51" s="92">
        <f>ROUND(SUM(BB52:BB55),2)</f>
        <v>0</v>
      </c>
      <c r="BC51" s="92">
        <f>ROUND(SUM(BC52:BC55),2)</f>
        <v>0</v>
      </c>
      <c r="BD51" s="94">
        <f>ROUND(SUM(BD52:BD55),2)</f>
        <v>0</v>
      </c>
      <c r="BS51" s="95" t="s">
        <v>82</v>
      </c>
      <c r="BT51" s="95" t="s">
        <v>83</v>
      </c>
      <c r="BU51" s="96" t="s">
        <v>84</v>
      </c>
      <c r="BV51" s="95" t="s">
        <v>85</v>
      </c>
      <c r="BW51" s="95" t="s">
        <v>7</v>
      </c>
      <c r="BX51" s="95" t="s">
        <v>86</v>
      </c>
      <c r="CL51" s="95" t="s">
        <v>22</v>
      </c>
    </row>
    <row r="52" spans="1:91" s="5" customFormat="1" ht="22.5" customHeight="1">
      <c r="A52" s="97" t="s">
        <v>87</v>
      </c>
      <c r="B52" s="98"/>
      <c r="C52" s="99"/>
      <c r="D52" s="396" t="s">
        <v>88</v>
      </c>
      <c r="E52" s="396"/>
      <c r="F52" s="396"/>
      <c r="G52" s="396"/>
      <c r="H52" s="396"/>
      <c r="I52" s="100"/>
      <c r="J52" s="396" t="s">
        <v>89</v>
      </c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4">
        <f>'ST - Stavební část'!J27</f>
        <v>0</v>
      </c>
      <c r="AH52" s="395"/>
      <c r="AI52" s="395"/>
      <c r="AJ52" s="395"/>
      <c r="AK52" s="395"/>
      <c r="AL52" s="395"/>
      <c r="AM52" s="395"/>
      <c r="AN52" s="394">
        <f>SUM(AG52,AT52)</f>
        <v>0</v>
      </c>
      <c r="AO52" s="395"/>
      <c r="AP52" s="395"/>
      <c r="AQ52" s="101" t="s">
        <v>90</v>
      </c>
      <c r="AR52" s="102"/>
      <c r="AS52" s="103">
        <v>0</v>
      </c>
      <c r="AT52" s="104">
        <f>ROUND(SUM(AV52:AW52),2)</f>
        <v>0</v>
      </c>
      <c r="AU52" s="105">
        <f>'ST - Stavební část'!P105</f>
        <v>0</v>
      </c>
      <c r="AV52" s="104">
        <f>'ST - Stavební část'!J30</f>
        <v>0</v>
      </c>
      <c r="AW52" s="104">
        <f>'ST - Stavební část'!J31</f>
        <v>0</v>
      </c>
      <c r="AX52" s="104">
        <f>'ST - Stavební část'!J32</f>
        <v>0</v>
      </c>
      <c r="AY52" s="104">
        <f>'ST - Stavební část'!J33</f>
        <v>0</v>
      </c>
      <c r="AZ52" s="104">
        <f>'ST - Stavební část'!F30</f>
        <v>0</v>
      </c>
      <c r="BA52" s="104">
        <f>'ST - Stavební část'!F31</f>
        <v>0</v>
      </c>
      <c r="BB52" s="104">
        <f>'ST - Stavební část'!F32</f>
        <v>0</v>
      </c>
      <c r="BC52" s="104">
        <f>'ST - Stavební část'!F33</f>
        <v>0</v>
      </c>
      <c r="BD52" s="106">
        <f>'ST - Stavební část'!F34</f>
        <v>0</v>
      </c>
      <c r="BT52" s="107" t="s">
        <v>24</v>
      </c>
      <c r="BV52" s="107" t="s">
        <v>85</v>
      </c>
      <c r="BW52" s="107" t="s">
        <v>91</v>
      </c>
      <c r="BX52" s="107" t="s">
        <v>7</v>
      </c>
      <c r="CL52" s="107" t="s">
        <v>40</v>
      </c>
      <c r="CM52" s="107" t="s">
        <v>92</v>
      </c>
    </row>
    <row r="53" spans="1:91" s="5" customFormat="1" ht="22.5" customHeight="1">
      <c r="A53" s="97" t="s">
        <v>87</v>
      </c>
      <c r="B53" s="98"/>
      <c r="C53" s="99"/>
      <c r="D53" s="396" t="s">
        <v>93</v>
      </c>
      <c r="E53" s="396"/>
      <c r="F53" s="396"/>
      <c r="G53" s="396"/>
      <c r="H53" s="396"/>
      <c r="I53" s="100"/>
      <c r="J53" s="396" t="s">
        <v>94</v>
      </c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4">
        <f>'OST - Ostatní a vedlejší ...'!J27</f>
        <v>0</v>
      </c>
      <c r="AH53" s="395"/>
      <c r="AI53" s="395"/>
      <c r="AJ53" s="395"/>
      <c r="AK53" s="395"/>
      <c r="AL53" s="395"/>
      <c r="AM53" s="395"/>
      <c r="AN53" s="394">
        <f>SUM(AG53,AT53)</f>
        <v>0</v>
      </c>
      <c r="AO53" s="395"/>
      <c r="AP53" s="395"/>
      <c r="AQ53" s="101" t="s">
        <v>90</v>
      </c>
      <c r="AR53" s="102"/>
      <c r="AS53" s="103">
        <v>0</v>
      </c>
      <c r="AT53" s="104">
        <f>ROUND(SUM(AV53:AW53),2)</f>
        <v>0</v>
      </c>
      <c r="AU53" s="105">
        <f>'OST - Ostatní a vedlejší ...'!P86</f>
        <v>0</v>
      </c>
      <c r="AV53" s="104">
        <f>'OST - Ostatní a vedlejší ...'!J30</f>
        <v>0</v>
      </c>
      <c r="AW53" s="104">
        <f>'OST - Ostatní a vedlejší ...'!J31</f>
        <v>0</v>
      </c>
      <c r="AX53" s="104">
        <f>'OST - Ostatní a vedlejší ...'!J32</f>
        <v>0</v>
      </c>
      <c r="AY53" s="104">
        <f>'OST - Ostatní a vedlejší ...'!J33</f>
        <v>0</v>
      </c>
      <c r="AZ53" s="104">
        <f>'OST - Ostatní a vedlejší ...'!F30</f>
        <v>0</v>
      </c>
      <c r="BA53" s="104">
        <f>'OST - Ostatní a vedlejší ...'!F31</f>
        <v>0</v>
      </c>
      <c r="BB53" s="104">
        <f>'OST - Ostatní a vedlejší ...'!F32</f>
        <v>0</v>
      </c>
      <c r="BC53" s="104">
        <f>'OST - Ostatní a vedlejší ...'!F33</f>
        <v>0</v>
      </c>
      <c r="BD53" s="106">
        <f>'OST - Ostatní a vedlejší ...'!F34</f>
        <v>0</v>
      </c>
      <c r="BT53" s="107" t="s">
        <v>24</v>
      </c>
      <c r="BV53" s="107" t="s">
        <v>85</v>
      </c>
      <c r="BW53" s="107" t="s">
        <v>95</v>
      </c>
      <c r="BX53" s="107" t="s">
        <v>7</v>
      </c>
      <c r="CL53" s="107" t="s">
        <v>40</v>
      </c>
      <c r="CM53" s="107" t="s">
        <v>92</v>
      </c>
    </row>
    <row r="54" spans="1:91" s="5" customFormat="1" ht="22.5" customHeight="1">
      <c r="A54" s="97" t="s">
        <v>87</v>
      </c>
      <c r="B54" s="98"/>
      <c r="C54" s="99"/>
      <c r="D54" s="396" t="s">
        <v>96</v>
      </c>
      <c r="E54" s="396"/>
      <c r="F54" s="396"/>
      <c r="G54" s="396"/>
      <c r="H54" s="396"/>
      <c r="I54" s="100"/>
      <c r="J54" s="396" t="s">
        <v>97</v>
      </c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4">
        <f>'BL - Bleskosvod'!J27</f>
        <v>0</v>
      </c>
      <c r="AH54" s="395"/>
      <c r="AI54" s="395"/>
      <c r="AJ54" s="395"/>
      <c r="AK54" s="395"/>
      <c r="AL54" s="395"/>
      <c r="AM54" s="395"/>
      <c r="AN54" s="394">
        <f>SUM(AG54,AT54)</f>
        <v>0</v>
      </c>
      <c r="AO54" s="395"/>
      <c r="AP54" s="395"/>
      <c r="AQ54" s="101" t="s">
        <v>90</v>
      </c>
      <c r="AR54" s="102"/>
      <c r="AS54" s="103">
        <v>0</v>
      </c>
      <c r="AT54" s="104">
        <f>ROUND(SUM(AV54:AW54),2)</f>
        <v>0</v>
      </c>
      <c r="AU54" s="105">
        <f>'BL - Bleskosvod'!P82</f>
        <v>0</v>
      </c>
      <c r="AV54" s="104">
        <f>'BL - Bleskosvod'!J30</f>
        <v>0</v>
      </c>
      <c r="AW54" s="104">
        <f>'BL - Bleskosvod'!J31</f>
        <v>0</v>
      </c>
      <c r="AX54" s="104">
        <f>'BL - Bleskosvod'!J32</f>
        <v>0</v>
      </c>
      <c r="AY54" s="104">
        <f>'BL - Bleskosvod'!J33</f>
        <v>0</v>
      </c>
      <c r="AZ54" s="104">
        <f>'BL - Bleskosvod'!F30</f>
        <v>0</v>
      </c>
      <c r="BA54" s="104">
        <f>'BL - Bleskosvod'!F31</f>
        <v>0</v>
      </c>
      <c r="BB54" s="104">
        <f>'BL - Bleskosvod'!F32</f>
        <v>0</v>
      </c>
      <c r="BC54" s="104">
        <f>'BL - Bleskosvod'!F33</f>
        <v>0</v>
      </c>
      <c r="BD54" s="106">
        <f>'BL - Bleskosvod'!F34</f>
        <v>0</v>
      </c>
      <c r="BT54" s="107" t="s">
        <v>24</v>
      </c>
      <c r="BV54" s="107" t="s">
        <v>85</v>
      </c>
      <c r="BW54" s="107" t="s">
        <v>98</v>
      </c>
      <c r="BX54" s="107" t="s">
        <v>7</v>
      </c>
      <c r="CL54" s="107" t="s">
        <v>40</v>
      </c>
      <c r="CM54" s="107" t="s">
        <v>92</v>
      </c>
    </row>
    <row r="55" spans="1:91" s="5" customFormat="1" ht="22.5" customHeight="1">
      <c r="A55" s="97" t="s">
        <v>87</v>
      </c>
      <c r="B55" s="98"/>
      <c r="C55" s="99"/>
      <c r="D55" s="396" t="s">
        <v>99</v>
      </c>
      <c r="E55" s="396"/>
      <c r="F55" s="396"/>
      <c r="G55" s="396"/>
      <c r="H55" s="396"/>
      <c r="I55" s="100"/>
      <c r="J55" s="396" t="s">
        <v>100</v>
      </c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4">
        <f>'EL - Elektroinstalace'!J27</f>
        <v>0</v>
      </c>
      <c r="AH55" s="395"/>
      <c r="AI55" s="395"/>
      <c r="AJ55" s="395"/>
      <c r="AK55" s="395"/>
      <c r="AL55" s="395"/>
      <c r="AM55" s="395"/>
      <c r="AN55" s="394">
        <f>SUM(AG55,AT55)</f>
        <v>0</v>
      </c>
      <c r="AO55" s="395"/>
      <c r="AP55" s="395"/>
      <c r="AQ55" s="101" t="s">
        <v>90</v>
      </c>
      <c r="AR55" s="102"/>
      <c r="AS55" s="108">
        <v>0</v>
      </c>
      <c r="AT55" s="109">
        <f>ROUND(SUM(AV55:AW55),2)</f>
        <v>0</v>
      </c>
      <c r="AU55" s="110">
        <f>'EL - Elektroinstalace'!P84</f>
        <v>0</v>
      </c>
      <c r="AV55" s="109">
        <f>'EL - Elektroinstalace'!J30</f>
        <v>0</v>
      </c>
      <c r="AW55" s="109">
        <f>'EL - Elektroinstalace'!J31</f>
        <v>0</v>
      </c>
      <c r="AX55" s="109">
        <f>'EL - Elektroinstalace'!J32</f>
        <v>0</v>
      </c>
      <c r="AY55" s="109">
        <f>'EL - Elektroinstalace'!J33</f>
        <v>0</v>
      </c>
      <c r="AZ55" s="109">
        <f>'EL - Elektroinstalace'!F30</f>
        <v>0</v>
      </c>
      <c r="BA55" s="109">
        <f>'EL - Elektroinstalace'!F31</f>
        <v>0</v>
      </c>
      <c r="BB55" s="109">
        <f>'EL - Elektroinstalace'!F32</f>
        <v>0</v>
      </c>
      <c r="BC55" s="109">
        <f>'EL - Elektroinstalace'!F33</f>
        <v>0</v>
      </c>
      <c r="BD55" s="111">
        <f>'EL - Elektroinstalace'!F34</f>
        <v>0</v>
      </c>
      <c r="BT55" s="107" t="s">
        <v>24</v>
      </c>
      <c r="BV55" s="107" t="s">
        <v>85</v>
      </c>
      <c r="BW55" s="107" t="s">
        <v>101</v>
      </c>
      <c r="BX55" s="107" t="s">
        <v>7</v>
      </c>
      <c r="CL55" s="107" t="s">
        <v>40</v>
      </c>
      <c r="CM55" s="107" t="s">
        <v>92</v>
      </c>
    </row>
    <row r="56" spans="2:44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T - Stavební část'!C2" display="/"/>
    <hyperlink ref="A53" location="'OST - Ostatní a vedlejší ...'!C2" display="/"/>
    <hyperlink ref="A54" location="'BL - Bleskosvod'!C2" display="/"/>
    <hyperlink ref="A55" location="'EL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91</v>
      </c>
      <c r="AZ2" s="117" t="s">
        <v>107</v>
      </c>
      <c r="BA2" s="117" t="s">
        <v>108</v>
      </c>
      <c r="BB2" s="117" t="s">
        <v>40</v>
      </c>
      <c r="BC2" s="117" t="s">
        <v>109</v>
      </c>
      <c r="BD2" s="117" t="s">
        <v>92</v>
      </c>
    </row>
    <row r="3" spans="2:5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  <c r="AZ3" s="117" t="s">
        <v>110</v>
      </c>
      <c r="BA3" s="117" t="s">
        <v>111</v>
      </c>
      <c r="BB3" s="117" t="s">
        <v>40</v>
      </c>
      <c r="BC3" s="117" t="s">
        <v>112</v>
      </c>
      <c r="BD3" s="117" t="s">
        <v>92</v>
      </c>
    </row>
    <row r="4" spans="2:5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  <c r="AZ4" s="117" t="s">
        <v>114</v>
      </c>
      <c r="BA4" s="117" t="s">
        <v>115</v>
      </c>
      <c r="BB4" s="117" t="s">
        <v>40</v>
      </c>
      <c r="BC4" s="117" t="s">
        <v>116</v>
      </c>
      <c r="BD4" s="117" t="s">
        <v>92</v>
      </c>
    </row>
    <row r="5" spans="2:56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  <c r="AZ5" s="117" t="s">
        <v>117</v>
      </c>
      <c r="BA5" s="117" t="s">
        <v>118</v>
      </c>
      <c r="BB5" s="117" t="s">
        <v>40</v>
      </c>
      <c r="BC5" s="117" t="s">
        <v>119</v>
      </c>
      <c r="BD5" s="117" t="s">
        <v>92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  <c r="AZ6" s="117" t="s">
        <v>120</v>
      </c>
      <c r="BA6" s="117" t="s">
        <v>121</v>
      </c>
      <c r="BB6" s="117" t="s">
        <v>40</v>
      </c>
      <c r="BC6" s="117" t="s">
        <v>122</v>
      </c>
      <c r="BD6" s="117" t="s">
        <v>92</v>
      </c>
    </row>
    <row r="7" spans="2:56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  <c r="AZ7" s="117" t="s">
        <v>123</v>
      </c>
      <c r="BA7" s="117" t="s">
        <v>124</v>
      </c>
      <c r="BB7" s="117" t="s">
        <v>40</v>
      </c>
      <c r="BC7" s="117" t="s">
        <v>125</v>
      </c>
      <c r="BD7" s="117" t="s">
        <v>92</v>
      </c>
    </row>
    <row r="8" spans="2:56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  <c r="AZ8" s="117" t="s">
        <v>127</v>
      </c>
      <c r="BA8" s="117" t="s">
        <v>128</v>
      </c>
      <c r="BB8" s="117" t="s">
        <v>40</v>
      </c>
      <c r="BC8" s="117" t="s">
        <v>129</v>
      </c>
      <c r="BD8" s="117" t="s">
        <v>92</v>
      </c>
    </row>
    <row r="9" spans="2:56" s="1" customFormat="1" ht="36.95" customHeight="1">
      <c r="B9" s="42"/>
      <c r="C9" s="43"/>
      <c r="D9" s="43"/>
      <c r="E9" s="402" t="s">
        <v>130</v>
      </c>
      <c r="F9" s="403"/>
      <c r="G9" s="403"/>
      <c r="H9" s="403"/>
      <c r="I9" s="120"/>
      <c r="J9" s="43"/>
      <c r="K9" s="46"/>
      <c r="AZ9" s="117" t="s">
        <v>131</v>
      </c>
      <c r="BA9" s="117" t="s">
        <v>132</v>
      </c>
      <c r="BB9" s="117" t="s">
        <v>40</v>
      </c>
      <c r="BC9" s="117" t="s">
        <v>133</v>
      </c>
      <c r="BD9" s="117" t="s">
        <v>92</v>
      </c>
    </row>
    <row r="10" spans="2:56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  <c r="AZ10" s="117" t="s">
        <v>134</v>
      </c>
      <c r="BA10" s="117" t="s">
        <v>135</v>
      </c>
      <c r="BB10" s="117" t="s">
        <v>40</v>
      </c>
      <c r="BC10" s="117" t="s">
        <v>136</v>
      </c>
      <c r="BD10" s="117" t="s">
        <v>92</v>
      </c>
    </row>
    <row r="11" spans="2:56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  <c r="AZ11" s="117" t="s">
        <v>137</v>
      </c>
      <c r="BA11" s="117" t="s">
        <v>138</v>
      </c>
      <c r="BB11" s="117" t="s">
        <v>40</v>
      </c>
      <c r="BC11" s="117" t="s">
        <v>139</v>
      </c>
      <c r="BD11" s="117" t="s">
        <v>92</v>
      </c>
    </row>
    <row r="12" spans="2:56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  <c r="AZ12" s="117" t="s">
        <v>140</v>
      </c>
      <c r="BA12" s="117" t="s">
        <v>141</v>
      </c>
      <c r="BB12" s="117" t="s">
        <v>40</v>
      </c>
      <c r="BC12" s="117" t="s">
        <v>142</v>
      </c>
      <c r="BD12" s="117" t="s">
        <v>92</v>
      </c>
    </row>
    <row r="13" spans="2:56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  <c r="AZ13" s="117" t="s">
        <v>143</v>
      </c>
      <c r="BA13" s="117" t="s">
        <v>144</v>
      </c>
      <c r="BB13" s="117" t="s">
        <v>40</v>
      </c>
      <c r="BC13" s="117" t="s">
        <v>145</v>
      </c>
      <c r="BD13" s="117" t="s">
        <v>92</v>
      </c>
    </row>
    <row r="14" spans="2:56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  <c r="AZ14" s="117" t="s">
        <v>146</v>
      </c>
      <c r="BA14" s="117" t="s">
        <v>147</v>
      </c>
      <c r="BB14" s="117" t="s">
        <v>40</v>
      </c>
      <c r="BC14" s="117" t="s">
        <v>148</v>
      </c>
      <c r="BD14" s="117" t="s">
        <v>92</v>
      </c>
    </row>
    <row r="15" spans="2:56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  <c r="AZ15" s="117" t="s">
        <v>149</v>
      </c>
      <c r="BA15" s="117" t="s">
        <v>150</v>
      </c>
      <c r="BB15" s="117" t="s">
        <v>40</v>
      </c>
      <c r="BC15" s="117" t="s">
        <v>151</v>
      </c>
      <c r="BD15" s="117" t="s">
        <v>92</v>
      </c>
    </row>
    <row r="16" spans="2:56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  <c r="AZ16" s="117" t="s">
        <v>152</v>
      </c>
      <c r="BA16" s="117" t="s">
        <v>153</v>
      </c>
      <c r="BB16" s="117" t="s">
        <v>40</v>
      </c>
      <c r="BC16" s="117" t="s">
        <v>154</v>
      </c>
      <c r="BD16" s="117" t="s">
        <v>92</v>
      </c>
    </row>
    <row r="17" spans="2:56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  <c r="AZ17" s="117" t="s">
        <v>155</v>
      </c>
      <c r="BA17" s="117" t="s">
        <v>156</v>
      </c>
      <c r="BB17" s="117" t="s">
        <v>40</v>
      </c>
      <c r="BC17" s="117" t="s">
        <v>157</v>
      </c>
      <c r="BD17" s="117" t="s">
        <v>92</v>
      </c>
    </row>
    <row r="18" spans="2:56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  <c r="AZ18" s="117" t="s">
        <v>158</v>
      </c>
      <c r="BA18" s="117" t="s">
        <v>159</v>
      </c>
      <c r="BB18" s="117" t="s">
        <v>40</v>
      </c>
      <c r="BC18" s="117" t="s">
        <v>160</v>
      </c>
      <c r="BD18" s="117" t="s">
        <v>92</v>
      </c>
    </row>
    <row r="19" spans="2:56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  <c r="AZ19" s="117" t="s">
        <v>161</v>
      </c>
      <c r="BA19" s="117" t="s">
        <v>162</v>
      </c>
      <c r="BB19" s="117" t="s">
        <v>40</v>
      </c>
      <c r="BC19" s="117" t="s">
        <v>163</v>
      </c>
      <c r="BD19" s="117" t="s">
        <v>92</v>
      </c>
    </row>
    <row r="20" spans="2:56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  <c r="AZ20" s="117" t="s">
        <v>164</v>
      </c>
      <c r="BA20" s="117" t="s">
        <v>165</v>
      </c>
      <c r="BB20" s="117" t="s">
        <v>40</v>
      </c>
      <c r="BC20" s="117" t="s">
        <v>166</v>
      </c>
      <c r="BD20" s="117" t="s">
        <v>92</v>
      </c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ROUND(J105,2)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ROUND(SUM(BE105:BE811),2)</f>
        <v>0</v>
      </c>
      <c r="G30" s="43"/>
      <c r="H30" s="43"/>
      <c r="I30" s="133">
        <v>0.21</v>
      </c>
      <c r="J30" s="132">
        <f>ROUND(ROUND((SUM(BE105:BE811)),2)*I30,2)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ROUND(SUM(BF105:BF811),2)</f>
        <v>0</v>
      </c>
      <c r="G31" s="43"/>
      <c r="H31" s="43"/>
      <c r="I31" s="133">
        <v>0.15</v>
      </c>
      <c r="J31" s="132">
        <f>ROUND(ROUND((SUM(BF105:BF811)),2)*I31,2)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ROUND(SUM(BG105:BG811),2)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ROUND(SUM(BH105:BH811),2)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ROUND(SUM(BI105:BI811),2)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ST - Stavební část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J105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172</v>
      </c>
      <c r="E57" s="154"/>
      <c r="F57" s="154"/>
      <c r="G57" s="154"/>
      <c r="H57" s="154"/>
      <c r="I57" s="155"/>
      <c r="J57" s="156">
        <f>J106</f>
        <v>0</v>
      </c>
      <c r="K57" s="157"/>
    </row>
    <row r="58" spans="2:11" s="8" customFormat="1" ht="19.9" customHeight="1">
      <c r="B58" s="158"/>
      <c r="C58" s="159"/>
      <c r="D58" s="160" t="s">
        <v>173</v>
      </c>
      <c r="E58" s="161"/>
      <c r="F58" s="161"/>
      <c r="G58" s="161"/>
      <c r="H58" s="161"/>
      <c r="I58" s="162"/>
      <c r="J58" s="163">
        <f>J107</f>
        <v>0</v>
      </c>
      <c r="K58" s="164"/>
    </row>
    <row r="59" spans="2:11" s="8" customFormat="1" ht="19.9" customHeight="1">
      <c r="B59" s="158"/>
      <c r="C59" s="159"/>
      <c r="D59" s="160" t="s">
        <v>174</v>
      </c>
      <c r="E59" s="161"/>
      <c r="F59" s="161"/>
      <c r="G59" s="161"/>
      <c r="H59" s="161"/>
      <c r="I59" s="162"/>
      <c r="J59" s="163">
        <f>J151</f>
        <v>0</v>
      </c>
      <c r="K59" s="164"/>
    </row>
    <row r="60" spans="2:11" s="8" customFormat="1" ht="19.9" customHeight="1">
      <c r="B60" s="158"/>
      <c r="C60" s="159"/>
      <c r="D60" s="160" t="s">
        <v>175</v>
      </c>
      <c r="E60" s="161"/>
      <c r="F60" s="161"/>
      <c r="G60" s="161"/>
      <c r="H60" s="161"/>
      <c r="I60" s="162"/>
      <c r="J60" s="163">
        <f>J170</f>
        <v>0</v>
      </c>
      <c r="K60" s="164"/>
    </row>
    <row r="61" spans="2:11" s="8" customFormat="1" ht="19.9" customHeight="1">
      <c r="B61" s="158"/>
      <c r="C61" s="159"/>
      <c r="D61" s="160" t="s">
        <v>176</v>
      </c>
      <c r="E61" s="161"/>
      <c r="F61" s="161"/>
      <c r="G61" s="161"/>
      <c r="H61" s="161"/>
      <c r="I61" s="162"/>
      <c r="J61" s="163">
        <f>J204</f>
        <v>0</v>
      </c>
      <c r="K61" s="164"/>
    </row>
    <row r="62" spans="2:11" s="8" customFormat="1" ht="19.9" customHeight="1">
      <c r="B62" s="158"/>
      <c r="C62" s="159"/>
      <c r="D62" s="160" t="s">
        <v>177</v>
      </c>
      <c r="E62" s="161"/>
      <c r="F62" s="161"/>
      <c r="G62" s="161"/>
      <c r="H62" s="161"/>
      <c r="I62" s="162"/>
      <c r="J62" s="163">
        <f>J221</f>
        <v>0</v>
      </c>
      <c r="K62" s="164"/>
    </row>
    <row r="63" spans="2:11" s="8" customFormat="1" ht="19.9" customHeight="1">
      <c r="B63" s="158"/>
      <c r="C63" s="159"/>
      <c r="D63" s="160" t="s">
        <v>178</v>
      </c>
      <c r="E63" s="161"/>
      <c r="F63" s="161"/>
      <c r="G63" s="161"/>
      <c r="H63" s="161"/>
      <c r="I63" s="162"/>
      <c r="J63" s="163">
        <f>J327</f>
        <v>0</v>
      </c>
      <c r="K63" s="164"/>
    </row>
    <row r="64" spans="2:11" s="8" customFormat="1" ht="19.9" customHeight="1">
      <c r="B64" s="158"/>
      <c r="C64" s="159"/>
      <c r="D64" s="160" t="s">
        <v>179</v>
      </c>
      <c r="E64" s="161"/>
      <c r="F64" s="161"/>
      <c r="G64" s="161"/>
      <c r="H64" s="161"/>
      <c r="I64" s="162"/>
      <c r="J64" s="163">
        <f>J380</f>
        <v>0</v>
      </c>
      <c r="K64" s="164"/>
    </row>
    <row r="65" spans="2:11" s="8" customFormat="1" ht="19.9" customHeight="1">
      <c r="B65" s="158"/>
      <c r="C65" s="159"/>
      <c r="D65" s="160" t="s">
        <v>180</v>
      </c>
      <c r="E65" s="161"/>
      <c r="F65" s="161"/>
      <c r="G65" s="161"/>
      <c r="H65" s="161"/>
      <c r="I65" s="162"/>
      <c r="J65" s="163">
        <f>J395</f>
        <v>0</v>
      </c>
      <c r="K65" s="164"/>
    </row>
    <row r="66" spans="2:11" s="8" customFormat="1" ht="19.9" customHeight="1">
      <c r="B66" s="158"/>
      <c r="C66" s="159"/>
      <c r="D66" s="160" t="s">
        <v>181</v>
      </c>
      <c r="E66" s="161"/>
      <c r="F66" s="161"/>
      <c r="G66" s="161"/>
      <c r="H66" s="161"/>
      <c r="I66" s="162"/>
      <c r="J66" s="163">
        <f>J406</f>
        <v>0</v>
      </c>
      <c r="K66" s="164"/>
    </row>
    <row r="67" spans="2:11" s="7" customFormat="1" ht="24.95" customHeight="1">
      <c r="B67" s="151"/>
      <c r="C67" s="152"/>
      <c r="D67" s="153" t="s">
        <v>182</v>
      </c>
      <c r="E67" s="154"/>
      <c r="F67" s="154"/>
      <c r="G67" s="154"/>
      <c r="H67" s="154"/>
      <c r="I67" s="155"/>
      <c r="J67" s="156">
        <f>J408</f>
        <v>0</v>
      </c>
      <c r="K67" s="157"/>
    </row>
    <row r="68" spans="2:11" s="8" customFormat="1" ht="19.9" customHeight="1">
      <c r="B68" s="158"/>
      <c r="C68" s="159"/>
      <c r="D68" s="160" t="s">
        <v>183</v>
      </c>
      <c r="E68" s="161"/>
      <c r="F68" s="161"/>
      <c r="G68" s="161"/>
      <c r="H68" s="161"/>
      <c r="I68" s="162"/>
      <c r="J68" s="163">
        <f>J409</f>
        <v>0</v>
      </c>
      <c r="K68" s="164"/>
    </row>
    <row r="69" spans="2:11" s="8" customFormat="1" ht="19.9" customHeight="1">
      <c r="B69" s="158"/>
      <c r="C69" s="159"/>
      <c r="D69" s="160" t="s">
        <v>184</v>
      </c>
      <c r="E69" s="161"/>
      <c r="F69" s="161"/>
      <c r="G69" s="161"/>
      <c r="H69" s="161"/>
      <c r="I69" s="162"/>
      <c r="J69" s="163">
        <f>J422</f>
        <v>0</v>
      </c>
      <c r="K69" s="164"/>
    </row>
    <row r="70" spans="2:11" s="8" customFormat="1" ht="19.9" customHeight="1">
      <c r="B70" s="158"/>
      <c r="C70" s="159"/>
      <c r="D70" s="160" t="s">
        <v>185</v>
      </c>
      <c r="E70" s="161"/>
      <c r="F70" s="161"/>
      <c r="G70" s="161"/>
      <c r="H70" s="161"/>
      <c r="I70" s="162"/>
      <c r="J70" s="163">
        <f>J455</f>
        <v>0</v>
      </c>
      <c r="K70" s="164"/>
    </row>
    <row r="71" spans="2:11" s="8" customFormat="1" ht="19.9" customHeight="1">
      <c r="B71" s="158"/>
      <c r="C71" s="159"/>
      <c r="D71" s="160" t="s">
        <v>186</v>
      </c>
      <c r="E71" s="161"/>
      <c r="F71" s="161"/>
      <c r="G71" s="161"/>
      <c r="H71" s="161"/>
      <c r="I71" s="162"/>
      <c r="J71" s="163">
        <f>J476</f>
        <v>0</v>
      </c>
      <c r="K71" s="164"/>
    </row>
    <row r="72" spans="2:11" s="8" customFormat="1" ht="19.9" customHeight="1">
      <c r="B72" s="158"/>
      <c r="C72" s="159"/>
      <c r="D72" s="160" t="s">
        <v>187</v>
      </c>
      <c r="E72" s="161"/>
      <c r="F72" s="161"/>
      <c r="G72" s="161"/>
      <c r="H72" s="161"/>
      <c r="I72" s="162"/>
      <c r="J72" s="163">
        <f>J505</f>
        <v>0</v>
      </c>
      <c r="K72" s="164"/>
    </row>
    <row r="73" spans="2:11" s="8" customFormat="1" ht="19.9" customHeight="1">
      <c r="B73" s="158"/>
      <c r="C73" s="159"/>
      <c r="D73" s="160" t="s">
        <v>188</v>
      </c>
      <c r="E73" s="161"/>
      <c r="F73" s="161"/>
      <c r="G73" s="161"/>
      <c r="H73" s="161"/>
      <c r="I73" s="162"/>
      <c r="J73" s="163">
        <f>J507</f>
        <v>0</v>
      </c>
      <c r="K73" s="164"/>
    </row>
    <row r="74" spans="2:11" s="8" customFormat="1" ht="19.9" customHeight="1">
      <c r="B74" s="158"/>
      <c r="C74" s="159"/>
      <c r="D74" s="160" t="s">
        <v>189</v>
      </c>
      <c r="E74" s="161"/>
      <c r="F74" s="161"/>
      <c r="G74" s="161"/>
      <c r="H74" s="161"/>
      <c r="I74" s="162"/>
      <c r="J74" s="163">
        <f>J527</f>
        <v>0</v>
      </c>
      <c r="K74" s="164"/>
    </row>
    <row r="75" spans="2:11" s="8" customFormat="1" ht="19.9" customHeight="1">
      <c r="B75" s="158"/>
      <c r="C75" s="159"/>
      <c r="D75" s="160" t="s">
        <v>190</v>
      </c>
      <c r="E75" s="161"/>
      <c r="F75" s="161"/>
      <c r="G75" s="161"/>
      <c r="H75" s="161"/>
      <c r="I75" s="162"/>
      <c r="J75" s="163">
        <f>J576</f>
        <v>0</v>
      </c>
      <c r="K75" s="164"/>
    </row>
    <row r="76" spans="2:11" s="8" customFormat="1" ht="19.9" customHeight="1">
      <c r="B76" s="158"/>
      <c r="C76" s="159"/>
      <c r="D76" s="160" t="s">
        <v>191</v>
      </c>
      <c r="E76" s="161"/>
      <c r="F76" s="161"/>
      <c r="G76" s="161"/>
      <c r="H76" s="161"/>
      <c r="I76" s="162"/>
      <c r="J76" s="163">
        <f>J600</f>
        <v>0</v>
      </c>
      <c r="K76" s="164"/>
    </row>
    <row r="77" spans="2:11" s="8" customFormat="1" ht="19.9" customHeight="1">
      <c r="B77" s="158"/>
      <c r="C77" s="159"/>
      <c r="D77" s="160" t="s">
        <v>192</v>
      </c>
      <c r="E77" s="161"/>
      <c r="F77" s="161"/>
      <c r="G77" s="161"/>
      <c r="H77" s="161"/>
      <c r="I77" s="162"/>
      <c r="J77" s="163">
        <f>J605</f>
        <v>0</v>
      </c>
      <c r="K77" s="164"/>
    </row>
    <row r="78" spans="2:11" s="8" customFormat="1" ht="19.9" customHeight="1">
      <c r="B78" s="158"/>
      <c r="C78" s="159"/>
      <c r="D78" s="160" t="s">
        <v>193</v>
      </c>
      <c r="E78" s="161"/>
      <c r="F78" s="161"/>
      <c r="G78" s="161"/>
      <c r="H78" s="161"/>
      <c r="I78" s="162"/>
      <c r="J78" s="163">
        <f>J681</f>
        <v>0</v>
      </c>
      <c r="K78" s="164"/>
    </row>
    <row r="79" spans="2:11" s="8" customFormat="1" ht="19.9" customHeight="1">
      <c r="B79" s="158"/>
      <c r="C79" s="159"/>
      <c r="D79" s="160" t="s">
        <v>194</v>
      </c>
      <c r="E79" s="161"/>
      <c r="F79" s="161"/>
      <c r="G79" s="161"/>
      <c r="H79" s="161"/>
      <c r="I79" s="162"/>
      <c r="J79" s="163">
        <f>J728</f>
        <v>0</v>
      </c>
      <c r="K79" s="164"/>
    </row>
    <row r="80" spans="2:11" s="8" customFormat="1" ht="19.9" customHeight="1">
      <c r="B80" s="158"/>
      <c r="C80" s="159"/>
      <c r="D80" s="160" t="s">
        <v>195</v>
      </c>
      <c r="E80" s="161"/>
      <c r="F80" s="161"/>
      <c r="G80" s="161"/>
      <c r="H80" s="161"/>
      <c r="I80" s="162"/>
      <c r="J80" s="163">
        <f>J739</f>
        <v>0</v>
      </c>
      <c r="K80" s="164"/>
    </row>
    <row r="81" spans="2:11" s="8" customFormat="1" ht="19.9" customHeight="1">
      <c r="B81" s="158"/>
      <c r="C81" s="159"/>
      <c r="D81" s="160" t="s">
        <v>196</v>
      </c>
      <c r="E81" s="161"/>
      <c r="F81" s="161"/>
      <c r="G81" s="161"/>
      <c r="H81" s="161"/>
      <c r="I81" s="162"/>
      <c r="J81" s="163">
        <f>J757</f>
        <v>0</v>
      </c>
      <c r="K81" s="164"/>
    </row>
    <row r="82" spans="2:11" s="8" customFormat="1" ht="19.9" customHeight="1">
      <c r="B82" s="158"/>
      <c r="C82" s="159"/>
      <c r="D82" s="160" t="s">
        <v>197</v>
      </c>
      <c r="E82" s="161"/>
      <c r="F82" s="161"/>
      <c r="G82" s="161"/>
      <c r="H82" s="161"/>
      <c r="I82" s="162"/>
      <c r="J82" s="163">
        <f>J776</f>
        <v>0</v>
      </c>
      <c r="K82" s="164"/>
    </row>
    <row r="83" spans="2:11" s="8" customFormat="1" ht="19.9" customHeight="1">
      <c r="B83" s="158"/>
      <c r="C83" s="159"/>
      <c r="D83" s="160" t="s">
        <v>198</v>
      </c>
      <c r="E83" s="161"/>
      <c r="F83" s="161"/>
      <c r="G83" s="161"/>
      <c r="H83" s="161"/>
      <c r="I83" s="162"/>
      <c r="J83" s="163">
        <f>J796</f>
        <v>0</v>
      </c>
      <c r="K83" s="164"/>
    </row>
    <row r="84" spans="2:11" s="7" customFormat="1" ht="24.95" customHeight="1">
      <c r="B84" s="151"/>
      <c r="C84" s="152"/>
      <c r="D84" s="153" t="s">
        <v>199</v>
      </c>
      <c r="E84" s="154"/>
      <c r="F84" s="154"/>
      <c r="G84" s="154"/>
      <c r="H84" s="154"/>
      <c r="I84" s="155"/>
      <c r="J84" s="156">
        <f>J808</f>
        <v>0</v>
      </c>
      <c r="K84" s="157"/>
    </row>
    <row r="85" spans="2:11" s="8" customFormat="1" ht="19.9" customHeight="1">
      <c r="B85" s="158"/>
      <c r="C85" s="159"/>
      <c r="D85" s="160" t="s">
        <v>200</v>
      </c>
      <c r="E85" s="161"/>
      <c r="F85" s="161"/>
      <c r="G85" s="161"/>
      <c r="H85" s="161"/>
      <c r="I85" s="162"/>
      <c r="J85" s="163">
        <f>J809</f>
        <v>0</v>
      </c>
      <c r="K85" s="164"/>
    </row>
    <row r="86" spans="2:11" s="1" customFormat="1" ht="21.75" customHeight="1">
      <c r="B86" s="42"/>
      <c r="C86" s="43"/>
      <c r="D86" s="43"/>
      <c r="E86" s="43"/>
      <c r="F86" s="43"/>
      <c r="G86" s="43"/>
      <c r="H86" s="43"/>
      <c r="I86" s="120"/>
      <c r="J86" s="43"/>
      <c r="K86" s="46"/>
    </row>
    <row r="87" spans="2:11" s="1" customFormat="1" ht="6.95" customHeight="1">
      <c r="B87" s="57"/>
      <c r="C87" s="58"/>
      <c r="D87" s="58"/>
      <c r="E87" s="58"/>
      <c r="F87" s="58"/>
      <c r="G87" s="58"/>
      <c r="H87" s="58"/>
      <c r="I87" s="141"/>
      <c r="J87" s="58"/>
      <c r="K87" s="59"/>
    </row>
    <row r="91" spans="2:12" s="1" customFormat="1" ht="6.95" customHeight="1">
      <c r="B91" s="60"/>
      <c r="C91" s="61"/>
      <c r="D91" s="61"/>
      <c r="E91" s="61"/>
      <c r="F91" s="61"/>
      <c r="G91" s="61"/>
      <c r="H91" s="61"/>
      <c r="I91" s="144"/>
      <c r="J91" s="61"/>
      <c r="K91" s="61"/>
      <c r="L91" s="62"/>
    </row>
    <row r="92" spans="2:12" s="1" customFormat="1" ht="36.95" customHeight="1">
      <c r="B92" s="42"/>
      <c r="C92" s="63" t="s">
        <v>201</v>
      </c>
      <c r="D92" s="64"/>
      <c r="E92" s="64"/>
      <c r="F92" s="64"/>
      <c r="G92" s="64"/>
      <c r="H92" s="64"/>
      <c r="I92" s="165"/>
      <c r="J92" s="64"/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65"/>
      <c r="J93" s="64"/>
      <c r="K93" s="64"/>
      <c r="L93" s="62"/>
    </row>
    <row r="94" spans="2:12" s="1" customFormat="1" ht="14.45" customHeight="1">
      <c r="B94" s="42"/>
      <c r="C94" s="66" t="s">
        <v>18</v>
      </c>
      <c r="D94" s="64"/>
      <c r="E94" s="64"/>
      <c r="F94" s="64"/>
      <c r="G94" s="64"/>
      <c r="H94" s="64"/>
      <c r="I94" s="165"/>
      <c r="J94" s="64"/>
      <c r="K94" s="64"/>
      <c r="L94" s="62"/>
    </row>
    <row r="95" spans="2:12" s="1" customFormat="1" ht="22.5" customHeight="1">
      <c r="B95" s="42"/>
      <c r="C95" s="64"/>
      <c r="D95" s="64"/>
      <c r="E95" s="404" t="str">
        <f>E7</f>
        <v>Snížení energetické náročnosti provozu sportovní haly Gymnázia Trutnov</v>
      </c>
      <c r="F95" s="405"/>
      <c r="G95" s="405"/>
      <c r="H95" s="405"/>
      <c r="I95" s="165"/>
      <c r="J95" s="64"/>
      <c r="K95" s="64"/>
      <c r="L95" s="62"/>
    </row>
    <row r="96" spans="2:12" s="1" customFormat="1" ht="14.45" customHeight="1">
      <c r="B96" s="42"/>
      <c r="C96" s="66" t="s">
        <v>126</v>
      </c>
      <c r="D96" s="64"/>
      <c r="E96" s="64"/>
      <c r="F96" s="64"/>
      <c r="G96" s="64"/>
      <c r="H96" s="64"/>
      <c r="I96" s="165"/>
      <c r="J96" s="64"/>
      <c r="K96" s="64"/>
      <c r="L96" s="62"/>
    </row>
    <row r="97" spans="2:12" s="1" customFormat="1" ht="23.25" customHeight="1">
      <c r="B97" s="42"/>
      <c r="C97" s="64"/>
      <c r="D97" s="64"/>
      <c r="E97" s="380" t="str">
        <f>E9</f>
        <v>ST - Stavební část</v>
      </c>
      <c r="F97" s="406"/>
      <c r="G97" s="406"/>
      <c r="H97" s="406"/>
      <c r="I97" s="165"/>
      <c r="J97" s="64"/>
      <c r="K97" s="64"/>
      <c r="L97" s="62"/>
    </row>
    <row r="98" spans="2:12" s="1" customFormat="1" ht="6.95" customHeight="1">
      <c r="B98" s="42"/>
      <c r="C98" s="64"/>
      <c r="D98" s="64"/>
      <c r="E98" s="64"/>
      <c r="F98" s="64"/>
      <c r="G98" s="64"/>
      <c r="H98" s="64"/>
      <c r="I98" s="165"/>
      <c r="J98" s="64"/>
      <c r="K98" s="64"/>
      <c r="L98" s="62"/>
    </row>
    <row r="99" spans="2:12" s="1" customFormat="1" ht="18" customHeight="1">
      <c r="B99" s="42"/>
      <c r="C99" s="66" t="s">
        <v>25</v>
      </c>
      <c r="D99" s="64"/>
      <c r="E99" s="64"/>
      <c r="F99" s="166" t="str">
        <f>F12</f>
        <v>Trutnov</v>
      </c>
      <c r="G99" s="64"/>
      <c r="H99" s="64"/>
      <c r="I99" s="167" t="s">
        <v>27</v>
      </c>
      <c r="J99" s="74" t="str">
        <f>IF(J12="","",J12)</f>
        <v>31.3.2016</v>
      </c>
      <c r="K99" s="64"/>
      <c r="L99" s="62"/>
    </row>
    <row r="100" spans="2:12" s="1" customFormat="1" ht="6.95" customHeight="1">
      <c r="B100" s="42"/>
      <c r="C100" s="64"/>
      <c r="D100" s="64"/>
      <c r="E100" s="64"/>
      <c r="F100" s="64"/>
      <c r="G100" s="64"/>
      <c r="H100" s="64"/>
      <c r="I100" s="165"/>
      <c r="J100" s="64"/>
      <c r="K100" s="64"/>
      <c r="L100" s="62"/>
    </row>
    <row r="101" spans="2:12" s="1" customFormat="1" ht="13.5">
      <c r="B101" s="42"/>
      <c r="C101" s="66" t="s">
        <v>35</v>
      </c>
      <c r="D101" s="64"/>
      <c r="E101" s="64"/>
      <c r="F101" s="166" t="str">
        <f>E15</f>
        <v>Gymnázium Trutnov, Jiráskovo náměstí 325, Trutnov</v>
      </c>
      <c r="G101" s="64"/>
      <c r="H101" s="64"/>
      <c r="I101" s="167" t="s">
        <v>44</v>
      </c>
      <c r="J101" s="166" t="str">
        <f>E21</f>
        <v>DABONA s.r.o., Sokolovská 682, Rychnov nad Kněžnou</v>
      </c>
      <c r="K101" s="64"/>
      <c r="L101" s="62"/>
    </row>
    <row r="102" spans="2:12" s="1" customFormat="1" ht="14.45" customHeight="1">
      <c r="B102" s="42"/>
      <c r="C102" s="66" t="s">
        <v>41</v>
      </c>
      <c r="D102" s="64"/>
      <c r="E102" s="64"/>
      <c r="F102" s="166" t="str">
        <f>IF(E18="","",E18)</f>
        <v/>
      </c>
      <c r="G102" s="64"/>
      <c r="H102" s="64"/>
      <c r="I102" s="165"/>
      <c r="J102" s="64"/>
      <c r="K102" s="64"/>
      <c r="L102" s="62"/>
    </row>
    <row r="103" spans="2:12" s="1" customFormat="1" ht="10.35" customHeight="1">
      <c r="B103" s="42"/>
      <c r="C103" s="64"/>
      <c r="D103" s="64"/>
      <c r="E103" s="64"/>
      <c r="F103" s="64"/>
      <c r="G103" s="64"/>
      <c r="H103" s="64"/>
      <c r="I103" s="165"/>
      <c r="J103" s="64"/>
      <c r="K103" s="64"/>
      <c r="L103" s="62"/>
    </row>
    <row r="104" spans="2:20" s="9" customFormat="1" ht="29.25" customHeight="1">
      <c r="B104" s="168"/>
      <c r="C104" s="169" t="s">
        <v>202</v>
      </c>
      <c r="D104" s="170" t="s">
        <v>68</v>
      </c>
      <c r="E104" s="170" t="s">
        <v>64</v>
      </c>
      <c r="F104" s="170" t="s">
        <v>203</v>
      </c>
      <c r="G104" s="170" t="s">
        <v>204</v>
      </c>
      <c r="H104" s="170" t="s">
        <v>205</v>
      </c>
      <c r="I104" s="171" t="s">
        <v>206</v>
      </c>
      <c r="J104" s="170" t="s">
        <v>169</v>
      </c>
      <c r="K104" s="172" t="s">
        <v>207</v>
      </c>
      <c r="L104" s="173"/>
      <c r="M104" s="82" t="s">
        <v>208</v>
      </c>
      <c r="N104" s="83" t="s">
        <v>53</v>
      </c>
      <c r="O104" s="83" t="s">
        <v>209</v>
      </c>
      <c r="P104" s="83" t="s">
        <v>210</v>
      </c>
      <c r="Q104" s="83" t="s">
        <v>211</v>
      </c>
      <c r="R104" s="83" t="s">
        <v>212</v>
      </c>
      <c r="S104" s="83" t="s">
        <v>213</v>
      </c>
      <c r="T104" s="84" t="s">
        <v>214</v>
      </c>
    </row>
    <row r="105" spans="2:63" s="1" customFormat="1" ht="29.25" customHeight="1">
      <c r="B105" s="42"/>
      <c r="C105" s="88" t="s">
        <v>170</v>
      </c>
      <c r="D105" s="64"/>
      <c r="E105" s="64"/>
      <c r="F105" s="64"/>
      <c r="G105" s="64"/>
      <c r="H105" s="64"/>
      <c r="I105" s="165"/>
      <c r="J105" s="174">
        <f>BK105</f>
        <v>0</v>
      </c>
      <c r="K105" s="64"/>
      <c r="L105" s="62"/>
      <c r="M105" s="85"/>
      <c r="N105" s="86"/>
      <c r="O105" s="86"/>
      <c r="P105" s="175">
        <f>P106+P408+P808</f>
        <v>0</v>
      </c>
      <c r="Q105" s="86"/>
      <c r="R105" s="175">
        <f>R106+R408+R808</f>
        <v>321.30837368999994</v>
      </c>
      <c r="S105" s="86"/>
      <c r="T105" s="176">
        <f>T106+T408+T808</f>
        <v>292.110066</v>
      </c>
      <c r="AT105" s="24" t="s">
        <v>82</v>
      </c>
      <c r="AU105" s="24" t="s">
        <v>171</v>
      </c>
      <c r="BK105" s="177">
        <f>BK106+BK408+BK808</f>
        <v>0</v>
      </c>
    </row>
    <row r="106" spans="2:63" s="10" customFormat="1" ht="37.35" customHeight="1">
      <c r="B106" s="178"/>
      <c r="C106" s="179"/>
      <c r="D106" s="180" t="s">
        <v>82</v>
      </c>
      <c r="E106" s="181" t="s">
        <v>215</v>
      </c>
      <c r="F106" s="181" t="s">
        <v>216</v>
      </c>
      <c r="G106" s="179"/>
      <c r="H106" s="179"/>
      <c r="I106" s="182"/>
      <c r="J106" s="183">
        <f>BK106</f>
        <v>0</v>
      </c>
      <c r="K106" s="179"/>
      <c r="L106" s="184"/>
      <c r="M106" s="185"/>
      <c r="N106" s="186"/>
      <c r="O106" s="186"/>
      <c r="P106" s="187">
        <f>P107+P151+P170+P204+P221+P327+P380+P395+P406</f>
        <v>0</v>
      </c>
      <c r="Q106" s="186"/>
      <c r="R106" s="187">
        <f>R107+R151+R170+R204+R221+R327+R380+R395+R406</f>
        <v>220.26467817999998</v>
      </c>
      <c r="S106" s="186"/>
      <c r="T106" s="188">
        <f>T107+T151+T170+T204+T221+T327+T380+T395+T406</f>
        <v>249.804166</v>
      </c>
      <c r="AR106" s="189" t="s">
        <v>24</v>
      </c>
      <c r="AT106" s="190" t="s">
        <v>82</v>
      </c>
      <c r="AU106" s="190" t="s">
        <v>83</v>
      </c>
      <c r="AY106" s="189" t="s">
        <v>217</v>
      </c>
      <c r="BK106" s="191">
        <f>BK107+BK151+BK170+BK204+BK221+BK327+BK380+BK395+BK406</f>
        <v>0</v>
      </c>
    </row>
    <row r="107" spans="2:63" s="10" customFormat="1" ht="19.9" customHeight="1">
      <c r="B107" s="178"/>
      <c r="C107" s="179"/>
      <c r="D107" s="192" t="s">
        <v>82</v>
      </c>
      <c r="E107" s="193" t="s">
        <v>24</v>
      </c>
      <c r="F107" s="193" t="s">
        <v>218</v>
      </c>
      <c r="G107" s="179"/>
      <c r="H107" s="179"/>
      <c r="I107" s="182"/>
      <c r="J107" s="194">
        <f>BK107</f>
        <v>0</v>
      </c>
      <c r="K107" s="179"/>
      <c r="L107" s="184"/>
      <c r="M107" s="185"/>
      <c r="N107" s="186"/>
      <c r="O107" s="186"/>
      <c r="P107" s="187">
        <f>SUM(P108:P150)</f>
        <v>0</v>
      </c>
      <c r="Q107" s="186"/>
      <c r="R107" s="187">
        <f>SUM(R108:R150)</f>
        <v>0.1</v>
      </c>
      <c r="S107" s="186"/>
      <c r="T107" s="188">
        <f>SUM(T108:T150)</f>
        <v>0</v>
      </c>
      <c r="AR107" s="189" t="s">
        <v>24</v>
      </c>
      <c r="AT107" s="190" t="s">
        <v>82</v>
      </c>
      <c r="AU107" s="190" t="s">
        <v>24</v>
      </c>
      <c r="AY107" s="189" t="s">
        <v>217</v>
      </c>
      <c r="BK107" s="191">
        <f>SUM(BK108:BK150)</f>
        <v>0</v>
      </c>
    </row>
    <row r="108" spans="2:65" s="1" customFormat="1" ht="31.5" customHeight="1">
      <c r="B108" s="42"/>
      <c r="C108" s="195" t="s">
        <v>24</v>
      </c>
      <c r="D108" s="195" t="s">
        <v>219</v>
      </c>
      <c r="E108" s="196" t="s">
        <v>220</v>
      </c>
      <c r="F108" s="197" t="s">
        <v>221</v>
      </c>
      <c r="G108" s="198" t="s">
        <v>222</v>
      </c>
      <c r="H108" s="199">
        <v>500</v>
      </c>
      <c r="I108" s="200"/>
      <c r="J108" s="201">
        <f>ROUND(I108*H108,2)</f>
        <v>0</v>
      </c>
      <c r="K108" s="197" t="s">
        <v>223</v>
      </c>
      <c r="L108" s="62"/>
      <c r="M108" s="202" t="s">
        <v>40</v>
      </c>
      <c r="N108" s="203" t="s">
        <v>54</v>
      </c>
      <c r="O108" s="4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224</v>
      </c>
      <c r="AT108" s="24" t="s">
        <v>219</v>
      </c>
      <c r="AU108" s="24" t="s">
        <v>92</v>
      </c>
      <c r="AY108" s="24" t="s">
        <v>217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24</v>
      </c>
      <c r="BK108" s="206">
        <f>ROUND(I108*H108,2)</f>
        <v>0</v>
      </c>
      <c r="BL108" s="24" t="s">
        <v>224</v>
      </c>
      <c r="BM108" s="24" t="s">
        <v>24</v>
      </c>
    </row>
    <row r="109" spans="2:65" s="1" customFormat="1" ht="22.5" customHeight="1">
      <c r="B109" s="42"/>
      <c r="C109" s="195" t="s">
        <v>92</v>
      </c>
      <c r="D109" s="195" t="s">
        <v>219</v>
      </c>
      <c r="E109" s="196" t="s">
        <v>225</v>
      </c>
      <c r="F109" s="197" t="s">
        <v>226</v>
      </c>
      <c r="G109" s="198" t="s">
        <v>222</v>
      </c>
      <c r="H109" s="199">
        <v>500</v>
      </c>
      <c r="I109" s="200"/>
      <c r="J109" s="201">
        <f>ROUND(I109*H109,2)</f>
        <v>0</v>
      </c>
      <c r="K109" s="197" t="s">
        <v>223</v>
      </c>
      <c r="L109" s="62"/>
      <c r="M109" s="202" t="s">
        <v>40</v>
      </c>
      <c r="N109" s="203" t="s">
        <v>54</v>
      </c>
      <c r="O109" s="43"/>
      <c r="P109" s="204">
        <f>O109*H109</f>
        <v>0</v>
      </c>
      <c r="Q109" s="204">
        <v>0.00018</v>
      </c>
      <c r="R109" s="204">
        <f>Q109*H109</f>
        <v>0.09000000000000001</v>
      </c>
      <c r="S109" s="204">
        <v>0</v>
      </c>
      <c r="T109" s="205">
        <f>S109*H109</f>
        <v>0</v>
      </c>
      <c r="AR109" s="24" t="s">
        <v>224</v>
      </c>
      <c r="AT109" s="24" t="s">
        <v>219</v>
      </c>
      <c r="AU109" s="24" t="s">
        <v>92</v>
      </c>
      <c r="AY109" s="24" t="s">
        <v>217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4" t="s">
        <v>24</v>
      </c>
      <c r="BK109" s="206">
        <f>ROUND(I109*H109,2)</f>
        <v>0</v>
      </c>
      <c r="BL109" s="24" t="s">
        <v>224</v>
      </c>
      <c r="BM109" s="24" t="s">
        <v>92</v>
      </c>
    </row>
    <row r="110" spans="2:65" s="1" customFormat="1" ht="22.5" customHeight="1">
      <c r="B110" s="42"/>
      <c r="C110" s="195" t="s">
        <v>227</v>
      </c>
      <c r="D110" s="195" t="s">
        <v>219</v>
      </c>
      <c r="E110" s="196" t="s">
        <v>228</v>
      </c>
      <c r="F110" s="197" t="s">
        <v>229</v>
      </c>
      <c r="G110" s="198" t="s">
        <v>230</v>
      </c>
      <c r="H110" s="199">
        <v>35.689</v>
      </c>
      <c r="I110" s="200"/>
      <c r="J110" s="201">
        <f>ROUND(I110*H110,2)</f>
        <v>0</v>
      </c>
      <c r="K110" s="197" t="s">
        <v>223</v>
      </c>
      <c r="L110" s="62"/>
      <c r="M110" s="202" t="s">
        <v>40</v>
      </c>
      <c r="N110" s="203" t="s">
        <v>54</v>
      </c>
      <c r="O110" s="43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AR110" s="24" t="s">
        <v>224</v>
      </c>
      <c r="AT110" s="24" t="s">
        <v>219</v>
      </c>
      <c r="AU110" s="24" t="s">
        <v>92</v>
      </c>
      <c r="AY110" s="24" t="s">
        <v>217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24" t="s">
        <v>24</v>
      </c>
      <c r="BK110" s="206">
        <f>ROUND(I110*H110,2)</f>
        <v>0</v>
      </c>
      <c r="BL110" s="24" t="s">
        <v>224</v>
      </c>
      <c r="BM110" s="24" t="s">
        <v>227</v>
      </c>
    </row>
    <row r="111" spans="2:51" s="11" customFormat="1" ht="13.5">
      <c r="B111" s="207"/>
      <c r="C111" s="208"/>
      <c r="D111" s="209" t="s">
        <v>231</v>
      </c>
      <c r="E111" s="210" t="s">
        <v>40</v>
      </c>
      <c r="F111" s="211" t="s">
        <v>232</v>
      </c>
      <c r="G111" s="208"/>
      <c r="H111" s="212">
        <v>1.44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231</v>
      </c>
      <c r="AU111" s="218" t="s">
        <v>92</v>
      </c>
      <c r="AV111" s="11" t="s">
        <v>92</v>
      </c>
      <c r="AW111" s="11" t="s">
        <v>43</v>
      </c>
      <c r="AX111" s="11" t="s">
        <v>83</v>
      </c>
      <c r="AY111" s="218" t="s">
        <v>217</v>
      </c>
    </row>
    <row r="112" spans="2:51" s="11" customFormat="1" ht="13.5">
      <c r="B112" s="207"/>
      <c r="C112" s="208"/>
      <c r="D112" s="209" t="s">
        <v>231</v>
      </c>
      <c r="E112" s="210" t="s">
        <v>40</v>
      </c>
      <c r="F112" s="211" t="s">
        <v>233</v>
      </c>
      <c r="G112" s="208"/>
      <c r="H112" s="212">
        <v>1.674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231</v>
      </c>
      <c r="AU112" s="218" t="s">
        <v>92</v>
      </c>
      <c r="AV112" s="11" t="s">
        <v>92</v>
      </c>
      <c r="AW112" s="11" t="s">
        <v>43</v>
      </c>
      <c r="AX112" s="11" t="s">
        <v>83</v>
      </c>
      <c r="AY112" s="218" t="s">
        <v>217</v>
      </c>
    </row>
    <row r="113" spans="2:51" s="11" customFormat="1" ht="13.5">
      <c r="B113" s="207"/>
      <c r="C113" s="208"/>
      <c r="D113" s="209" t="s">
        <v>231</v>
      </c>
      <c r="E113" s="210" t="s">
        <v>40</v>
      </c>
      <c r="F113" s="211" t="s">
        <v>234</v>
      </c>
      <c r="G113" s="208"/>
      <c r="H113" s="212">
        <v>1.201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231</v>
      </c>
      <c r="AU113" s="218" t="s">
        <v>92</v>
      </c>
      <c r="AV113" s="11" t="s">
        <v>92</v>
      </c>
      <c r="AW113" s="11" t="s">
        <v>43</v>
      </c>
      <c r="AX113" s="11" t="s">
        <v>83</v>
      </c>
      <c r="AY113" s="218" t="s">
        <v>217</v>
      </c>
    </row>
    <row r="114" spans="2:51" s="12" customFormat="1" ht="13.5">
      <c r="B114" s="219"/>
      <c r="C114" s="220"/>
      <c r="D114" s="209" t="s">
        <v>231</v>
      </c>
      <c r="E114" s="221" t="s">
        <v>137</v>
      </c>
      <c r="F114" s="222" t="s">
        <v>235</v>
      </c>
      <c r="G114" s="220"/>
      <c r="H114" s="223">
        <v>4.315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231</v>
      </c>
      <c r="AU114" s="229" t="s">
        <v>92</v>
      </c>
      <c r="AV114" s="12" t="s">
        <v>227</v>
      </c>
      <c r="AW114" s="12" t="s">
        <v>43</v>
      </c>
      <c r="AX114" s="12" t="s">
        <v>83</v>
      </c>
      <c r="AY114" s="229" t="s">
        <v>217</v>
      </c>
    </row>
    <row r="115" spans="2:51" s="11" customFormat="1" ht="27">
      <c r="B115" s="207"/>
      <c r="C115" s="208"/>
      <c r="D115" s="209" t="s">
        <v>231</v>
      </c>
      <c r="E115" s="210" t="s">
        <v>40</v>
      </c>
      <c r="F115" s="211" t="s">
        <v>236</v>
      </c>
      <c r="G115" s="208"/>
      <c r="H115" s="212">
        <v>31.374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231</v>
      </c>
      <c r="AU115" s="218" t="s">
        <v>92</v>
      </c>
      <c r="AV115" s="11" t="s">
        <v>92</v>
      </c>
      <c r="AW115" s="11" t="s">
        <v>43</v>
      </c>
      <c r="AX115" s="11" t="s">
        <v>83</v>
      </c>
      <c r="AY115" s="218" t="s">
        <v>217</v>
      </c>
    </row>
    <row r="116" spans="2:51" s="12" customFormat="1" ht="13.5">
      <c r="B116" s="219"/>
      <c r="C116" s="220"/>
      <c r="D116" s="209" t="s">
        <v>231</v>
      </c>
      <c r="E116" s="221" t="s">
        <v>146</v>
      </c>
      <c r="F116" s="222" t="s">
        <v>237</v>
      </c>
      <c r="G116" s="220"/>
      <c r="H116" s="223">
        <v>31.374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231</v>
      </c>
      <c r="AU116" s="229" t="s">
        <v>92</v>
      </c>
      <c r="AV116" s="12" t="s">
        <v>227</v>
      </c>
      <c r="AW116" s="12" t="s">
        <v>43</v>
      </c>
      <c r="AX116" s="12" t="s">
        <v>83</v>
      </c>
      <c r="AY116" s="229" t="s">
        <v>217</v>
      </c>
    </row>
    <row r="117" spans="2:51" s="13" customFormat="1" ht="13.5">
      <c r="B117" s="230"/>
      <c r="C117" s="231"/>
      <c r="D117" s="232" t="s">
        <v>231</v>
      </c>
      <c r="E117" s="233" t="s">
        <v>40</v>
      </c>
      <c r="F117" s="234" t="s">
        <v>238</v>
      </c>
      <c r="G117" s="231"/>
      <c r="H117" s="235">
        <v>35.689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231</v>
      </c>
      <c r="AU117" s="241" t="s">
        <v>92</v>
      </c>
      <c r="AV117" s="13" t="s">
        <v>224</v>
      </c>
      <c r="AW117" s="13" t="s">
        <v>43</v>
      </c>
      <c r="AX117" s="13" t="s">
        <v>24</v>
      </c>
      <c r="AY117" s="241" t="s">
        <v>217</v>
      </c>
    </row>
    <row r="118" spans="2:65" s="1" customFormat="1" ht="22.5" customHeight="1">
      <c r="B118" s="42"/>
      <c r="C118" s="195" t="s">
        <v>224</v>
      </c>
      <c r="D118" s="195" t="s">
        <v>219</v>
      </c>
      <c r="E118" s="196" t="s">
        <v>239</v>
      </c>
      <c r="F118" s="197" t="s">
        <v>240</v>
      </c>
      <c r="G118" s="198" t="s">
        <v>230</v>
      </c>
      <c r="H118" s="199">
        <v>35.689</v>
      </c>
      <c r="I118" s="200"/>
      <c r="J118" s="201">
        <f>ROUND(I118*H118,2)</f>
        <v>0</v>
      </c>
      <c r="K118" s="197" t="s">
        <v>223</v>
      </c>
      <c r="L118" s="62"/>
      <c r="M118" s="202" t="s">
        <v>40</v>
      </c>
      <c r="N118" s="203" t="s">
        <v>54</v>
      </c>
      <c r="O118" s="43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AR118" s="24" t="s">
        <v>224</v>
      </c>
      <c r="AT118" s="24" t="s">
        <v>219</v>
      </c>
      <c r="AU118" s="24" t="s">
        <v>92</v>
      </c>
      <c r="AY118" s="24" t="s">
        <v>217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4" t="s">
        <v>24</v>
      </c>
      <c r="BK118" s="206">
        <f>ROUND(I118*H118,2)</f>
        <v>0</v>
      </c>
      <c r="BL118" s="24" t="s">
        <v>224</v>
      </c>
      <c r="BM118" s="24" t="s">
        <v>224</v>
      </c>
    </row>
    <row r="119" spans="2:51" s="11" customFormat="1" ht="13.5">
      <c r="B119" s="207"/>
      <c r="C119" s="208"/>
      <c r="D119" s="209" t="s">
        <v>231</v>
      </c>
      <c r="E119" s="210" t="s">
        <v>40</v>
      </c>
      <c r="F119" s="211" t="s">
        <v>137</v>
      </c>
      <c r="G119" s="208"/>
      <c r="H119" s="212">
        <v>4.315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231</v>
      </c>
      <c r="AU119" s="218" t="s">
        <v>92</v>
      </c>
      <c r="AV119" s="11" t="s">
        <v>92</v>
      </c>
      <c r="AW119" s="11" t="s">
        <v>43</v>
      </c>
      <c r="AX119" s="11" t="s">
        <v>83</v>
      </c>
      <c r="AY119" s="218" t="s">
        <v>217</v>
      </c>
    </row>
    <row r="120" spans="2:51" s="11" customFormat="1" ht="13.5">
      <c r="B120" s="207"/>
      <c r="C120" s="208"/>
      <c r="D120" s="209" t="s">
        <v>231</v>
      </c>
      <c r="E120" s="210" t="s">
        <v>40</v>
      </c>
      <c r="F120" s="211" t="s">
        <v>146</v>
      </c>
      <c r="G120" s="208"/>
      <c r="H120" s="212">
        <v>31.374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231</v>
      </c>
      <c r="AU120" s="218" t="s">
        <v>92</v>
      </c>
      <c r="AV120" s="11" t="s">
        <v>92</v>
      </c>
      <c r="AW120" s="11" t="s">
        <v>43</v>
      </c>
      <c r="AX120" s="11" t="s">
        <v>83</v>
      </c>
      <c r="AY120" s="218" t="s">
        <v>217</v>
      </c>
    </row>
    <row r="121" spans="2:51" s="12" customFormat="1" ht="13.5">
      <c r="B121" s="219"/>
      <c r="C121" s="220"/>
      <c r="D121" s="209" t="s">
        <v>231</v>
      </c>
      <c r="E121" s="221" t="s">
        <v>40</v>
      </c>
      <c r="F121" s="222" t="s">
        <v>235</v>
      </c>
      <c r="G121" s="220"/>
      <c r="H121" s="223">
        <v>35.689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231</v>
      </c>
      <c r="AU121" s="229" t="s">
        <v>92</v>
      </c>
      <c r="AV121" s="12" t="s">
        <v>227</v>
      </c>
      <c r="AW121" s="12" t="s">
        <v>43</v>
      </c>
      <c r="AX121" s="12" t="s">
        <v>83</v>
      </c>
      <c r="AY121" s="229" t="s">
        <v>217</v>
      </c>
    </row>
    <row r="122" spans="2:51" s="13" customFormat="1" ht="13.5">
      <c r="B122" s="230"/>
      <c r="C122" s="231"/>
      <c r="D122" s="232" t="s">
        <v>231</v>
      </c>
      <c r="E122" s="233" t="s">
        <v>40</v>
      </c>
      <c r="F122" s="234" t="s">
        <v>238</v>
      </c>
      <c r="G122" s="231"/>
      <c r="H122" s="235">
        <v>35.689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231</v>
      </c>
      <c r="AU122" s="241" t="s">
        <v>92</v>
      </c>
      <c r="AV122" s="13" t="s">
        <v>224</v>
      </c>
      <c r="AW122" s="13" t="s">
        <v>43</v>
      </c>
      <c r="AX122" s="13" t="s">
        <v>24</v>
      </c>
      <c r="AY122" s="241" t="s">
        <v>217</v>
      </c>
    </row>
    <row r="123" spans="2:65" s="1" customFormat="1" ht="22.5" customHeight="1">
      <c r="B123" s="42"/>
      <c r="C123" s="195" t="s">
        <v>241</v>
      </c>
      <c r="D123" s="195" t="s">
        <v>219</v>
      </c>
      <c r="E123" s="196" t="s">
        <v>242</v>
      </c>
      <c r="F123" s="197" t="s">
        <v>243</v>
      </c>
      <c r="G123" s="198" t="s">
        <v>230</v>
      </c>
      <c r="H123" s="199">
        <v>31.374</v>
      </c>
      <c r="I123" s="200"/>
      <c r="J123" s="201">
        <f>ROUND(I123*H123,2)</f>
        <v>0</v>
      </c>
      <c r="K123" s="197" t="s">
        <v>223</v>
      </c>
      <c r="L123" s="62"/>
      <c r="M123" s="202" t="s">
        <v>40</v>
      </c>
      <c r="N123" s="203" t="s">
        <v>54</v>
      </c>
      <c r="O123" s="43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24" t="s">
        <v>224</v>
      </c>
      <c r="AT123" s="24" t="s">
        <v>219</v>
      </c>
      <c r="AU123" s="24" t="s">
        <v>92</v>
      </c>
      <c r="AY123" s="24" t="s">
        <v>217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4" t="s">
        <v>24</v>
      </c>
      <c r="BK123" s="206">
        <f>ROUND(I123*H123,2)</f>
        <v>0</v>
      </c>
      <c r="BL123" s="24" t="s">
        <v>224</v>
      </c>
      <c r="BM123" s="24" t="s">
        <v>241</v>
      </c>
    </row>
    <row r="124" spans="2:51" s="11" customFormat="1" ht="13.5">
      <c r="B124" s="207"/>
      <c r="C124" s="208"/>
      <c r="D124" s="209" t="s">
        <v>231</v>
      </c>
      <c r="E124" s="210" t="s">
        <v>40</v>
      </c>
      <c r="F124" s="211" t="s">
        <v>146</v>
      </c>
      <c r="G124" s="208"/>
      <c r="H124" s="212">
        <v>31.374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231</v>
      </c>
      <c r="AU124" s="218" t="s">
        <v>92</v>
      </c>
      <c r="AV124" s="11" t="s">
        <v>92</v>
      </c>
      <c r="AW124" s="11" t="s">
        <v>43</v>
      </c>
      <c r="AX124" s="11" t="s">
        <v>83</v>
      </c>
      <c r="AY124" s="218" t="s">
        <v>217</v>
      </c>
    </row>
    <row r="125" spans="2:51" s="13" customFormat="1" ht="13.5">
      <c r="B125" s="230"/>
      <c r="C125" s="231"/>
      <c r="D125" s="232" t="s">
        <v>231</v>
      </c>
      <c r="E125" s="233" t="s">
        <v>40</v>
      </c>
      <c r="F125" s="234" t="s">
        <v>238</v>
      </c>
      <c r="G125" s="231"/>
      <c r="H125" s="235">
        <v>31.374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231</v>
      </c>
      <c r="AU125" s="241" t="s">
        <v>92</v>
      </c>
      <c r="AV125" s="13" t="s">
        <v>224</v>
      </c>
      <c r="AW125" s="13" t="s">
        <v>43</v>
      </c>
      <c r="AX125" s="13" t="s">
        <v>24</v>
      </c>
      <c r="AY125" s="241" t="s">
        <v>217</v>
      </c>
    </row>
    <row r="126" spans="2:65" s="1" customFormat="1" ht="22.5" customHeight="1">
      <c r="B126" s="42"/>
      <c r="C126" s="195" t="s">
        <v>244</v>
      </c>
      <c r="D126" s="195" t="s">
        <v>219</v>
      </c>
      <c r="E126" s="196" t="s">
        <v>245</v>
      </c>
      <c r="F126" s="197" t="s">
        <v>246</v>
      </c>
      <c r="G126" s="198" t="s">
        <v>230</v>
      </c>
      <c r="H126" s="199">
        <v>4.315</v>
      </c>
      <c r="I126" s="200"/>
      <c r="J126" s="201">
        <f>ROUND(I126*H126,2)</f>
        <v>0</v>
      </c>
      <c r="K126" s="197" t="s">
        <v>223</v>
      </c>
      <c r="L126" s="62"/>
      <c r="M126" s="202" t="s">
        <v>40</v>
      </c>
      <c r="N126" s="203" t="s">
        <v>54</v>
      </c>
      <c r="O126" s="43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4" t="s">
        <v>224</v>
      </c>
      <c r="AT126" s="24" t="s">
        <v>219</v>
      </c>
      <c r="AU126" s="24" t="s">
        <v>92</v>
      </c>
      <c r="AY126" s="24" t="s">
        <v>217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4" t="s">
        <v>24</v>
      </c>
      <c r="BK126" s="206">
        <f>ROUND(I126*H126,2)</f>
        <v>0</v>
      </c>
      <c r="BL126" s="24" t="s">
        <v>224</v>
      </c>
      <c r="BM126" s="24" t="s">
        <v>244</v>
      </c>
    </row>
    <row r="127" spans="2:51" s="11" customFormat="1" ht="13.5">
      <c r="B127" s="207"/>
      <c r="C127" s="208"/>
      <c r="D127" s="209" t="s">
        <v>231</v>
      </c>
      <c r="E127" s="210" t="s">
        <v>40</v>
      </c>
      <c r="F127" s="211" t="s">
        <v>137</v>
      </c>
      <c r="G127" s="208"/>
      <c r="H127" s="212">
        <v>4.315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231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217</v>
      </c>
    </row>
    <row r="128" spans="2:51" s="13" customFormat="1" ht="13.5">
      <c r="B128" s="230"/>
      <c r="C128" s="231"/>
      <c r="D128" s="232" t="s">
        <v>231</v>
      </c>
      <c r="E128" s="233" t="s">
        <v>40</v>
      </c>
      <c r="F128" s="234" t="s">
        <v>238</v>
      </c>
      <c r="G128" s="231"/>
      <c r="H128" s="235">
        <v>4.315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231</v>
      </c>
      <c r="AU128" s="241" t="s">
        <v>92</v>
      </c>
      <c r="AV128" s="13" t="s">
        <v>224</v>
      </c>
      <c r="AW128" s="13" t="s">
        <v>43</v>
      </c>
      <c r="AX128" s="13" t="s">
        <v>24</v>
      </c>
      <c r="AY128" s="241" t="s">
        <v>217</v>
      </c>
    </row>
    <row r="129" spans="2:65" s="1" customFormat="1" ht="22.5" customHeight="1">
      <c r="B129" s="42"/>
      <c r="C129" s="195" t="s">
        <v>247</v>
      </c>
      <c r="D129" s="195" t="s">
        <v>219</v>
      </c>
      <c r="E129" s="196" t="s">
        <v>248</v>
      </c>
      <c r="F129" s="197" t="s">
        <v>249</v>
      </c>
      <c r="G129" s="198" t="s">
        <v>230</v>
      </c>
      <c r="H129" s="199">
        <v>35.689</v>
      </c>
      <c r="I129" s="200"/>
      <c r="J129" s="201">
        <f>ROUND(I129*H129,2)</f>
        <v>0</v>
      </c>
      <c r="K129" s="197" t="s">
        <v>223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224</v>
      </c>
      <c r="AT129" s="24" t="s">
        <v>219</v>
      </c>
      <c r="AU129" s="24" t="s">
        <v>92</v>
      </c>
      <c r="AY129" s="24" t="s">
        <v>217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224</v>
      </c>
      <c r="BM129" s="24" t="s">
        <v>247</v>
      </c>
    </row>
    <row r="130" spans="2:51" s="11" customFormat="1" ht="13.5">
      <c r="B130" s="207"/>
      <c r="C130" s="208"/>
      <c r="D130" s="209" t="s">
        <v>231</v>
      </c>
      <c r="E130" s="210" t="s">
        <v>40</v>
      </c>
      <c r="F130" s="211" t="s">
        <v>137</v>
      </c>
      <c r="G130" s="208"/>
      <c r="H130" s="212">
        <v>4.315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231</v>
      </c>
      <c r="AU130" s="218" t="s">
        <v>92</v>
      </c>
      <c r="AV130" s="11" t="s">
        <v>92</v>
      </c>
      <c r="AW130" s="11" t="s">
        <v>43</v>
      </c>
      <c r="AX130" s="11" t="s">
        <v>83</v>
      </c>
      <c r="AY130" s="218" t="s">
        <v>217</v>
      </c>
    </row>
    <row r="131" spans="2:51" s="11" customFormat="1" ht="13.5">
      <c r="B131" s="207"/>
      <c r="C131" s="208"/>
      <c r="D131" s="209" t="s">
        <v>231</v>
      </c>
      <c r="E131" s="210" t="s">
        <v>40</v>
      </c>
      <c r="F131" s="211" t="s">
        <v>146</v>
      </c>
      <c r="G131" s="208"/>
      <c r="H131" s="212">
        <v>31.374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231</v>
      </c>
      <c r="AU131" s="218" t="s">
        <v>92</v>
      </c>
      <c r="AV131" s="11" t="s">
        <v>92</v>
      </c>
      <c r="AW131" s="11" t="s">
        <v>43</v>
      </c>
      <c r="AX131" s="11" t="s">
        <v>83</v>
      </c>
      <c r="AY131" s="218" t="s">
        <v>217</v>
      </c>
    </row>
    <row r="132" spans="2:51" s="12" customFormat="1" ht="13.5">
      <c r="B132" s="219"/>
      <c r="C132" s="220"/>
      <c r="D132" s="209" t="s">
        <v>231</v>
      </c>
      <c r="E132" s="221" t="s">
        <v>40</v>
      </c>
      <c r="F132" s="222" t="s">
        <v>235</v>
      </c>
      <c r="G132" s="220"/>
      <c r="H132" s="223">
        <v>35.689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231</v>
      </c>
      <c r="AU132" s="229" t="s">
        <v>92</v>
      </c>
      <c r="AV132" s="12" t="s">
        <v>227</v>
      </c>
      <c r="AW132" s="12" t="s">
        <v>43</v>
      </c>
      <c r="AX132" s="12" t="s">
        <v>83</v>
      </c>
      <c r="AY132" s="229" t="s">
        <v>217</v>
      </c>
    </row>
    <row r="133" spans="2:51" s="13" customFormat="1" ht="13.5">
      <c r="B133" s="230"/>
      <c r="C133" s="231"/>
      <c r="D133" s="232" t="s">
        <v>231</v>
      </c>
      <c r="E133" s="233" t="s">
        <v>40</v>
      </c>
      <c r="F133" s="234" t="s">
        <v>238</v>
      </c>
      <c r="G133" s="231"/>
      <c r="H133" s="235">
        <v>35.689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231</v>
      </c>
      <c r="AU133" s="241" t="s">
        <v>92</v>
      </c>
      <c r="AV133" s="13" t="s">
        <v>224</v>
      </c>
      <c r="AW133" s="13" t="s">
        <v>43</v>
      </c>
      <c r="AX133" s="13" t="s">
        <v>24</v>
      </c>
      <c r="AY133" s="241" t="s">
        <v>217</v>
      </c>
    </row>
    <row r="134" spans="2:65" s="1" customFormat="1" ht="22.5" customHeight="1">
      <c r="B134" s="42"/>
      <c r="C134" s="195" t="s">
        <v>250</v>
      </c>
      <c r="D134" s="195" t="s">
        <v>219</v>
      </c>
      <c r="E134" s="196" t="s">
        <v>251</v>
      </c>
      <c r="F134" s="197" t="s">
        <v>252</v>
      </c>
      <c r="G134" s="198" t="s">
        <v>230</v>
      </c>
      <c r="H134" s="199">
        <v>4.315</v>
      </c>
      <c r="I134" s="200"/>
      <c r="J134" s="201">
        <f>ROUND(I134*H134,2)</f>
        <v>0</v>
      </c>
      <c r="K134" s="197" t="s">
        <v>40</v>
      </c>
      <c r="L134" s="62"/>
      <c r="M134" s="202" t="s">
        <v>40</v>
      </c>
      <c r="N134" s="203" t="s">
        <v>54</v>
      </c>
      <c r="O134" s="43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24" t="s">
        <v>224</v>
      </c>
      <c r="AT134" s="24" t="s">
        <v>219</v>
      </c>
      <c r="AU134" s="24" t="s">
        <v>92</v>
      </c>
      <c r="AY134" s="24" t="s">
        <v>217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24</v>
      </c>
      <c r="BK134" s="206">
        <f>ROUND(I134*H134,2)</f>
        <v>0</v>
      </c>
      <c r="BL134" s="24" t="s">
        <v>224</v>
      </c>
      <c r="BM134" s="24" t="s">
        <v>250</v>
      </c>
    </row>
    <row r="135" spans="2:51" s="11" customFormat="1" ht="13.5">
      <c r="B135" s="207"/>
      <c r="C135" s="208"/>
      <c r="D135" s="209" t="s">
        <v>231</v>
      </c>
      <c r="E135" s="210" t="s">
        <v>40</v>
      </c>
      <c r="F135" s="211" t="s">
        <v>137</v>
      </c>
      <c r="G135" s="208"/>
      <c r="H135" s="212">
        <v>4.315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231</v>
      </c>
      <c r="AU135" s="218" t="s">
        <v>92</v>
      </c>
      <c r="AV135" s="11" t="s">
        <v>92</v>
      </c>
      <c r="AW135" s="11" t="s">
        <v>43</v>
      </c>
      <c r="AX135" s="11" t="s">
        <v>83</v>
      </c>
      <c r="AY135" s="218" t="s">
        <v>217</v>
      </c>
    </row>
    <row r="136" spans="2:51" s="13" customFormat="1" ht="13.5">
      <c r="B136" s="230"/>
      <c r="C136" s="231"/>
      <c r="D136" s="232" t="s">
        <v>231</v>
      </c>
      <c r="E136" s="233" t="s">
        <v>40</v>
      </c>
      <c r="F136" s="234" t="s">
        <v>238</v>
      </c>
      <c r="G136" s="231"/>
      <c r="H136" s="235">
        <v>4.315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231</v>
      </c>
      <c r="AU136" s="241" t="s">
        <v>92</v>
      </c>
      <c r="AV136" s="13" t="s">
        <v>224</v>
      </c>
      <c r="AW136" s="13" t="s">
        <v>43</v>
      </c>
      <c r="AX136" s="13" t="s">
        <v>24</v>
      </c>
      <c r="AY136" s="241" t="s">
        <v>217</v>
      </c>
    </row>
    <row r="137" spans="2:65" s="1" customFormat="1" ht="22.5" customHeight="1">
      <c r="B137" s="42"/>
      <c r="C137" s="195" t="s">
        <v>253</v>
      </c>
      <c r="D137" s="195" t="s">
        <v>219</v>
      </c>
      <c r="E137" s="196" t="s">
        <v>254</v>
      </c>
      <c r="F137" s="197" t="s">
        <v>255</v>
      </c>
      <c r="G137" s="198" t="s">
        <v>230</v>
      </c>
      <c r="H137" s="199">
        <v>31.374</v>
      </c>
      <c r="I137" s="200"/>
      <c r="J137" s="201">
        <f>ROUND(I137*H137,2)</f>
        <v>0</v>
      </c>
      <c r="K137" s="197" t="s">
        <v>223</v>
      </c>
      <c r="L137" s="62"/>
      <c r="M137" s="202" t="s">
        <v>40</v>
      </c>
      <c r="N137" s="203" t="s">
        <v>54</v>
      </c>
      <c r="O137" s="43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24" t="s">
        <v>224</v>
      </c>
      <c r="AT137" s="24" t="s">
        <v>219</v>
      </c>
      <c r="AU137" s="24" t="s">
        <v>92</v>
      </c>
      <c r="AY137" s="24" t="s">
        <v>217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4" t="s">
        <v>24</v>
      </c>
      <c r="BK137" s="206">
        <f>ROUND(I137*H137,2)</f>
        <v>0</v>
      </c>
      <c r="BL137" s="24" t="s">
        <v>224</v>
      </c>
      <c r="BM137" s="24" t="s">
        <v>253</v>
      </c>
    </row>
    <row r="138" spans="2:51" s="11" customFormat="1" ht="13.5">
      <c r="B138" s="207"/>
      <c r="C138" s="208"/>
      <c r="D138" s="209" t="s">
        <v>231</v>
      </c>
      <c r="E138" s="210" t="s">
        <v>40</v>
      </c>
      <c r="F138" s="211" t="s">
        <v>146</v>
      </c>
      <c r="G138" s="208"/>
      <c r="H138" s="212">
        <v>31.374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231</v>
      </c>
      <c r="AU138" s="218" t="s">
        <v>92</v>
      </c>
      <c r="AV138" s="11" t="s">
        <v>92</v>
      </c>
      <c r="AW138" s="11" t="s">
        <v>43</v>
      </c>
      <c r="AX138" s="11" t="s">
        <v>83</v>
      </c>
      <c r="AY138" s="218" t="s">
        <v>217</v>
      </c>
    </row>
    <row r="139" spans="2:51" s="13" customFormat="1" ht="13.5">
      <c r="B139" s="230"/>
      <c r="C139" s="231"/>
      <c r="D139" s="232" t="s">
        <v>231</v>
      </c>
      <c r="E139" s="233" t="s">
        <v>40</v>
      </c>
      <c r="F139" s="234" t="s">
        <v>238</v>
      </c>
      <c r="G139" s="231"/>
      <c r="H139" s="235">
        <v>31.374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231</v>
      </c>
      <c r="AU139" s="241" t="s">
        <v>92</v>
      </c>
      <c r="AV139" s="13" t="s">
        <v>224</v>
      </c>
      <c r="AW139" s="13" t="s">
        <v>43</v>
      </c>
      <c r="AX139" s="13" t="s">
        <v>24</v>
      </c>
      <c r="AY139" s="241" t="s">
        <v>217</v>
      </c>
    </row>
    <row r="140" spans="2:65" s="1" customFormat="1" ht="22.5" customHeight="1">
      <c r="B140" s="42"/>
      <c r="C140" s="195" t="s">
        <v>29</v>
      </c>
      <c r="D140" s="195" t="s">
        <v>219</v>
      </c>
      <c r="E140" s="196" t="s">
        <v>242</v>
      </c>
      <c r="F140" s="197" t="s">
        <v>243</v>
      </c>
      <c r="G140" s="198" t="s">
        <v>230</v>
      </c>
      <c r="H140" s="199">
        <v>31.374</v>
      </c>
      <c r="I140" s="200"/>
      <c r="J140" s="201">
        <f>ROUND(I140*H140,2)</f>
        <v>0</v>
      </c>
      <c r="K140" s="197" t="s">
        <v>223</v>
      </c>
      <c r="L140" s="62"/>
      <c r="M140" s="202" t="s">
        <v>40</v>
      </c>
      <c r="N140" s="203" t="s">
        <v>54</v>
      </c>
      <c r="O140" s="43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4" t="s">
        <v>224</v>
      </c>
      <c r="AT140" s="24" t="s">
        <v>219</v>
      </c>
      <c r="AU140" s="24" t="s">
        <v>92</v>
      </c>
      <c r="AY140" s="24" t="s">
        <v>217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24</v>
      </c>
      <c r="BK140" s="206">
        <f>ROUND(I140*H140,2)</f>
        <v>0</v>
      </c>
      <c r="BL140" s="24" t="s">
        <v>224</v>
      </c>
      <c r="BM140" s="24" t="s">
        <v>29</v>
      </c>
    </row>
    <row r="141" spans="2:51" s="11" customFormat="1" ht="13.5">
      <c r="B141" s="207"/>
      <c r="C141" s="208"/>
      <c r="D141" s="209" t="s">
        <v>231</v>
      </c>
      <c r="E141" s="210" t="s">
        <v>40</v>
      </c>
      <c r="F141" s="211" t="s">
        <v>146</v>
      </c>
      <c r="G141" s="208"/>
      <c r="H141" s="212">
        <v>31.374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231</v>
      </c>
      <c r="AU141" s="218" t="s">
        <v>92</v>
      </c>
      <c r="AV141" s="11" t="s">
        <v>92</v>
      </c>
      <c r="AW141" s="11" t="s">
        <v>43</v>
      </c>
      <c r="AX141" s="11" t="s">
        <v>83</v>
      </c>
      <c r="AY141" s="218" t="s">
        <v>217</v>
      </c>
    </row>
    <row r="142" spans="2:51" s="13" customFormat="1" ht="13.5">
      <c r="B142" s="230"/>
      <c r="C142" s="231"/>
      <c r="D142" s="232" t="s">
        <v>231</v>
      </c>
      <c r="E142" s="233" t="s">
        <v>40</v>
      </c>
      <c r="F142" s="234" t="s">
        <v>238</v>
      </c>
      <c r="G142" s="231"/>
      <c r="H142" s="235">
        <v>31.374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231</v>
      </c>
      <c r="AU142" s="241" t="s">
        <v>92</v>
      </c>
      <c r="AV142" s="13" t="s">
        <v>224</v>
      </c>
      <c r="AW142" s="13" t="s">
        <v>43</v>
      </c>
      <c r="AX142" s="13" t="s">
        <v>24</v>
      </c>
      <c r="AY142" s="241" t="s">
        <v>217</v>
      </c>
    </row>
    <row r="143" spans="2:65" s="1" customFormat="1" ht="22.5" customHeight="1">
      <c r="B143" s="42"/>
      <c r="C143" s="195" t="s">
        <v>256</v>
      </c>
      <c r="D143" s="195" t="s">
        <v>219</v>
      </c>
      <c r="E143" s="196" t="s">
        <v>257</v>
      </c>
      <c r="F143" s="197" t="s">
        <v>258</v>
      </c>
      <c r="G143" s="198" t="s">
        <v>230</v>
      </c>
      <c r="H143" s="199">
        <v>31.374</v>
      </c>
      <c r="I143" s="200"/>
      <c r="J143" s="201">
        <f>ROUND(I143*H143,2)</f>
        <v>0</v>
      </c>
      <c r="K143" s="197" t="s">
        <v>223</v>
      </c>
      <c r="L143" s="62"/>
      <c r="M143" s="202" t="s">
        <v>40</v>
      </c>
      <c r="N143" s="203" t="s">
        <v>54</v>
      </c>
      <c r="O143" s="43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4" t="s">
        <v>224</v>
      </c>
      <c r="AT143" s="24" t="s">
        <v>219</v>
      </c>
      <c r="AU143" s="24" t="s">
        <v>92</v>
      </c>
      <c r="AY143" s="24" t="s">
        <v>217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4" t="s">
        <v>24</v>
      </c>
      <c r="BK143" s="206">
        <f>ROUND(I143*H143,2)</f>
        <v>0</v>
      </c>
      <c r="BL143" s="24" t="s">
        <v>224</v>
      </c>
      <c r="BM143" s="24" t="s">
        <v>256</v>
      </c>
    </row>
    <row r="144" spans="2:51" s="11" customFormat="1" ht="13.5">
      <c r="B144" s="207"/>
      <c r="C144" s="208"/>
      <c r="D144" s="209" t="s">
        <v>231</v>
      </c>
      <c r="E144" s="210" t="s">
        <v>40</v>
      </c>
      <c r="F144" s="211" t="s">
        <v>146</v>
      </c>
      <c r="G144" s="208"/>
      <c r="H144" s="212">
        <v>31.374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217</v>
      </c>
    </row>
    <row r="145" spans="2:51" s="13" customFormat="1" ht="13.5">
      <c r="B145" s="230"/>
      <c r="C145" s="231"/>
      <c r="D145" s="232" t="s">
        <v>231</v>
      </c>
      <c r="E145" s="233" t="s">
        <v>40</v>
      </c>
      <c r="F145" s="234" t="s">
        <v>238</v>
      </c>
      <c r="G145" s="231"/>
      <c r="H145" s="235">
        <v>31.374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231</v>
      </c>
      <c r="AU145" s="241" t="s">
        <v>92</v>
      </c>
      <c r="AV145" s="13" t="s">
        <v>224</v>
      </c>
      <c r="AW145" s="13" t="s">
        <v>43</v>
      </c>
      <c r="AX145" s="13" t="s">
        <v>24</v>
      </c>
      <c r="AY145" s="241" t="s">
        <v>217</v>
      </c>
    </row>
    <row r="146" spans="2:65" s="1" customFormat="1" ht="31.5" customHeight="1">
      <c r="B146" s="42"/>
      <c r="C146" s="195" t="s">
        <v>259</v>
      </c>
      <c r="D146" s="195" t="s">
        <v>219</v>
      </c>
      <c r="E146" s="196" t="s">
        <v>260</v>
      </c>
      <c r="F146" s="197" t="s">
        <v>261</v>
      </c>
      <c r="G146" s="198" t="s">
        <v>222</v>
      </c>
      <c r="H146" s="199">
        <v>500</v>
      </c>
      <c r="I146" s="200"/>
      <c r="J146" s="201">
        <f>ROUND(I146*H146,2)</f>
        <v>0</v>
      </c>
      <c r="K146" s="197" t="s">
        <v>223</v>
      </c>
      <c r="L146" s="62"/>
      <c r="M146" s="202" t="s">
        <v>40</v>
      </c>
      <c r="N146" s="203" t="s">
        <v>54</v>
      </c>
      <c r="O146" s="43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AR146" s="24" t="s">
        <v>224</v>
      </c>
      <c r="AT146" s="24" t="s">
        <v>219</v>
      </c>
      <c r="AU146" s="24" t="s">
        <v>92</v>
      </c>
      <c r="AY146" s="24" t="s">
        <v>217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24" t="s">
        <v>24</v>
      </c>
      <c r="BK146" s="206">
        <f>ROUND(I146*H146,2)</f>
        <v>0</v>
      </c>
      <c r="BL146" s="24" t="s">
        <v>224</v>
      </c>
      <c r="BM146" s="24" t="s">
        <v>259</v>
      </c>
    </row>
    <row r="147" spans="2:65" s="1" customFormat="1" ht="22.5" customHeight="1">
      <c r="B147" s="42"/>
      <c r="C147" s="195" t="s">
        <v>262</v>
      </c>
      <c r="D147" s="195" t="s">
        <v>219</v>
      </c>
      <c r="E147" s="196" t="s">
        <v>263</v>
      </c>
      <c r="F147" s="197" t="s">
        <v>264</v>
      </c>
      <c r="G147" s="198" t="s">
        <v>222</v>
      </c>
      <c r="H147" s="199">
        <v>500</v>
      </c>
      <c r="I147" s="200"/>
      <c r="J147" s="201">
        <f>ROUND(I147*H147,2)</f>
        <v>0</v>
      </c>
      <c r="K147" s="197" t="s">
        <v>223</v>
      </c>
      <c r="L147" s="62"/>
      <c r="M147" s="202" t="s">
        <v>40</v>
      </c>
      <c r="N147" s="203" t="s">
        <v>54</v>
      </c>
      <c r="O147" s="43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AR147" s="24" t="s">
        <v>224</v>
      </c>
      <c r="AT147" s="24" t="s">
        <v>219</v>
      </c>
      <c r="AU147" s="24" t="s">
        <v>92</v>
      </c>
      <c r="AY147" s="24" t="s">
        <v>217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24</v>
      </c>
      <c r="BK147" s="206">
        <f>ROUND(I147*H147,2)</f>
        <v>0</v>
      </c>
      <c r="BL147" s="24" t="s">
        <v>224</v>
      </c>
      <c r="BM147" s="24" t="s">
        <v>262</v>
      </c>
    </row>
    <row r="148" spans="2:65" s="1" customFormat="1" ht="22.5" customHeight="1">
      <c r="B148" s="42"/>
      <c r="C148" s="242" t="s">
        <v>265</v>
      </c>
      <c r="D148" s="242" t="s">
        <v>266</v>
      </c>
      <c r="E148" s="243" t="s">
        <v>267</v>
      </c>
      <c r="F148" s="244" t="s">
        <v>268</v>
      </c>
      <c r="G148" s="245" t="s">
        <v>269</v>
      </c>
      <c r="H148" s="246">
        <v>10</v>
      </c>
      <c r="I148" s="247"/>
      <c r="J148" s="248">
        <f>ROUND(I148*H148,2)</f>
        <v>0</v>
      </c>
      <c r="K148" s="244" t="s">
        <v>223</v>
      </c>
      <c r="L148" s="249"/>
      <c r="M148" s="250" t="s">
        <v>40</v>
      </c>
      <c r="N148" s="251" t="s">
        <v>54</v>
      </c>
      <c r="O148" s="43"/>
      <c r="P148" s="204">
        <f>O148*H148</f>
        <v>0</v>
      </c>
      <c r="Q148" s="204">
        <v>0.001</v>
      </c>
      <c r="R148" s="204">
        <f>Q148*H148</f>
        <v>0.01</v>
      </c>
      <c r="S148" s="204">
        <v>0</v>
      </c>
      <c r="T148" s="205">
        <f>S148*H148</f>
        <v>0</v>
      </c>
      <c r="AR148" s="24" t="s">
        <v>250</v>
      </c>
      <c r="AT148" s="24" t="s">
        <v>266</v>
      </c>
      <c r="AU148" s="24" t="s">
        <v>92</v>
      </c>
      <c r="AY148" s="24" t="s">
        <v>217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24" t="s">
        <v>24</v>
      </c>
      <c r="BK148" s="206">
        <f>ROUND(I148*H148,2)</f>
        <v>0</v>
      </c>
      <c r="BL148" s="24" t="s">
        <v>224</v>
      </c>
      <c r="BM148" s="24" t="s">
        <v>265</v>
      </c>
    </row>
    <row r="149" spans="2:51" s="11" customFormat="1" ht="13.5">
      <c r="B149" s="207"/>
      <c r="C149" s="208"/>
      <c r="D149" s="209" t="s">
        <v>231</v>
      </c>
      <c r="E149" s="210" t="s">
        <v>40</v>
      </c>
      <c r="F149" s="211" t="s">
        <v>270</v>
      </c>
      <c r="G149" s="208"/>
      <c r="H149" s="212">
        <v>10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231</v>
      </c>
      <c r="AU149" s="218" t="s">
        <v>92</v>
      </c>
      <c r="AV149" s="11" t="s">
        <v>92</v>
      </c>
      <c r="AW149" s="11" t="s">
        <v>43</v>
      </c>
      <c r="AX149" s="11" t="s">
        <v>83</v>
      </c>
      <c r="AY149" s="218" t="s">
        <v>217</v>
      </c>
    </row>
    <row r="150" spans="2:51" s="13" customFormat="1" ht="13.5">
      <c r="B150" s="230"/>
      <c r="C150" s="231"/>
      <c r="D150" s="209" t="s">
        <v>231</v>
      </c>
      <c r="E150" s="252" t="s">
        <v>40</v>
      </c>
      <c r="F150" s="253" t="s">
        <v>238</v>
      </c>
      <c r="G150" s="231"/>
      <c r="H150" s="254">
        <v>10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231</v>
      </c>
      <c r="AU150" s="241" t="s">
        <v>92</v>
      </c>
      <c r="AV150" s="13" t="s">
        <v>224</v>
      </c>
      <c r="AW150" s="13" t="s">
        <v>43</v>
      </c>
      <c r="AX150" s="13" t="s">
        <v>24</v>
      </c>
      <c r="AY150" s="241" t="s">
        <v>217</v>
      </c>
    </row>
    <row r="151" spans="2:63" s="10" customFormat="1" ht="29.85" customHeight="1">
      <c r="B151" s="178"/>
      <c r="C151" s="179"/>
      <c r="D151" s="192" t="s">
        <v>82</v>
      </c>
      <c r="E151" s="193" t="s">
        <v>92</v>
      </c>
      <c r="F151" s="193" t="s">
        <v>271</v>
      </c>
      <c r="G151" s="179"/>
      <c r="H151" s="179"/>
      <c r="I151" s="182"/>
      <c r="J151" s="194">
        <f>BK151</f>
        <v>0</v>
      </c>
      <c r="K151" s="179"/>
      <c r="L151" s="184"/>
      <c r="M151" s="185"/>
      <c r="N151" s="186"/>
      <c r="O151" s="186"/>
      <c r="P151" s="187">
        <f>SUM(P152:P169)</f>
        <v>0</v>
      </c>
      <c r="Q151" s="186"/>
      <c r="R151" s="187">
        <f>SUM(R152:R169)</f>
        <v>9.57832242</v>
      </c>
      <c r="S151" s="186"/>
      <c r="T151" s="188">
        <f>SUM(T152:T169)</f>
        <v>0</v>
      </c>
      <c r="AR151" s="189" t="s">
        <v>24</v>
      </c>
      <c r="AT151" s="190" t="s">
        <v>82</v>
      </c>
      <c r="AU151" s="190" t="s">
        <v>24</v>
      </c>
      <c r="AY151" s="189" t="s">
        <v>217</v>
      </c>
      <c r="BK151" s="191">
        <f>SUM(BK152:BK169)</f>
        <v>0</v>
      </c>
    </row>
    <row r="152" spans="2:65" s="1" customFormat="1" ht="22.5" customHeight="1">
      <c r="B152" s="42"/>
      <c r="C152" s="195" t="s">
        <v>10</v>
      </c>
      <c r="D152" s="195" t="s">
        <v>219</v>
      </c>
      <c r="E152" s="196" t="s">
        <v>272</v>
      </c>
      <c r="F152" s="197" t="s">
        <v>273</v>
      </c>
      <c r="G152" s="198" t="s">
        <v>230</v>
      </c>
      <c r="H152" s="199">
        <v>1.738</v>
      </c>
      <c r="I152" s="200"/>
      <c r="J152" s="201">
        <f>ROUND(I152*H152,2)</f>
        <v>0</v>
      </c>
      <c r="K152" s="197" t="s">
        <v>223</v>
      </c>
      <c r="L152" s="62"/>
      <c r="M152" s="202" t="s">
        <v>40</v>
      </c>
      <c r="N152" s="203" t="s">
        <v>54</v>
      </c>
      <c r="O152" s="43"/>
      <c r="P152" s="204">
        <f>O152*H152</f>
        <v>0</v>
      </c>
      <c r="Q152" s="204">
        <v>2.25634</v>
      </c>
      <c r="R152" s="204">
        <f>Q152*H152</f>
        <v>3.9215189199999996</v>
      </c>
      <c r="S152" s="204">
        <v>0</v>
      </c>
      <c r="T152" s="205">
        <f>S152*H152</f>
        <v>0</v>
      </c>
      <c r="AR152" s="24" t="s">
        <v>224</v>
      </c>
      <c r="AT152" s="24" t="s">
        <v>219</v>
      </c>
      <c r="AU152" s="24" t="s">
        <v>92</v>
      </c>
      <c r="AY152" s="24" t="s">
        <v>217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24" t="s">
        <v>24</v>
      </c>
      <c r="BK152" s="206">
        <f>ROUND(I152*H152,2)</f>
        <v>0</v>
      </c>
      <c r="BL152" s="24" t="s">
        <v>224</v>
      </c>
      <c r="BM152" s="24" t="s">
        <v>10</v>
      </c>
    </row>
    <row r="153" spans="2:51" s="11" customFormat="1" ht="13.5">
      <c r="B153" s="207"/>
      <c r="C153" s="208"/>
      <c r="D153" s="209" t="s">
        <v>231</v>
      </c>
      <c r="E153" s="210" t="s">
        <v>40</v>
      </c>
      <c r="F153" s="211" t="s">
        <v>274</v>
      </c>
      <c r="G153" s="208"/>
      <c r="H153" s="212">
        <v>1.738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231</v>
      </c>
      <c r="AU153" s="218" t="s">
        <v>92</v>
      </c>
      <c r="AV153" s="11" t="s">
        <v>92</v>
      </c>
      <c r="AW153" s="11" t="s">
        <v>43</v>
      </c>
      <c r="AX153" s="11" t="s">
        <v>83</v>
      </c>
      <c r="AY153" s="218" t="s">
        <v>217</v>
      </c>
    </row>
    <row r="154" spans="2:51" s="12" customFormat="1" ht="13.5">
      <c r="B154" s="219"/>
      <c r="C154" s="220"/>
      <c r="D154" s="209" t="s">
        <v>231</v>
      </c>
      <c r="E154" s="221" t="s">
        <v>40</v>
      </c>
      <c r="F154" s="222" t="s">
        <v>275</v>
      </c>
      <c r="G154" s="220"/>
      <c r="H154" s="223">
        <v>1.738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231</v>
      </c>
      <c r="AU154" s="229" t="s">
        <v>92</v>
      </c>
      <c r="AV154" s="12" t="s">
        <v>227</v>
      </c>
      <c r="AW154" s="12" t="s">
        <v>43</v>
      </c>
      <c r="AX154" s="12" t="s">
        <v>83</v>
      </c>
      <c r="AY154" s="229" t="s">
        <v>217</v>
      </c>
    </row>
    <row r="155" spans="2:51" s="13" customFormat="1" ht="13.5">
      <c r="B155" s="230"/>
      <c r="C155" s="231"/>
      <c r="D155" s="232" t="s">
        <v>231</v>
      </c>
      <c r="E155" s="233" t="s">
        <v>40</v>
      </c>
      <c r="F155" s="234" t="s">
        <v>238</v>
      </c>
      <c r="G155" s="231"/>
      <c r="H155" s="235">
        <v>1.738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231</v>
      </c>
      <c r="AU155" s="241" t="s">
        <v>92</v>
      </c>
      <c r="AV155" s="13" t="s">
        <v>224</v>
      </c>
      <c r="AW155" s="13" t="s">
        <v>43</v>
      </c>
      <c r="AX155" s="13" t="s">
        <v>24</v>
      </c>
      <c r="AY155" s="241" t="s">
        <v>217</v>
      </c>
    </row>
    <row r="156" spans="2:65" s="1" customFormat="1" ht="22.5" customHeight="1">
      <c r="B156" s="42"/>
      <c r="C156" s="195" t="s">
        <v>276</v>
      </c>
      <c r="D156" s="195" t="s">
        <v>219</v>
      </c>
      <c r="E156" s="196" t="s">
        <v>277</v>
      </c>
      <c r="F156" s="197" t="s">
        <v>278</v>
      </c>
      <c r="G156" s="198" t="s">
        <v>222</v>
      </c>
      <c r="H156" s="199">
        <v>2.488</v>
      </c>
      <c r="I156" s="200"/>
      <c r="J156" s="201">
        <f>ROUND(I156*H156,2)</f>
        <v>0</v>
      </c>
      <c r="K156" s="197" t="s">
        <v>223</v>
      </c>
      <c r="L156" s="62"/>
      <c r="M156" s="202" t="s">
        <v>40</v>
      </c>
      <c r="N156" s="203" t="s">
        <v>54</v>
      </c>
      <c r="O156" s="43"/>
      <c r="P156" s="204">
        <f>O156*H156</f>
        <v>0</v>
      </c>
      <c r="Q156" s="204">
        <v>0.00103</v>
      </c>
      <c r="R156" s="204">
        <f>Q156*H156</f>
        <v>0.00256264</v>
      </c>
      <c r="S156" s="204">
        <v>0</v>
      </c>
      <c r="T156" s="205">
        <f>S156*H156</f>
        <v>0</v>
      </c>
      <c r="AR156" s="24" t="s">
        <v>224</v>
      </c>
      <c r="AT156" s="24" t="s">
        <v>219</v>
      </c>
      <c r="AU156" s="24" t="s">
        <v>92</v>
      </c>
      <c r="AY156" s="24" t="s">
        <v>217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24" t="s">
        <v>24</v>
      </c>
      <c r="BK156" s="206">
        <f>ROUND(I156*H156,2)</f>
        <v>0</v>
      </c>
      <c r="BL156" s="24" t="s">
        <v>224</v>
      </c>
      <c r="BM156" s="24" t="s">
        <v>276</v>
      </c>
    </row>
    <row r="157" spans="2:51" s="11" customFormat="1" ht="13.5">
      <c r="B157" s="207"/>
      <c r="C157" s="208"/>
      <c r="D157" s="209" t="s">
        <v>231</v>
      </c>
      <c r="E157" s="210" t="s">
        <v>40</v>
      </c>
      <c r="F157" s="211" t="s">
        <v>279</v>
      </c>
      <c r="G157" s="208"/>
      <c r="H157" s="212">
        <v>2.488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231</v>
      </c>
      <c r="AU157" s="218" t="s">
        <v>92</v>
      </c>
      <c r="AV157" s="11" t="s">
        <v>92</v>
      </c>
      <c r="AW157" s="11" t="s">
        <v>43</v>
      </c>
      <c r="AX157" s="11" t="s">
        <v>83</v>
      </c>
      <c r="AY157" s="218" t="s">
        <v>217</v>
      </c>
    </row>
    <row r="158" spans="2:51" s="12" customFormat="1" ht="13.5">
      <c r="B158" s="219"/>
      <c r="C158" s="220"/>
      <c r="D158" s="209" t="s">
        <v>231</v>
      </c>
      <c r="E158" s="221" t="s">
        <v>40</v>
      </c>
      <c r="F158" s="222" t="s">
        <v>275</v>
      </c>
      <c r="G158" s="220"/>
      <c r="H158" s="223">
        <v>2.488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231</v>
      </c>
      <c r="AU158" s="229" t="s">
        <v>92</v>
      </c>
      <c r="AV158" s="12" t="s">
        <v>227</v>
      </c>
      <c r="AW158" s="12" t="s">
        <v>43</v>
      </c>
      <c r="AX158" s="12" t="s">
        <v>83</v>
      </c>
      <c r="AY158" s="229" t="s">
        <v>217</v>
      </c>
    </row>
    <row r="159" spans="2:51" s="13" customFormat="1" ht="13.5">
      <c r="B159" s="230"/>
      <c r="C159" s="231"/>
      <c r="D159" s="232" t="s">
        <v>231</v>
      </c>
      <c r="E159" s="233" t="s">
        <v>40</v>
      </c>
      <c r="F159" s="234" t="s">
        <v>238</v>
      </c>
      <c r="G159" s="231"/>
      <c r="H159" s="235">
        <v>2.488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231</v>
      </c>
      <c r="AU159" s="241" t="s">
        <v>92</v>
      </c>
      <c r="AV159" s="13" t="s">
        <v>224</v>
      </c>
      <c r="AW159" s="13" t="s">
        <v>43</v>
      </c>
      <c r="AX159" s="13" t="s">
        <v>24</v>
      </c>
      <c r="AY159" s="241" t="s">
        <v>217</v>
      </c>
    </row>
    <row r="160" spans="2:65" s="1" customFormat="1" ht="22.5" customHeight="1">
      <c r="B160" s="42"/>
      <c r="C160" s="195" t="s">
        <v>280</v>
      </c>
      <c r="D160" s="195" t="s">
        <v>219</v>
      </c>
      <c r="E160" s="196" t="s">
        <v>281</v>
      </c>
      <c r="F160" s="197" t="s">
        <v>282</v>
      </c>
      <c r="G160" s="198" t="s">
        <v>222</v>
      </c>
      <c r="H160" s="199">
        <v>2.488</v>
      </c>
      <c r="I160" s="200"/>
      <c r="J160" s="201">
        <f>ROUND(I160*H160,2)</f>
        <v>0</v>
      </c>
      <c r="K160" s="197" t="s">
        <v>223</v>
      </c>
      <c r="L160" s="62"/>
      <c r="M160" s="202" t="s">
        <v>40</v>
      </c>
      <c r="N160" s="203" t="s">
        <v>54</v>
      </c>
      <c r="O160" s="43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AR160" s="24" t="s">
        <v>224</v>
      </c>
      <c r="AT160" s="24" t="s">
        <v>219</v>
      </c>
      <c r="AU160" s="24" t="s">
        <v>92</v>
      </c>
      <c r="AY160" s="24" t="s">
        <v>217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24" t="s">
        <v>24</v>
      </c>
      <c r="BK160" s="206">
        <f>ROUND(I160*H160,2)</f>
        <v>0</v>
      </c>
      <c r="BL160" s="24" t="s">
        <v>224</v>
      </c>
      <c r="BM160" s="24" t="s">
        <v>280</v>
      </c>
    </row>
    <row r="161" spans="2:65" s="1" customFormat="1" ht="22.5" customHeight="1">
      <c r="B161" s="42"/>
      <c r="C161" s="195" t="s">
        <v>283</v>
      </c>
      <c r="D161" s="195" t="s">
        <v>219</v>
      </c>
      <c r="E161" s="196" t="s">
        <v>284</v>
      </c>
      <c r="F161" s="197" t="s">
        <v>285</v>
      </c>
      <c r="G161" s="198" t="s">
        <v>286</v>
      </c>
      <c r="H161" s="199">
        <v>0.032</v>
      </c>
      <c r="I161" s="200"/>
      <c r="J161" s="201">
        <f>ROUND(I161*H161,2)</f>
        <v>0</v>
      </c>
      <c r="K161" s="197" t="s">
        <v>223</v>
      </c>
      <c r="L161" s="62"/>
      <c r="M161" s="202" t="s">
        <v>40</v>
      </c>
      <c r="N161" s="203" t="s">
        <v>54</v>
      </c>
      <c r="O161" s="43"/>
      <c r="P161" s="204">
        <f>O161*H161</f>
        <v>0</v>
      </c>
      <c r="Q161" s="204">
        <v>1.05306</v>
      </c>
      <c r="R161" s="204">
        <f>Q161*H161</f>
        <v>0.033697920000000006</v>
      </c>
      <c r="S161" s="204">
        <v>0</v>
      </c>
      <c r="T161" s="205">
        <f>S161*H161</f>
        <v>0</v>
      </c>
      <c r="AR161" s="24" t="s">
        <v>224</v>
      </c>
      <c r="AT161" s="24" t="s">
        <v>219</v>
      </c>
      <c r="AU161" s="24" t="s">
        <v>92</v>
      </c>
      <c r="AY161" s="24" t="s">
        <v>217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24" t="s">
        <v>24</v>
      </c>
      <c r="BK161" s="206">
        <f>ROUND(I161*H161,2)</f>
        <v>0</v>
      </c>
      <c r="BL161" s="24" t="s">
        <v>224</v>
      </c>
      <c r="BM161" s="24" t="s">
        <v>283</v>
      </c>
    </row>
    <row r="162" spans="2:51" s="11" customFormat="1" ht="13.5">
      <c r="B162" s="207"/>
      <c r="C162" s="208"/>
      <c r="D162" s="209" t="s">
        <v>231</v>
      </c>
      <c r="E162" s="210" t="s">
        <v>40</v>
      </c>
      <c r="F162" s="211" t="s">
        <v>287</v>
      </c>
      <c r="G162" s="208"/>
      <c r="H162" s="212">
        <v>0.032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231</v>
      </c>
      <c r="AU162" s="218" t="s">
        <v>92</v>
      </c>
      <c r="AV162" s="11" t="s">
        <v>92</v>
      </c>
      <c r="AW162" s="11" t="s">
        <v>43</v>
      </c>
      <c r="AX162" s="11" t="s">
        <v>83</v>
      </c>
      <c r="AY162" s="218" t="s">
        <v>217</v>
      </c>
    </row>
    <row r="163" spans="2:51" s="12" customFormat="1" ht="13.5">
      <c r="B163" s="219"/>
      <c r="C163" s="220"/>
      <c r="D163" s="209" t="s">
        <v>231</v>
      </c>
      <c r="E163" s="221" t="s">
        <v>40</v>
      </c>
      <c r="F163" s="222" t="s">
        <v>275</v>
      </c>
      <c r="G163" s="220"/>
      <c r="H163" s="223">
        <v>0.032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231</v>
      </c>
      <c r="AU163" s="229" t="s">
        <v>92</v>
      </c>
      <c r="AV163" s="12" t="s">
        <v>227</v>
      </c>
      <c r="AW163" s="12" t="s">
        <v>43</v>
      </c>
      <c r="AX163" s="12" t="s">
        <v>83</v>
      </c>
      <c r="AY163" s="229" t="s">
        <v>217</v>
      </c>
    </row>
    <row r="164" spans="2:51" s="13" customFormat="1" ht="13.5">
      <c r="B164" s="230"/>
      <c r="C164" s="231"/>
      <c r="D164" s="232" t="s">
        <v>231</v>
      </c>
      <c r="E164" s="233" t="s">
        <v>40</v>
      </c>
      <c r="F164" s="234" t="s">
        <v>238</v>
      </c>
      <c r="G164" s="231"/>
      <c r="H164" s="235">
        <v>0.032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231</v>
      </c>
      <c r="AU164" s="241" t="s">
        <v>92</v>
      </c>
      <c r="AV164" s="13" t="s">
        <v>224</v>
      </c>
      <c r="AW164" s="13" t="s">
        <v>43</v>
      </c>
      <c r="AX164" s="13" t="s">
        <v>24</v>
      </c>
      <c r="AY164" s="241" t="s">
        <v>217</v>
      </c>
    </row>
    <row r="165" spans="2:65" s="1" customFormat="1" ht="22.5" customHeight="1">
      <c r="B165" s="42"/>
      <c r="C165" s="195" t="s">
        <v>288</v>
      </c>
      <c r="D165" s="195" t="s">
        <v>219</v>
      </c>
      <c r="E165" s="196" t="s">
        <v>289</v>
      </c>
      <c r="F165" s="197" t="s">
        <v>290</v>
      </c>
      <c r="G165" s="198" t="s">
        <v>230</v>
      </c>
      <c r="H165" s="199">
        <v>2.491</v>
      </c>
      <c r="I165" s="200"/>
      <c r="J165" s="201">
        <f>ROUND(I165*H165,2)</f>
        <v>0</v>
      </c>
      <c r="K165" s="197" t="s">
        <v>223</v>
      </c>
      <c r="L165" s="62"/>
      <c r="M165" s="202" t="s">
        <v>40</v>
      </c>
      <c r="N165" s="203" t="s">
        <v>54</v>
      </c>
      <c r="O165" s="43"/>
      <c r="P165" s="204">
        <f>O165*H165</f>
        <v>0</v>
      </c>
      <c r="Q165" s="204">
        <v>2.25634</v>
      </c>
      <c r="R165" s="204">
        <f>Q165*H165</f>
        <v>5.62054294</v>
      </c>
      <c r="S165" s="204">
        <v>0</v>
      </c>
      <c r="T165" s="205">
        <f>S165*H165</f>
        <v>0</v>
      </c>
      <c r="AR165" s="24" t="s">
        <v>224</v>
      </c>
      <c r="AT165" s="24" t="s">
        <v>219</v>
      </c>
      <c r="AU165" s="24" t="s">
        <v>92</v>
      </c>
      <c r="AY165" s="24" t="s">
        <v>217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4" t="s">
        <v>24</v>
      </c>
      <c r="BK165" s="206">
        <f>ROUND(I165*H165,2)</f>
        <v>0</v>
      </c>
      <c r="BL165" s="24" t="s">
        <v>224</v>
      </c>
      <c r="BM165" s="24" t="s">
        <v>288</v>
      </c>
    </row>
    <row r="166" spans="2:51" s="11" customFormat="1" ht="13.5">
      <c r="B166" s="207"/>
      <c r="C166" s="208"/>
      <c r="D166" s="209" t="s">
        <v>231</v>
      </c>
      <c r="E166" s="210" t="s">
        <v>40</v>
      </c>
      <c r="F166" s="211" t="s">
        <v>291</v>
      </c>
      <c r="G166" s="208"/>
      <c r="H166" s="212">
        <v>1.152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231</v>
      </c>
      <c r="AU166" s="218" t="s">
        <v>92</v>
      </c>
      <c r="AV166" s="11" t="s">
        <v>92</v>
      </c>
      <c r="AW166" s="11" t="s">
        <v>43</v>
      </c>
      <c r="AX166" s="11" t="s">
        <v>83</v>
      </c>
      <c r="AY166" s="218" t="s">
        <v>217</v>
      </c>
    </row>
    <row r="167" spans="2:51" s="11" customFormat="1" ht="13.5">
      <c r="B167" s="207"/>
      <c r="C167" s="208"/>
      <c r="D167" s="209" t="s">
        <v>231</v>
      </c>
      <c r="E167" s="210" t="s">
        <v>40</v>
      </c>
      <c r="F167" s="211" t="s">
        <v>292</v>
      </c>
      <c r="G167" s="208"/>
      <c r="H167" s="212">
        <v>1.339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231</v>
      </c>
      <c r="AU167" s="218" t="s">
        <v>92</v>
      </c>
      <c r="AV167" s="11" t="s">
        <v>92</v>
      </c>
      <c r="AW167" s="11" t="s">
        <v>43</v>
      </c>
      <c r="AX167" s="11" t="s">
        <v>83</v>
      </c>
      <c r="AY167" s="218" t="s">
        <v>217</v>
      </c>
    </row>
    <row r="168" spans="2:51" s="12" customFormat="1" ht="13.5">
      <c r="B168" s="219"/>
      <c r="C168" s="220"/>
      <c r="D168" s="209" t="s">
        <v>231</v>
      </c>
      <c r="E168" s="221" t="s">
        <v>40</v>
      </c>
      <c r="F168" s="222" t="s">
        <v>235</v>
      </c>
      <c r="G168" s="220"/>
      <c r="H168" s="223">
        <v>2.491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231</v>
      </c>
      <c r="AU168" s="229" t="s">
        <v>92</v>
      </c>
      <c r="AV168" s="12" t="s">
        <v>227</v>
      </c>
      <c r="AW168" s="12" t="s">
        <v>43</v>
      </c>
      <c r="AX168" s="12" t="s">
        <v>83</v>
      </c>
      <c r="AY168" s="229" t="s">
        <v>217</v>
      </c>
    </row>
    <row r="169" spans="2:51" s="13" customFormat="1" ht="13.5">
      <c r="B169" s="230"/>
      <c r="C169" s="231"/>
      <c r="D169" s="209" t="s">
        <v>231</v>
      </c>
      <c r="E169" s="252" t="s">
        <v>40</v>
      </c>
      <c r="F169" s="253" t="s">
        <v>238</v>
      </c>
      <c r="G169" s="231"/>
      <c r="H169" s="254">
        <v>2.491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231</v>
      </c>
      <c r="AU169" s="241" t="s">
        <v>92</v>
      </c>
      <c r="AV169" s="13" t="s">
        <v>224</v>
      </c>
      <c r="AW169" s="13" t="s">
        <v>43</v>
      </c>
      <c r="AX169" s="13" t="s">
        <v>24</v>
      </c>
      <c r="AY169" s="241" t="s">
        <v>217</v>
      </c>
    </row>
    <row r="170" spans="2:63" s="10" customFormat="1" ht="29.85" customHeight="1">
      <c r="B170" s="178"/>
      <c r="C170" s="179"/>
      <c r="D170" s="192" t="s">
        <v>82</v>
      </c>
      <c r="E170" s="193" t="s">
        <v>227</v>
      </c>
      <c r="F170" s="193" t="s">
        <v>293</v>
      </c>
      <c r="G170" s="179"/>
      <c r="H170" s="179"/>
      <c r="I170" s="182"/>
      <c r="J170" s="194">
        <f>BK170</f>
        <v>0</v>
      </c>
      <c r="K170" s="179"/>
      <c r="L170" s="184"/>
      <c r="M170" s="185"/>
      <c r="N170" s="186"/>
      <c r="O170" s="186"/>
      <c r="P170" s="187">
        <f>SUM(P171:P203)</f>
        <v>0</v>
      </c>
      <c r="Q170" s="186"/>
      <c r="R170" s="187">
        <f>SUM(R171:R203)</f>
        <v>0.7673762199999999</v>
      </c>
      <c r="S170" s="186"/>
      <c r="T170" s="188">
        <f>SUM(T171:T203)</f>
        <v>0</v>
      </c>
      <c r="AR170" s="189" t="s">
        <v>24</v>
      </c>
      <c r="AT170" s="190" t="s">
        <v>82</v>
      </c>
      <c r="AU170" s="190" t="s">
        <v>24</v>
      </c>
      <c r="AY170" s="189" t="s">
        <v>217</v>
      </c>
      <c r="BK170" s="191">
        <f>SUM(BK171:BK203)</f>
        <v>0</v>
      </c>
    </row>
    <row r="171" spans="2:65" s="1" customFormat="1" ht="31.5" customHeight="1">
      <c r="B171" s="42"/>
      <c r="C171" s="195" t="s">
        <v>294</v>
      </c>
      <c r="D171" s="195" t="s">
        <v>219</v>
      </c>
      <c r="E171" s="196" t="s">
        <v>295</v>
      </c>
      <c r="F171" s="197" t="s">
        <v>296</v>
      </c>
      <c r="G171" s="198" t="s">
        <v>222</v>
      </c>
      <c r="H171" s="199">
        <v>2.938</v>
      </c>
      <c r="I171" s="200"/>
      <c r="J171" s="201">
        <f>ROUND(I171*H171,2)</f>
        <v>0</v>
      </c>
      <c r="K171" s="197" t="s">
        <v>223</v>
      </c>
      <c r="L171" s="62"/>
      <c r="M171" s="202" t="s">
        <v>40</v>
      </c>
      <c r="N171" s="203" t="s">
        <v>54</v>
      </c>
      <c r="O171" s="43"/>
      <c r="P171" s="204">
        <f>O171*H171</f>
        <v>0</v>
      </c>
      <c r="Q171" s="204">
        <v>0.26119</v>
      </c>
      <c r="R171" s="204">
        <f>Q171*H171</f>
        <v>0.7673762199999999</v>
      </c>
      <c r="S171" s="204">
        <v>0</v>
      </c>
      <c r="T171" s="205">
        <f>S171*H171</f>
        <v>0</v>
      </c>
      <c r="AR171" s="24" t="s">
        <v>224</v>
      </c>
      <c r="AT171" s="24" t="s">
        <v>219</v>
      </c>
      <c r="AU171" s="24" t="s">
        <v>92</v>
      </c>
      <c r="AY171" s="24" t="s">
        <v>217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24" t="s">
        <v>24</v>
      </c>
      <c r="BK171" s="206">
        <f>ROUND(I171*H171,2)</f>
        <v>0</v>
      </c>
      <c r="BL171" s="24" t="s">
        <v>224</v>
      </c>
      <c r="BM171" s="24" t="s">
        <v>294</v>
      </c>
    </row>
    <row r="172" spans="2:51" s="11" customFormat="1" ht="13.5">
      <c r="B172" s="207"/>
      <c r="C172" s="208"/>
      <c r="D172" s="209" t="s">
        <v>231</v>
      </c>
      <c r="E172" s="210" t="s">
        <v>40</v>
      </c>
      <c r="F172" s="211" t="s">
        <v>297</v>
      </c>
      <c r="G172" s="208"/>
      <c r="H172" s="212">
        <v>2.938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231</v>
      </c>
      <c r="AU172" s="218" t="s">
        <v>92</v>
      </c>
      <c r="AV172" s="11" t="s">
        <v>92</v>
      </c>
      <c r="AW172" s="11" t="s">
        <v>43</v>
      </c>
      <c r="AX172" s="11" t="s">
        <v>83</v>
      </c>
      <c r="AY172" s="218" t="s">
        <v>217</v>
      </c>
    </row>
    <row r="173" spans="2:51" s="12" customFormat="1" ht="13.5">
      <c r="B173" s="219"/>
      <c r="C173" s="220"/>
      <c r="D173" s="209" t="s">
        <v>231</v>
      </c>
      <c r="E173" s="221" t="s">
        <v>40</v>
      </c>
      <c r="F173" s="222" t="s">
        <v>235</v>
      </c>
      <c r="G173" s="220"/>
      <c r="H173" s="223">
        <v>2.938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231</v>
      </c>
      <c r="AU173" s="229" t="s">
        <v>92</v>
      </c>
      <c r="AV173" s="12" t="s">
        <v>227</v>
      </c>
      <c r="AW173" s="12" t="s">
        <v>43</v>
      </c>
      <c r="AX173" s="12" t="s">
        <v>83</v>
      </c>
      <c r="AY173" s="229" t="s">
        <v>217</v>
      </c>
    </row>
    <row r="174" spans="2:51" s="13" customFormat="1" ht="13.5">
      <c r="B174" s="230"/>
      <c r="C174" s="231"/>
      <c r="D174" s="232" t="s">
        <v>231</v>
      </c>
      <c r="E174" s="233" t="s">
        <v>40</v>
      </c>
      <c r="F174" s="234" t="s">
        <v>238</v>
      </c>
      <c r="G174" s="231"/>
      <c r="H174" s="235">
        <v>2.938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231</v>
      </c>
      <c r="AU174" s="241" t="s">
        <v>92</v>
      </c>
      <c r="AV174" s="13" t="s">
        <v>224</v>
      </c>
      <c r="AW174" s="13" t="s">
        <v>43</v>
      </c>
      <c r="AX174" s="13" t="s">
        <v>24</v>
      </c>
      <c r="AY174" s="241" t="s">
        <v>217</v>
      </c>
    </row>
    <row r="175" spans="2:65" s="1" customFormat="1" ht="31.5" customHeight="1">
      <c r="B175" s="42"/>
      <c r="C175" s="195" t="s">
        <v>9</v>
      </c>
      <c r="D175" s="195" t="s">
        <v>219</v>
      </c>
      <c r="E175" s="196" t="s">
        <v>298</v>
      </c>
      <c r="F175" s="197" t="s">
        <v>299</v>
      </c>
      <c r="G175" s="198" t="s">
        <v>222</v>
      </c>
      <c r="H175" s="199">
        <v>19.928</v>
      </c>
      <c r="I175" s="200"/>
      <c r="J175" s="201">
        <f>ROUND(I175*H175,2)</f>
        <v>0</v>
      </c>
      <c r="K175" s="197" t="s">
        <v>223</v>
      </c>
      <c r="L175" s="62"/>
      <c r="M175" s="202" t="s">
        <v>40</v>
      </c>
      <c r="N175" s="203" t="s">
        <v>54</v>
      </c>
      <c r="O175" s="43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AR175" s="24" t="s">
        <v>224</v>
      </c>
      <c r="AT175" s="24" t="s">
        <v>219</v>
      </c>
      <c r="AU175" s="24" t="s">
        <v>92</v>
      </c>
      <c r="AY175" s="24" t="s">
        <v>217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24" t="s">
        <v>24</v>
      </c>
      <c r="BK175" s="206">
        <f>ROUND(I175*H175,2)</f>
        <v>0</v>
      </c>
      <c r="BL175" s="24" t="s">
        <v>224</v>
      </c>
      <c r="BM175" s="24" t="s">
        <v>9</v>
      </c>
    </row>
    <row r="176" spans="2:47" s="1" customFormat="1" ht="54">
      <c r="B176" s="42"/>
      <c r="C176" s="64"/>
      <c r="D176" s="209" t="s">
        <v>300</v>
      </c>
      <c r="E176" s="64"/>
      <c r="F176" s="255" t="s">
        <v>301</v>
      </c>
      <c r="G176" s="64"/>
      <c r="H176" s="64"/>
      <c r="I176" s="165"/>
      <c r="J176" s="64"/>
      <c r="K176" s="64"/>
      <c r="L176" s="62"/>
      <c r="M176" s="256"/>
      <c r="N176" s="43"/>
      <c r="O176" s="43"/>
      <c r="P176" s="43"/>
      <c r="Q176" s="43"/>
      <c r="R176" s="43"/>
      <c r="S176" s="43"/>
      <c r="T176" s="79"/>
      <c r="AT176" s="24" t="s">
        <v>300</v>
      </c>
      <c r="AU176" s="24" t="s">
        <v>92</v>
      </c>
    </row>
    <row r="177" spans="2:51" s="11" customFormat="1" ht="13.5">
      <c r="B177" s="207"/>
      <c r="C177" s="208"/>
      <c r="D177" s="209" t="s">
        <v>231</v>
      </c>
      <c r="E177" s="210" t="s">
        <v>40</v>
      </c>
      <c r="F177" s="211" t="s">
        <v>302</v>
      </c>
      <c r="G177" s="208"/>
      <c r="H177" s="212">
        <v>5.6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231</v>
      </c>
      <c r="AU177" s="218" t="s">
        <v>92</v>
      </c>
      <c r="AV177" s="11" t="s">
        <v>92</v>
      </c>
      <c r="AW177" s="11" t="s">
        <v>43</v>
      </c>
      <c r="AX177" s="11" t="s">
        <v>83</v>
      </c>
      <c r="AY177" s="218" t="s">
        <v>217</v>
      </c>
    </row>
    <row r="178" spans="2:51" s="11" customFormat="1" ht="13.5">
      <c r="B178" s="207"/>
      <c r="C178" s="208"/>
      <c r="D178" s="209" t="s">
        <v>231</v>
      </c>
      <c r="E178" s="210" t="s">
        <v>40</v>
      </c>
      <c r="F178" s="211" t="s">
        <v>303</v>
      </c>
      <c r="G178" s="208"/>
      <c r="H178" s="212">
        <v>5.6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231</v>
      </c>
      <c r="AU178" s="218" t="s">
        <v>92</v>
      </c>
      <c r="AV178" s="11" t="s">
        <v>92</v>
      </c>
      <c r="AW178" s="11" t="s">
        <v>43</v>
      </c>
      <c r="AX178" s="11" t="s">
        <v>83</v>
      </c>
      <c r="AY178" s="218" t="s">
        <v>217</v>
      </c>
    </row>
    <row r="179" spans="2:51" s="11" customFormat="1" ht="13.5">
      <c r="B179" s="207"/>
      <c r="C179" s="208"/>
      <c r="D179" s="209" t="s">
        <v>231</v>
      </c>
      <c r="E179" s="210" t="s">
        <v>40</v>
      </c>
      <c r="F179" s="211" t="s">
        <v>304</v>
      </c>
      <c r="G179" s="208"/>
      <c r="H179" s="212">
        <v>8.728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231</v>
      </c>
      <c r="AU179" s="218" t="s">
        <v>92</v>
      </c>
      <c r="AV179" s="11" t="s">
        <v>92</v>
      </c>
      <c r="AW179" s="11" t="s">
        <v>43</v>
      </c>
      <c r="AX179" s="11" t="s">
        <v>83</v>
      </c>
      <c r="AY179" s="218" t="s">
        <v>217</v>
      </c>
    </row>
    <row r="180" spans="2:51" s="12" customFormat="1" ht="13.5">
      <c r="B180" s="219"/>
      <c r="C180" s="220"/>
      <c r="D180" s="209" t="s">
        <v>231</v>
      </c>
      <c r="E180" s="221" t="s">
        <v>117</v>
      </c>
      <c r="F180" s="222" t="s">
        <v>235</v>
      </c>
      <c r="G180" s="220"/>
      <c r="H180" s="223">
        <v>19.928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231</v>
      </c>
      <c r="AU180" s="229" t="s">
        <v>92</v>
      </c>
      <c r="AV180" s="12" t="s">
        <v>227</v>
      </c>
      <c r="AW180" s="12" t="s">
        <v>43</v>
      </c>
      <c r="AX180" s="12" t="s">
        <v>83</v>
      </c>
      <c r="AY180" s="229" t="s">
        <v>217</v>
      </c>
    </row>
    <row r="181" spans="2:51" s="13" customFormat="1" ht="13.5">
      <c r="B181" s="230"/>
      <c r="C181" s="231"/>
      <c r="D181" s="232" t="s">
        <v>231</v>
      </c>
      <c r="E181" s="233" t="s">
        <v>40</v>
      </c>
      <c r="F181" s="234" t="s">
        <v>238</v>
      </c>
      <c r="G181" s="231"/>
      <c r="H181" s="235">
        <v>19.928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231</v>
      </c>
      <c r="AU181" s="241" t="s">
        <v>92</v>
      </c>
      <c r="AV181" s="13" t="s">
        <v>224</v>
      </c>
      <c r="AW181" s="13" t="s">
        <v>43</v>
      </c>
      <c r="AX181" s="13" t="s">
        <v>24</v>
      </c>
      <c r="AY181" s="241" t="s">
        <v>217</v>
      </c>
    </row>
    <row r="182" spans="2:65" s="1" customFormat="1" ht="22.5" customHeight="1">
      <c r="B182" s="42"/>
      <c r="C182" s="242" t="s">
        <v>305</v>
      </c>
      <c r="D182" s="242" t="s">
        <v>266</v>
      </c>
      <c r="E182" s="243" t="s">
        <v>306</v>
      </c>
      <c r="F182" s="244" t="s">
        <v>307</v>
      </c>
      <c r="G182" s="245" t="s">
        <v>222</v>
      </c>
      <c r="H182" s="246">
        <v>19.928</v>
      </c>
      <c r="I182" s="247"/>
      <c r="J182" s="248">
        <f>ROUND(I182*H182,2)</f>
        <v>0</v>
      </c>
      <c r="K182" s="244" t="s">
        <v>40</v>
      </c>
      <c r="L182" s="249"/>
      <c r="M182" s="250" t="s">
        <v>40</v>
      </c>
      <c r="N182" s="251" t="s">
        <v>54</v>
      </c>
      <c r="O182" s="43"/>
      <c r="P182" s="204">
        <f>O182*H182</f>
        <v>0</v>
      </c>
      <c r="Q182" s="204">
        <v>0</v>
      </c>
      <c r="R182" s="204">
        <f>Q182*H182</f>
        <v>0</v>
      </c>
      <c r="S182" s="204">
        <v>0</v>
      </c>
      <c r="T182" s="205">
        <f>S182*H182</f>
        <v>0</v>
      </c>
      <c r="AR182" s="24" t="s">
        <v>250</v>
      </c>
      <c r="AT182" s="24" t="s">
        <v>266</v>
      </c>
      <c r="AU182" s="24" t="s">
        <v>92</v>
      </c>
      <c r="AY182" s="24" t="s">
        <v>217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24" t="s">
        <v>24</v>
      </c>
      <c r="BK182" s="206">
        <f>ROUND(I182*H182,2)</f>
        <v>0</v>
      </c>
      <c r="BL182" s="24" t="s">
        <v>224</v>
      </c>
      <c r="BM182" s="24" t="s">
        <v>305</v>
      </c>
    </row>
    <row r="183" spans="2:51" s="11" customFormat="1" ht="13.5">
      <c r="B183" s="207"/>
      <c r="C183" s="208"/>
      <c r="D183" s="209" t="s">
        <v>231</v>
      </c>
      <c r="E183" s="210" t="s">
        <v>40</v>
      </c>
      <c r="F183" s="211" t="s">
        <v>117</v>
      </c>
      <c r="G183" s="208"/>
      <c r="H183" s="212">
        <v>19.928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231</v>
      </c>
      <c r="AU183" s="218" t="s">
        <v>92</v>
      </c>
      <c r="AV183" s="11" t="s">
        <v>92</v>
      </c>
      <c r="AW183" s="11" t="s">
        <v>43</v>
      </c>
      <c r="AX183" s="11" t="s">
        <v>83</v>
      </c>
      <c r="AY183" s="218" t="s">
        <v>217</v>
      </c>
    </row>
    <row r="184" spans="2:51" s="13" customFormat="1" ht="13.5">
      <c r="B184" s="230"/>
      <c r="C184" s="231"/>
      <c r="D184" s="232" t="s">
        <v>231</v>
      </c>
      <c r="E184" s="233" t="s">
        <v>40</v>
      </c>
      <c r="F184" s="234" t="s">
        <v>238</v>
      </c>
      <c r="G184" s="231"/>
      <c r="H184" s="235">
        <v>19.928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231</v>
      </c>
      <c r="AU184" s="241" t="s">
        <v>92</v>
      </c>
      <c r="AV184" s="13" t="s">
        <v>224</v>
      </c>
      <c r="AW184" s="13" t="s">
        <v>43</v>
      </c>
      <c r="AX184" s="13" t="s">
        <v>24</v>
      </c>
      <c r="AY184" s="241" t="s">
        <v>217</v>
      </c>
    </row>
    <row r="185" spans="2:65" s="1" customFormat="1" ht="31.5" customHeight="1">
      <c r="B185" s="42"/>
      <c r="C185" s="195" t="s">
        <v>308</v>
      </c>
      <c r="D185" s="195" t="s">
        <v>219</v>
      </c>
      <c r="E185" s="196" t="s">
        <v>309</v>
      </c>
      <c r="F185" s="197" t="s">
        <v>310</v>
      </c>
      <c r="G185" s="198" t="s">
        <v>222</v>
      </c>
      <c r="H185" s="199">
        <v>1197.12</v>
      </c>
      <c r="I185" s="200"/>
      <c r="J185" s="201">
        <f>ROUND(I185*H185,2)</f>
        <v>0</v>
      </c>
      <c r="K185" s="197" t="s">
        <v>223</v>
      </c>
      <c r="L185" s="62"/>
      <c r="M185" s="202" t="s">
        <v>40</v>
      </c>
      <c r="N185" s="203" t="s">
        <v>54</v>
      </c>
      <c r="O185" s="43"/>
      <c r="P185" s="204">
        <f>O185*H185</f>
        <v>0</v>
      </c>
      <c r="Q185" s="204">
        <v>0</v>
      </c>
      <c r="R185" s="204">
        <f>Q185*H185</f>
        <v>0</v>
      </c>
      <c r="S185" s="204">
        <v>0</v>
      </c>
      <c r="T185" s="205">
        <f>S185*H185</f>
        <v>0</v>
      </c>
      <c r="AR185" s="24" t="s">
        <v>224</v>
      </c>
      <c r="AT185" s="24" t="s">
        <v>219</v>
      </c>
      <c r="AU185" s="24" t="s">
        <v>92</v>
      </c>
      <c r="AY185" s="24" t="s">
        <v>217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24" t="s">
        <v>24</v>
      </c>
      <c r="BK185" s="206">
        <f>ROUND(I185*H185,2)</f>
        <v>0</v>
      </c>
      <c r="BL185" s="24" t="s">
        <v>224</v>
      </c>
      <c r="BM185" s="24" t="s">
        <v>308</v>
      </c>
    </row>
    <row r="186" spans="2:47" s="1" customFormat="1" ht="54">
      <c r="B186" s="42"/>
      <c r="C186" s="64"/>
      <c r="D186" s="209" t="s">
        <v>300</v>
      </c>
      <c r="E186" s="64"/>
      <c r="F186" s="255" t="s">
        <v>301</v>
      </c>
      <c r="G186" s="64"/>
      <c r="H186" s="64"/>
      <c r="I186" s="165"/>
      <c r="J186" s="64"/>
      <c r="K186" s="64"/>
      <c r="L186" s="62"/>
      <c r="M186" s="256"/>
      <c r="N186" s="43"/>
      <c r="O186" s="43"/>
      <c r="P186" s="43"/>
      <c r="Q186" s="43"/>
      <c r="R186" s="43"/>
      <c r="S186" s="43"/>
      <c r="T186" s="79"/>
      <c r="AT186" s="24" t="s">
        <v>300</v>
      </c>
      <c r="AU186" s="24" t="s">
        <v>92</v>
      </c>
    </row>
    <row r="187" spans="2:51" s="11" customFormat="1" ht="13.5">
      <c r="B187" s="207"/>
      <c r="C187" s="208"/>
      <c r="D187" s="209" t="s">
        <v>231</v>
      </c>
      <c r="E187" s="210" t="s">
        <v>40</v>
      </c>
      <c r="F187" s="211" t="s">
        <v>311</v>
      </c>
      <c r="G187" s="208"/>
      <c r="H187" s="212">
        <v>421.564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231</v>
      </c>
      <c r="AU187" s="218" t="s">
        <v>92</v>
      </c>
      <c r="AV187" s="11" t="s">
        <v>92</v>
      </c>
      <c r="AW187" s="11" t="s">
        <v>43</v>
      </c>
      <c r="AX187" s="11" t="s">
        <v>83</v>
      </c>
      <c r="AY187" s="218" t="s">
        <v>217</v>
      </c>
    </row>
    <row r="188" spans="2:51" s="11" customFormat="1" ht="13.5">
      <c r="B188" s="207"/>
      <c r="C188" s="208"/>
      <c r="D188" s="209" t="s">
        <v>231</v>
      </c>
      <c r="E188" s="210" t="s">
        <v>40</v>
      </c>
      <c r="F188" s="211" t="s">
        <v>312</v>
      </c>
      <c r="G188" s="208"/>
      <c r="H188" s="212">
        <v>24.756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231</v>
      </c>
      <c r="AU188" s="218" t="s">
        <v>92</v>
      </c>
      <c r="AV188" s="11" t="s">
        <v>92</v>
      </c>
      <c r="AW188" s="11" t="s">
        <v>43</v>
      </c>
      <c r="AX188" s="11" t="s">
        <v>83</v>
      </c>
      <c r="AY188" s="218" t="s">
        <v>217</v>
      </c>
    </row>
    <row r="189" spans="2:51" s="11" customFormat="1" ht="13.5">
      <c r="B189" s="207"/>
      <c r="C189" s="208"/>
      <c r="D189" s="209" t="s">
        <v>231</v>
      </c>
      <c r="E189" s="210" t="s">
        <v>40</v>
      </c>
      <c r="F189" s="211" t="s">
        <v>313</v>
      </c>
      <c r="G189" s="208"/>
      <c r="H189" s="212">
        <v>-24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231</v>
      </c>
      <c r="AU189" s="218" t="s">
        <v>92</v>
      </c>
      <c r="AV189" s="11" t="s">
        <v>92</v>
      </c>
      <c r="AW189" s="11" t="s">
        <v>43</v>
      </c>
      <c r="AX189" s="11" t="s">
        <v>83</v>
      </c>
      <c r="AY189" s="218" t="s">
        <v>217</v>
      </c>
    </row>
    <row r="190" spans="2:51" s="11" customFormat="1" ht="13.5">
      <c r="B190" s="207"/>
      <c r="C190" s="208"/>
      <c r="D190" s="209" t="s">
        <v>231</v>
      </c>
      <c r="E190" s="210" t="s">
        <v>40</v>
      </c>
      <c r="F190" s="211" t="s">
        <v>314</v>
      </c>
      <c r="G190" s="208"/>
      <c r="H190" s="212">
        <v>-60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231</v>
      </c>
      <c r="AU190" s="218" t="s">
        <v>92</v>
      </c>
      <c r="AV190" s="11" t="s">
        <v>92</v>
      </c>
      <c r="AW190" s="11" t="s">
        <v>43</v>
      </c>
      <c r="AX190" s="11" t="s">
        <v>83</v>
      </c>
      <c r="AY190" s="218" t="s">
        <v>217</v>
      </c>
    </row>
    <row r="191" spans="2:51" s="12" customFormat="1" ht="13.5">
      <c r="B191" s="219"/>
      <c r="C191" s="220"/>
      <c r="D191" s="209" t="s">
        <v>231</v>
      </c>
      <c r="E191" s="221" t="s">
        <v>40</v>
      </c>
      <c r="F191" s="222" t="s">
        <v>315</v>
      </c>
      <c r="G191" s="220"/>
      <c r="H191" s="223">
        <v>362.32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231</v>
      </c>
      <c r="AU191" s="229" t="s">
        <v>92</v>
      </c>
      <c r="AV191" s="12" t="s">
        <v>227</v>
      </c>
      <c r="AW191" s="12" t="s">
        <v>43</v>
      </c>
      <c r="AX191" s="12" t="s">
        <v>83</v>
      </c>
      <c r="AY191" s="229" t="s">
        <v>217</v>
      </c>
    </row>
    <row r="192" spans="2:51" s="11" customFormat="1" ht="13.5">
      <c r="B192" s="207"/>
      <c r="C192" s="208"/>
      <c r="D192" s="209" t="s">
        <v>231</v>
      </c>
      <c r="E192" s="210" t="s">
        <v>40</v>
      </c>
      <c r="F192" s="211" t="s">
        <v>316</v>
      </c>
      <c r="G192" s="208"/>
      <c r="H192" s="212">
        <v>465.184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231</v>
      </c>
      <c r="AU192" s="218" t="s">
        <v>92</v>
      </c>
      <c r="AV192" s="11" t="s">
        <v>92</v>
      </c>
      <c r="AW192" s="11" t="s">
        <v>43</v>
      </c>
      <c r="AX192" s="11" t="s">
        <v>83</v>
      </c>
      <c r="AY192" s="218" t="s">
        <v>217</v>
      </c>
    </row>
    <row r="193" spans="2:51" s="11" customFormat="1" ht="13.5">
      <c r="B193" s="207"/>
      <c r="C193" s="208"/>
      <c r="D193" s="209" t="s">
        <v>231</v>
      </c>
      <c r="E193" s="210" t="s">
        <v>40</v>
      </c>
      <c r="F193" s="211" t="s">
        <v>313</v>
      </c>
      <c r="G193" s="208"/>
      <c r="H193" s="212">
        <v>-24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231</v>
      </c>
      <c r="AU193" s="218" t="s">
        <v>92</v>
      </c>
      <c r="AV193" s="11" t="s">
        <v>92</v>
      </c>
      <c r="AW193" s="11" t="s">
        <v>43</v>
      </c>
      <c r="AX193" s="11" t="s">
        <v>83</v>
      </c>
      <c r="AY193" s="218" t="s">
        <v>217</v>
      </c>
    </row>
    <row r="194" spans="2:51" s="11" customFormat="1" ht="13.5">
      <c r="B194" s="207"/>
      <c r="C194" s="208"/>
      <c r="D194" s="209" t="s">
        <v>231</v>
      </c>
      <c r="E194" s="210" t="s">
        <v>40</v>
      </c>
      <c r="F194" s="211" t="s">
        <v>314</v>
      </c>
      <c r="G194" s="208"/>
      <c r="H194" s="212">
        <v>-60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231</v>
      </c>
      <c r="AU194" s="218" t="s">
        <v>92</v>
      </c>
      <c r="AV194" s="11" t="s">
        <v>92</v>
      </c>
      <c r="AW194" s="11" t="s">
        <v>43</v>
      </c>
      <c r="AX194" s="11" t="s">
        <v>83</v>
      </c>
      <c r="AY194" s="218" t="s">
        <v>217</v>
      </c>
    </row>
    <row r="195" spans="2:51" s="12" customFormat="1" ht="13.5">
      <c r="B195" s="219"/>
      <c r="C195" s="220"/>
      <c r="D195" s="209" t="s">
        <v>231</v>
      </c>
      <c r="E195" s="221" t="s">
        <v>40</v>
      </c>
      <c r="F195" s="222" t="s">
        <v>317</v>
      </c>
      <c r="G195" s="220"/>
      <c r="H195" s="223">
        <v>381.184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231</v>
      </c>
      <c r="AU195" s="229" t="s">
        <v>92</v>
      </c>
      <c r="AV195" s="12" t="s">
        <v>227</v>
      </c>
      <c r="AW195" s="12" t="s">
        <v>43</v>
      </c>
      <c r="AX195" s="12" t="s">
        <v>83</v>
      </c>
      <c r="AY195" s="229" t="s">
        <v>217</v>
      </c>
    </row>
    <row r="196" spans="2:51" s="11" customFormat="1" ht="13.5">
      <c r="B196" s="207"/>
      <c r="C196" s="208"/>
      <c r="D196" s="209" t="s">
        <v>231</v>
      </c>
      <c r="E196" s="210" t="s">
        <v>40</v>
      </c>
      <c r="F196" s="211" t="s">
        <v>318</v>
      </c>
      <c r="G196" s="208"/>
      <c r="H196" s="212">
        <v>139.076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231</v>
      </c>
      <c r="AU196" s="218" t="s">
        <v>92</v>
      </c>
      <c r="AV196" s="11" t="s">
        <v>92</v>
      </c>
      <c r="AW196" s="11" t="s">
        <v>43</v>
      </c>
      <c r="AX196" s="11" t="s">
        <v>83</v>
      </c>
      <c r="AY196" s="218" t="s">
        <v>217</v>
      </c>
    </row>
    <row r="197" spans="2:51" s="12" customFormat="1" ht="13.5">
      <c r="B197" s="219"/>
      <c r="C197" s="220"/>
      <c r="D197" s="209" t="s">
        <v>231</v>
      </c>
      <c r="E197" s="221" t="s">
        <v>40</v>
      </c>
      <c r="F197" s="222" t="s">
        <v>319</v>
      </c>
      <c r="G197" s="220"/>
      <c r="H197" s="223">
        <v>139.076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231</v>
      </c>
      <c r="AU197" s="229" t="s">
        <v>92</v>
      </c>
      <c r="AV197" s="12" t="s">
        <v>227</v>
      </c>
      <c r="AW197" s="12" t="s">
        <v>43</v>
      </c>
      <c r="AX197" s="12" t="s">
        <v>83</v>
      </c>
      <c r="AY197" s="229" t="s">
        <v>217</v>
      </c>
    </row>
    <row r="198" spans="2:51" s="11" customFormat="1" ht="13.5">
      <c r="B198" s="207"/>
      <c r="C198" s="208"/>
      <c r="D198" s="209" t="s">
        <v>231</v>
      </c>
      <c r="E198" s="210" t="s">
        <v>40</v>
      </c>
      <c r="F198" s="211" t="s">
        <v>320</v>
      </c>
      <c r="G198" s="208"/>
      <c r="H198" s="212">
        <v>314.54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231</v>
      </c>
      <c r="AU198" s="218" t="s">
        <v>92</v>
      </c>
      <c r="AV198" s="11" t="s">
        <v>92</v>
      </c>
      <c r="AW198" s="11" t="s">
        <v>43</v>
      </c>
      <c r="AX198" s="11" t="s">
        <v>83</v>
      </c>
      <c r="AY198" s="218" t="s">
        <v>217</v>
      </c>
    </row>
    <row r="199" spans="2:51" s="12" customFormat="1" ht="13.5">
      <c r="B199" s="219"/>
      <c r="C199" s="220"/>
      <c r="D199" s="209" t="s">
        <v>231</v>
      </c>
      <c r="E199" s="221" t="s">
        <v>40</v>
      </c>
      <c r="F199" s="222" t="s">
        <v>321</v>
      </c>
      <c r="G199" s="220"/>
      <c r="H199" s="223">
        <v>314.54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231</v>
      </c>
      <c r="AU199" s="229" t="s">
        <v>92</v>
      </c>
      <c r="AV199" s="12" t="s">
        <v>227</v>
      </c>
      <c r="AW199" s="12" t="s">
        <v>43</v>
      </c>
      <c r="AX199" s="12" t="s">
        <v>83</v>
      </c>
      <c r="AY199" s="229" t="s">
        <v>217</v>
      </c>
    </row>
    <row r="200" spans="2:51" s="13" customFormat="1" ht="13.5">
      <c r="B200" s="230"/>
      <c r="C200" s="231"/>
      <c r="D200" s="232" t="s">
        <v>231</v>
      </c>
      <c r="E200" s="233" t="s">
        <v>110</v>
      </c>
      <c r="F200" s="234" t="s">
        <v>238</v>
      </c>
      <c r="G200" s="231"/>
      <c r="H200" s="235">
        <v>1197.12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231</v>
      </c>
      <c r="AU200" s="241" t="s">
        <v>92</v>
      </c>
      <c r="AV200" s="13" t="s">
        <v>224</v>
      </c>
      <c r="AW200" s="13" t="s">
        <v>43</v>
      </c>
      <c r="AX200" s="13" t="s">
        <v>24</v>
      </c>
      <c r="AY200" s="241" t="s">
        <v>217</v>
      </c>
    </row>
    <row r="201" spans="2:65" s="1" customFormat="1" ht="31.5" customHeight="1">
      <c r="B201" s="42"/>
      <c r="C201" s="242" t="s">
        <v>322</v>
      </c>
      <c r="D201" s="242" t="s">
        <v>266</v>
      </c>
      <c r="E201" s="243" t="s">
        <v>323</v>
      </c>
      <c r="F201" s="244" t="s">
        <v>324</v>
      </c>
      <c r="G201" s="245" t="s">
        <v>222</v>
      </c>
      <c r="H201" s="246">
        <v>1197.12</v>
      </c>
      <c r="I201" s="247"/>
      <c r="J201" s="248">
        <f>ROUND(I201*H201,2)</f>
        <v>0</v>
      </c>
      <c r="K201" s="244" t="s">
        <v>40</v>
      </c>
      <c r="L201" s="249"/>
      <c r="M201" s="250" t="s">
        <v>40</v>
      </c>
      <c r="N201" s="251" t="s">
        <v>54</v>
      </c>
      <c r="O201" s="43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4" t="s">
        <v>250</v>
      </c>
      <c r="AT201" s="24" t="s">
        <v>266</v>
      </c>
      <c r="AU201" s="24" t="s">
        <v>92</v>
      </c>
      <c r="AY201" s="24" t="s">
        <v>217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24</v>
      </c>
      <c r="BK201" s="206">
        <f>ROUND(I201*H201,2)</f>
        <v>0</v>
      </c>
      <c r="BL201" s="24" t="s">
        <v>224</v>
      </c>
      <c r="BM201" s="24" t="s">
        <v>322</v>
      </c>
    </row>
    <row r="202" spans="2:51" s="11" customFormat="1" ht="13.5">
      <c r="B202" s="207"/>
      <c r="C202" s="208"/>
      <c r="D202" s="209" t="s">
        <v>231</v>
      </c>
      <c r="E202" s="210" t="s">
        <v>40</v>
      </c>
      <c r="F202" s="211" t="s">
        <v>110</v>
      </c>
      <c r="G202" s="208"/>
      <c r="H202" s="212">
        <v>1197.12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231</v>
      </c>
      <c r="AU202" s="218" t="s">
        <v>92</v>
      </c>
      <c r="AV202" s="11" t="s">
        <v>92</v>
      </c>
      <c r="AW202" s="11" t="s">
        <v>43</v>
      </c>
      <c r="AX202" s="11" t="s">
        <v>83</v>
      </c>
      <c r="AY202" s="218" t="s">
        <v>217</v>
      </c>
    </row>
    <row r="203" spans="2:51" s="13" customFormat="1" ht="13.5">
      <c r="B203" s="230"/>
      <c r="C203" s="231"/>
      <c r="D203" s="209" t="s">
        <v>231</v>
      </c>
      <c r="E203" s="252" t="s">
        <v>40</v>
      </c>
      <c r="F203" s="253" t="s">
        <v>238</v>
      </c>
      <c r="G203" s="231"/>
      <c r="H203" s="254">
        <v>1197.12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231</v>
      </c>
      <c r="AU203" s="241" t="s">
        <v>92</v>
      </c>
      <c r="AV203" s="13" t="s">
        <v>224</v>
      </c>
      <c r="AW203" s="13" t="s">
        <v>43</v>
      </c>
      <c r="AX203" s="13" t="s">
        <v>24</v>
      </c>
      <c r="AY203" s="241" t="s">
        <v>217</v>
      </c>
    </row>
    <row r="204" spans="2:63" s="10" customFormat="1" ht="29.85" customHeight="1">
      <c r="B204" s="178"/>
      <c r="C204" s="179"/>
      <c r="D204" s="192" t="s">
        <v>82</v>
      </c>
      <c r="E204" s="193" t="s">
        <v>224</v>
      </c>
      <c r="F204" s="193" t="s">
        <v>325</v>
      </c>
      <c r="G204" s="179"/>
      <c r="H204" s="179"/>
      <c r="I204" s="182"/>
      <c r="J204" s="194">
        <f>BK204</f>
        <v>0</v>
      </c>
      <c r="K204" s="179"/>
      <c r="L204" s="184"/>
      <c r="M204" s="185"/>
      <c r="N204" s="186"/>
      <c r="O204" s="186"/>
      <c r="P204" s="187">
        <f>SUM(P205:P220)</f>
        <v>0</v>
      </c>
      <c r="Q204" s="186"/>
      <c r="R204" s="187">
        <f>SUM(R205:R220)</f>
        <v>0</v>
      </c>
      <c r="S204" s="186"/>
      <c r="T204" s="188">
        <f>SUM(T205:T220)</f>
        <v>0</v>
      </c>
      <c r="AR204" s="189" t="s">
        <v>24</v>
      </c>
      <c r="AT204" s="190" t="s">
        <v>82</v>
      </c>
      <c r="AU204" s="190" t="s">
        <v>24</v>
      </c>
      <c r="AY204" s="189" t="s">
        <v>217</v>
      </c>
      <c r="BK204" s="191">
        <f>SUM(BK205:BK220)</f>
        <v>0</v>
      </c>
    </row>
    <row r="205" spans="2:65" s="1" customFormat="1" ht="22.5" customHeight="1">
      <c r="B205" s="42"/>
      <c r="C205" s="195" t="s">
        <v>326</v>
      </c>
      <c r="D205" s="195" t="s">
        <v>219</v>
      </c>
      <c r="E205" s="196" t="s">
        <v>327</v>
      </c>
      <c r="F205" s="197" t="s">
        <v>328</v>
      </c>
      <c r="G205" s="198" t="s">
        <v>222</v>
      </c>
      <c r="H205" s="199">
        <v>9.2</v>
      </c>
      <c r="I205" s="200"/>
      <c r="J205" s="201">
        <f>ROUND(I205*H205,2)</f>
        <v>0</v>
      </c>
      <c r="K205" s="197" t="s">
        <v>223</v>
      </c>
      <c r="L205" s="62"/>
      <c r="M205" s="202" t="s">
        <v>40</v>
      </c>
      <c r="N205" s="203" t="s">
        <v>54</v>
      </c>
      <c r="O205" s="43"/>
      <c r="P205" s="204">
        <f>O205*H205</f>
        <v>0</v>
      </c>
      <c r="Q205" s="204">
        <v>0</v>
      </c>
      <c r="R205" s="204">
        <f>Q205*H205</f>
        <v>0</v>
      </c>
      <c r="S205" s="204">
        <v>0</v>
      </c>
      <c r="T205" s="205">
        <f>S205*H205</f>
        <v>0</v>
      </c>
      <c r="AR205" s="24" t="s">
        <v>224</v>
      </c>
      <c r="AT205" s="24" t="s">
        <v>219</v>
      </c>
      <c r="AU205" s="24" t="s">
        <v>92</v>
      </c>
      <c r="AY205" s="24" t="s">
        <v>217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24" t="s">
        <v>24</v>
      </c>
      <c r="BK205" s="206">
        <f>ROUND(I205*H205,2)</f>
        <v>0</v>
      </c>
      <c r="BL205" s="24" t="s">
        <v>224</v>
      </c>
      <c r="BM205" s="24" t="s">
        <v>326</v>
      </c>
    </row>
    <row r="206" spans="2:47" s="1" customFormat="1" ht="54">
      <c r="B206" s="42"/>
      <c r="C206" s="64"/>
      <c r="D206" s="209" t="s">
        <v>300</v>
      </c>
      <c r="E206" s="64"/>
      <c r="F206" s="255" t="s">
        <v>329</v>
      </c>
      <c r="G206" s="64"/>
      <c r="H206" s="64"/>
      <c r="I206" s="165"/>
      <c r="J206" s="64"/>
      <c r="K206" s="64"/>
      <c r="L206" s="62"/>
      <c r="M206" s="256"/>
      <c r="N206" s="43"/>
      <c r="O206" s="43"/>
      <c r="P206" s="43"/>
      <c r="Q206" s="43"/>
      <c r="R206" s="43"/>
      <c r="S206" s="43"/>
      <c r="T206" s="79"/>
      <c r="AT206" s="24" t="s">
        <v>300</v>
      </c>
      <c r="AU206" s="24" t="s">
        <v>92</v>
      </c>
    </row>
    <row r="207" spans="2:51" s="11" customFormat="1" ht="13.5">
      <c r="B207" s="207"/>
      <c r="C207" s="208"/>
      <c r="D207" s="209" t="s">
        <v>231</v>
      </c>
      <c r="E207" s="210" t="s">
        <v>40</v>
      </c>
      <c r="F207" s="211" t="s">
        <v>330</v>
      </c>
      <c r="G207" s="208"/>
      <c r="H207" s="212">
        <v>9.2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231</v>
      </c>
      <c r="AU207" s="218" t="s">
        <v>92</v>
      </c>
      <c r="AV207" s="11" t="s">
        <v>92</v>
      </c>
      <c r="AW207" s="11" t="s">
        <v>43</v>
      </c>
      <c r="AX207" s="11" t="s">
        <v>83</v>
      </c>
      <c r="AY207" s="218" t="s">
        <v>217</v>
      </c>
    </row>
    <row r="208" spans="2:51" s="12" customFormat="1" ht="13.5">
      <c r="B208" s="219"/>
      <c r="C208" s="220"/>
      <c r="D208" s="209" t="s">
        <v>231</v>
      </c>
      <c r="E208" s="221" t="s">
        <v>120</v>
      </c>
      <c r="F208" s="222" t="s">
        <v>235</v>
      </c>
      <c r="G208" s="220"/>
      <c r="H208" s="223">
        <v>9.2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231</v>
      </c>
      <c r="AU208" s="229" t="s">
        <v>92</v>
      </c>
      <c r="AV208" s="12" t="s">
        <v>227</v>
      </c>
      <c r="AW208" s="12" t="s">
        <v>43</v>
      </c>
      <c r="AX208" s="12" t="s">
        <v>83</v>
      </c>
      <c r="AY208" s="229" t="s">
        <v>217</v>
      </c>
    </row>
    <row r="209" spans="2:51" s="13" customFormat="1" ht="13.5">
      <c r="B209" s="230"/>
      <c r="C209" s="231"/>
      <c r="D209" s="232" t="s">
        <v>231</v>
      </c>
      <c r="E209" s="233" t="s">
        <v>40</v>
      </c>
      <c r="F209" s="234" t="s">
        <v>238</v>
      </c>
      <c r="G209" s="231"/>
      <c r="H209" s="235">
        <v>9.2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231</v>
      </c>
      <c r="AU209" s="241" t="s">
        <v>92</v>
      </c>
      <c r="AV209" s="13" t="s">
        <v>224</v>
      </c>
      <c r="AW209" s="13" t="s">
        <v>43</v>
      </c>
      <c r="AX209" s="13" t="s">
        <v>24</v>
      </c>
      <c r="AY209" s="241" t="s">
        <v>217</v>
      </c>
    </row>
    <row r="210" spans="2:65" s="1" customFormat="1" ht="22.5" customHeight="1">
      <c r="B210" s="42"/>
      <c r="C210" s="242" t="s">
        <v>331</v>
      </c>
      <c r="D210" s="242" t="s">
        <v>266</v>
      </c>
      <c r="E210" s="243" t="s">
        <v>332</v>
      </c>
      <c r="F210" s="244" t="s">
        <v>333</v>
      </c>
      <c r="G210" s="245" t="s">
        <v>222</v>
      </c>
      <c r="H210" s="246">
        <v>9.2</v>
      </c>
      <c r="I210" s="247"/>
      <c r="J210" s="248">
        <f>ROUND(I210*H210,2)</f>
        <v>0</v>
      </c>
      <c r="K210" s="244" t="s">
        <v>40</v>
      </c>
      <c r="L210" s="249"/>
      <c r="M210" s="250" t="s">
        <v>40</v>
      </c>
      <c r="N210" s="251" t="s">
        <v>54</v>
      </c>
      <c r="O210" s="43"/>
      <c r="P210" s="204">
        <f>O210*H210</f>
        <v>0</v>
      </c>
      <c r="Q210" s="204">
        <v>0</v>
      </c>
      <c r="R210" s="204">
        <f>Q210*H210</f>
        <v>0</v>
      </c>
      <c r="S210" s="204">
        <v>0</v>
      </c>
      <c r="T210" s="205">
        <f>S210*H210</f>
        <v>0</v>
      </c>
      <c r="AR210" s="24" t="s">
        <v>250</v>
      </c>
      <c r="AT210" s="24" t="s">
        <v>266</v>
      </c>
      <c r="AU210" s="24" t="s">
        <v>92</v>
      </c>
      <c r="AY210" s="24" t="s">
        <v>217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24" t="s">
        <v>24</v>
      </c>
      <c r="BK210" s="206">
        <f>ROUND(I210*H210,2)</f>
        <v>0</v>
      </c>
      <c r="BL210" s="24" t="s">
        <v>224</v>
      </c>
      <c r="BM210" s="24" t="s">
        <v>331</v>
      </c>
    </row>
    <row r="211" spans="2:51" s="11" customFormat="1" ht="13.5">
      <c r="B211" s="207"/>
      <c r="C211" s="208"/>
      <c r="D211" s="209" t="s">
        <v>231</v>
      </c>
      <c r="E211" s="210" t="s">
        <v>40</v>
      </c>
      <c r="F211" s="211" t="s">
        <v>120</v>
      </c>
      <c r="G211" s="208"/>
      <c r="H211" s="212">
        <v>9.2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231</v>
      </c>
      <c r="AU211" s="218" t="s">
        <v>92</v>
      </c>
      <c r="AV211" s="11" t="s">
        <v>92</v>
      </c>
      <c r="AW211" s="11" t="s">
        <v>43</v>
      </c>
      <c r="AX211" s="11" t="s">
        <v>83</v>
      </c>
      <c r="AY211" s="218" t="s">
        <v>217</v>
      </c>
    </row>
    <row r="212" spans="2:51" s="13" customFormat="1" ht="13.5">
      <c r="B212" s="230"/>
      <c r="C212" s="231"/>
      <c r="D212" s="232" t="s">
        <v>231</v>
      </c>
      <c r="E212" s="233" t="s">
        <v>40</v>
      </c>
      <c r="F212" s="234" t="s">
        <v>238</v>
      </c>
      <c r="G212" s="231"/>
      <c r="H212" s="235">
        <v>9.2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231</v>
      </c>
      <c r="AU212" s="241" t="s">
        <v>92</v>
      </c>
      <c r="AV212" s="13" t="s">
        <v>224</v>
      </c>
      <c r="AW212" s="13" t="s">
        <v>43</v>
      </c>
      <c r="AX212" s="13" t="s">
        <v>24</v>
      </c>
      <c r="AY212" s="241" t="s">
        <v>217</v>
      </c>
    </row>
    <row r="213" spans="2:65" s="1" customFormat="1" ht="22.5" customHeight="1">
      <c r="B213" s="42"/>
      <c r="C213" s="195" t="s">
        <v>334</v>
      </c>
      <c r="D213" s="195" t="s">
        <v>219</v>
      </c>
      <c r="E213" s="196" t="s">
        <v>335</v>
      </c>
      <c r="F213" s="197" t="s">
        <v>336</v>
      </c>
      <c r="G213" s="198" t="s">
        <v>222</v>
      </c>
      <c r="H213" s="199">
        <v>1554.543</v>
      </c>
      <c r="I213" s="200"/>
      <c r="J213" s="201">
        <f>ROUND(I213*H213,2)</f>
        <v>0</v>
      </c>
      <c r="K213" s="197" t="s">
        <v>223</v>
      </c>
      <c r="L213" s="62"/>
      <c r="M213" s="202" t="s">
        <v>40</v>
      </c>
      <c r="N213" s="203" t="s">
        <v>54</v>
      </c>
      <c r="O213" s="43"/>
      <c r="P213" s="204">
        <f>O213*H213</f>
        <v>0</v>
      </c>
      <c r="Q213" s="204">
        <v>0</v>
      </c>
      <c r="R213" s="204">
        <f>Q213*H213</f>
        <v>0</v>
      </c>
      <c r="S213" s="204">
        <v>0</v>
      </c>
      <c r="T213" s="205">
        <f>S213*H213</f>
        <v>0</v>
      </c>
      <c r="AR213" s="24" t="s">
        <v>224</v>
      </c>
      <c r="AT213" s="24" t="s">
        <v>219</v>
      </c>
      <c r="AU213" s="24" t="s">
        <v>92</v>
      </c>
      <c r="AY213" s="24" t="s">
        <v>217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24" t="s">
        <v>24</v>
      </c>
      <c r="BK213" s="206">
        <f>ROUND(I213*H213,2)</f>
        <v>0</v>
      </c>
      <c r="BL213" s="24" t="s">
        <v>224</v>
      </c>
      <c r="BM213" s="24" t="s">
        <v>334</v>
      </c>
    </row>
    <row r="214" spans="2:47" s="1" customFormat="1" ht="54">
      <c r="B214" s="42"/>
      <c r="C214" s="64"/>
      <c r="D214" s="209" t="s">
        <v>300</v>
      </c>
      <c r="E214" s="64"/>
      <c r="F214" s="255" t="s">
        <v>329</v>
      </c>
      <c r="G214" s="64"/>
      <c r="H214" s="64"/>
      <c r="I214" s="165"/>
      <c r="J214" s="64"/>
      <c r="K214" s="64"/>
      <c r="L214" s="62"/>
      <c r="M214" s="256"/>
      <c r="N214" s="43"/>
      <c r="O214" s="43"/>
      <c r="P214" s="43"/>
      <c r="Q214" s="43"/>
      <c r="R214" s="43"/>
      <c r="S214" s="43"/>
      <c r="T214" s="79"/>
      <c r="AT214" s="24" t="s">
        <v>300</v>
      </c>
      <c r="AU214" s="24" t="s">
        <v>92</v>
      </c>
    </row>
    <row r="215" spans="2:51" s="11" customFormat="1" ht="13.5">
      <c r="B215" s="207"/>
      <c r="C215" s="208"/>
      <c r="D215" s="209" t="s">
        <v>231</v>
      </c>
      <c r="E215" s="210" t="s">
        <v>40</v>
      </c>
      <c r="F215" s="211" t="s">
        <v>337</v>
      </c>
      <c r="G215" s="208"/>
      <c r="H215" s="212">
        <v>1554.543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231</v>
      </c>
      <c r="AU215" s="218" t="s">
        <v>92</v>
      </c>
      <c r="AV215" s="11" t="s">
        <v>92</v>
      </c>
      <c r="AW215" s="11" t="s">
        <v>43</v>
      </c>
      <c r="AX215" s="11" t="s">
        <v>83</v>
      </c>
      <c r="AY215" s="218" t="s">
        <v>217</v>
      </c>
    </row>
    <row r="216" spans="2:51" s="12" customFormat="1" ht="13.5">
      <c r="B216" s="219"/>
      <c r="C216" s="220"/>
      <c r="D216" s="209" t="s">
        <v>231</v>
      </c>
      <c r="E216" s="221" t="s">
        <v>114</v>
      </c>
      <c r="F216" s="222" t="s">
        <v>235</v>
      </c>
      <c r="G216" s="220"/>
      <c r="H216" s="223">
        <v>1554.543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231</v>
      </c>
      <c r="AU216" s="229" t="s">
        <v>92</v>
      </c>
      <c r="AV216" s="12" t="s">
        <v>227</v>
      </c>
      <c r="AW216" s="12" t="s">
        <v>43</v>
      </c>
      <c r="AX216" s="12" t="s">
        <v>83</v>
      </c>
      <c r="AY216" s="229" t="s">
        <v>217</v>
      </c>
    </row>
    <row r="217" spans="2:51" s="13" customFormat="1" ht="13.5">
      <c r="B217" s="230"/>
      <c r="C217" s="231"/>
      <c r="D217" s="232" t="s">
        <v>231</v>
      </c>
      <c r="E217" s="233" t="s">
        <v>40</v>
      </c>
      <c r="F217" s="234" t="s">
        <v>238</v>
      </c>
      <c r="G217" s="231"/>
      <c r="H217" s="235">
        <v>1554.543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231</v>
      </c>
      <c r="AU217" s="241" t="s">
        <v>92</v>
      </c>
      <c r="AV217" s="13" t="s">
        <v>224</v>
      </c>
      <c r="AW217" s="13" t="s">
        <v>43</v>
      </c>
      <c r="AX217" s="13" t="s">
        <v>24</v>
      </c>
      <c r="AY217" s="241" t="s">
        <v>217</v>
      </c>
    </row>
    <row r="218" spans="2:65" s="1" customFormat="1" ht="31.5" customHeight="1">
      <c r="B218" s="42"/>
      <c r="C218" s="242" t="s">
        <v>338</v>
      </c>
      <c r="D218" s="242" t="s">
        <v>266</v>
      </c>
      <c r="E218" s="243" t="s">
        <v>339</v>
      </c>
      <c r="F218" s="244" t="s">
        <v>340</v>
      </c>
      <c r="G218" s="245" t="s">
        <v>222</v>
      </c>
      <c r="H218" s="246">
        <v>1554.543</v>
      </c>
      <c r="I218" s="247"/>
      <c r="J218" s="248">
        <f>ROUND(I218*H218,2)</f>
        <v>0</v>
      </c>
      <c r="K218" s="244" t="s">
        <v>40</v>
      </c>
      <c r="L218" s="249"/>
      <c r="M218" s="250" t="s">
        <v>40</v>
      </c>
      <c r="N218" s="251" t="s">
        <v>54</v>
      </c>
      <c r="O218" s="43"/>
      <c r="P218" s="204">
        <f>O218*H218</f>
        <v>0</v>
      </c>
      <c r="Q218" s="204">
        <v>0</v>
      </c>
      <c r="R218" s="204">
        <f>Q218*H218</f>
        <v>0</v>
      </c>
      <c r="S218" s="204">
        <v>0</v>
      </c>
      <c r="T218" s="205">
        <f>S218*H218</f>
        <v>0</v>
      </c>
      <c r="AR218" s="24" t="s">
        <v>250</v>
      </c>
      <c r="AT218" s="24" t="s">
        <v>266</v>
      </c>
      <c r="AU218" s="24" t="s">
        <v>92</v>
      </c>
      <c r="AY218" s="24" t="s">
        <v>217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24" t="s">
        <v>24</v>
      </c>
      <c r="BK218" s="206">
        <f>ROUND(I218*H218,2)</f>
        <v>0</v>
      </c>
      <c r="BL218" s="24" t="s">
        <v>224</v>
      </c>
      <c r="BM218" s="24" t="s">
        <v>338</v>
      </c>
    </row>
    <row r="219" spans="2:51" s="11" customFormat="1" ht="13.5">
      <c r="B219" s="207"/>
      <c r="C219" s="208"/>
      <c r="D219" s="209" t="s">
        <v>231</v>
      </c>
      <c r="E219" s="210" t="s">
        <v>40</v>
      </c>
      <c r="F219" s="211" t="s">
        <v>114</v>
      </c>
      <c r="G219" s="208"/>
      <c r="H219" s="212">
        <v>1554.543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231</v>
      </c>
      <c r="AU219" s="218" t="s">
        <v>92</v>
      </c>
      <c r="AV219" s="11" t="s">
        <v>92</v>
      </c>
      <c r="AW219" s="11" t="s">
        <v>43</v>
      </c>
      <c r="AX219" s="11" t="s">
        <v>83</v>
      </c>
      <c r="AY219" s="218" t="s">
        <v>217</v>
      </c>
    </row>
    <row r="220" spans="2:51" s="13" customFormat="1" ht="13.5">
      <c r="B220" s="230"/>
      <c r="C220" s="231"/>
      <c r="D220" s="209" t="s">
        <v>231</v>
      </c>
      <c r="E220" s="252" t="s">
        <v>40</v>
      </c>
      <c r="F220" s="253" t="s">
        <v>238</v>
      </c>
      <c r="G220" s="231"/>
      <c r="H220" s="254">
        <v>1554.543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231</v>
      </c>
      <c r="AU220" s="241" t="s">
        <v>92</v>
      </c>
      <c r="AV220" s="13" t="s">
        <v>224</v>
      </c>
      <c r="AW220" s="13" t="s">
        <v>43</v>
      </c>
      <c r="AX220" s="13" t="s">
        <v>24</v>
      </c>
      <c r="AY220" s="241" t="s">
        <v>217</v>
      </c>
    </row>
    <row r="221" spans="2:63" s="10" customFormat="1" ht="29.85" customHeight="1">
      <c r="B221" s="178"/>
      <c r="C221" s="179"/>
      <c r="D221" s="192" t="s">
        <v>82</v>
      </c>
      <c r="E221" s="193" t="s">
        <v>244</v>
      </c>
      <c r="F221" s="193" t="s">
        <v>341</v>
      </c>
      <c r="G221" s="179"/>
      <c r="H221" s="179"/>
      <c r="I221" s="182"/>
      <c r="J221" s="194">
        <f>BK221</f>
        <v>0</v>
      </c>
      <c r="K221" s="179"/>
      <c r="L221" s="184"/>
      <c r="M221" s="185"/>
      <c r="N221" s="186"/>
      <c r="O221" s="186"/>
      <c r="P221" s="187">
        <f>SUM(P222:P326)</f>
        <v>0</v>
      </c>
      <c r="Q221" s="186"/>
      <c r="R221" s="187">
        <f>SUM(R222:R326)</f>
        <v>209.75717953999998</v>
      </c>
      <c r="S221" s="186"/>
      <c r="T221" s="188">
        <f>SUM(T222:T326)</f>
        <v>0</v>
      </c>
      <c r="AR221" s="189" t="s">
        <v>24</v>
      </c>
      <c r="AT221" s="190" t="s">
        <v>82</v>
      </c>
      <c r="AU221" s="190" t="s">
        <v>24</v>
      </c>
      <c r="AY221" s="189" t="s">
        <v>217</v>
      </c>
      <c r="BK221" s="191">
        <f>SUM(BK222:BK326)</f>
        <v>0</v>
      </c>
    </row>
    <row r="222" spans="2:65" s="1" customFormat="1" ht="22.5" customHeight="1">
      <c r="B222" s="42"/>
      <c r="C222" s="195" t="s">
        <v>342</v>
      </c>
      <c r="D222" s="195" t="s">
        <v>219</v>
      </c>
      <c r="E222" s="196" t="s">
        <v>343</v>
      </c>
      <c r="F222" s="197" t="s">
        <v>344</v>
      </c>
      <c r="G222" s="198" t="s">
        <v>222</v>
      </c>
      <c r="H222" s="199">
        <v>3.688</v>
      </c>
      <c r="I222" s="200"/>
      <c r="J222" s="201">
        <f>ROUND(I222*H222,2)</f>
        <v>0</v>
      </c>
      <c r="K222" s="197" t="s">
        <v>223</v>
      </c>
      <c r="L222" s="62"/>
      <c r="M222" s="202" t="s">
        <v>40</v>
      </c>
      <c r="N222" s="203" t="s">
        <v>54</v>
      </c>
      <c r="O222" s="43"/>
      <c r="P222" s="204">
        <f>O222*H222</f>
        <v>0</v>
      </c>
      <c r="Q222" s="204">
        <v>0.01838</v>
      </c>
      <c r="R222" s="204">
        <f>Q222*H222</f>
        <v>0.06778544</v>
      </c>
      <c r="S222" s="204">
        <v>0</v>
      </c>
      <c r="T222" s="205">
        <f>S222*H222</f>
        <v>0</v>
      </c>
      <c r="AR222" s="24" t="s">
        <v>224</v>
      </c>
      <c r="AT222" s="24" t="s">
        <v>219</v>
      </c>
      <c r="AU222" s="24" t="s">
        <v>92</v>
      </c>
      <c r="AY222" s="24" t="s">
        <v>217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24</v>
      </c>
      <c r="BK222" s="206">
        <f>ROUND(I222*H222,2)</f>
        <v>0</v>
      </c>
      <c r="BL222" s="24" t="s">
        <v>224</v>
      </c>
      <c r="BM222" s="24" t="s">
        <v>342</v>
      </c>
    </row>
    <row r="223" spans="2:51" s="11" customFormat="1" ht="13.5">
      <c r="B223" s="207"/>
      <c r="C223" s="208"/>
      <c r="D223" s="209" t="s">
        <v>231</v>
      </c>
      <c r="E223" s="210" t="s">
        <v>40</v>
      </c>
      <c r="F223" s="211" t="s">
        <v>345</v>
      </c>
      <c r="G223" s="208"/>
      <c r="H223" s="212">
        <v>3.688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231</v>
      </c>
      <c r="AU223" s="218" t="s">
        <v>92</v>
      </c>
      <c r="AV223" s="11" t="s">
        <v>92</v>
      </c>
      <c r="AW223" s="11" t="s">
        <v>43</v>
      </c>
      <c r="AX223" s="11" t="s">
        <v>83</v>
      </c>
      <c r="AY223" s="218" t="s">
        <v>217</v>
      </c>
    </row>
    <row r="224" spans="2:51" s="12" customFormat="1" ht="13.5">
      <c r="B224" s="219"/>
      <c r="C224" s="220"/>
      <c r="D224" s="209" t="s">
        <v>231</v>
      </c>
      <c r="E224" s="221" t="s">
        <v>40</v>
      </c>
      <c r="F224" s="222" t="s">
        <v>235</v>
      </c>
      <c r="G224" s="220"/>
      <c r="H224" s="223">
        <v>3.688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231</v>
      </c>
      <c r="AU224" s="229" t="s">
        <v>92</v>
      </c>
      <c r="AV224" s="12" t="s">
        <v>227</v>
      </c>
      <c r="AW224" s="12" t="s">
        <v>43</v>
      </c>
      <c r="AX224" s="12" t="s">
        <v>83</v>
      </c>
      <c r="AY224" s="229" t="s">
        <v>217</v>
      </c>
    </row>
    <row r="225" spans="2:51" s="13" customFormat="1" ht="13.5">
      <c r="B225" s="230"/>
      <c r="C225" s="231"/>
      <c r="D225" s="232" t="s">
        <v>231</v>
      </c>
      <c r="E225" s="233" t="s">
        <v>40</v>
      </c>
      <c r="F225" s="234" t="s">
        <v>238</v>
      </c>
      <c r="G225" s="231"/>
      <c r="H225" s="235">
        <v>3.688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231</v>
      </c>
      <c r="AU225" s="241" t="s">
        <v>92</v>
      </c>
      <c r="AV225" s="13" t="s">
        <v>224</v>
      </c>
      <c r="AW225" s="13" t="s">
        <v>43</v>
      </c>
      <c r="AX225" s="13" t="s">
        <v>24</v>
      </c>
      <c r="AY225" s="241" t="s">
        <v>217</v>
      </c>
    </row>
    <row r="226" spans="2:65" s="1" customFormat="1" ht="31.5" customHeight="1">
      <c r="B226" s="42"/>
      <c r="C226" s="195" t="s">
        <v>346</v>
      </c>
      <c r="D226" s="195" t="s">
        <v>219</v>
      </c>
      <c r="E226" s="196" t="s">
        <v>347</v>
      </c>
      <c r="F226" s="197" t="s">
        <v>348</v>
      </c>
      <c r="G226" s="198" t="s">
        <v>222</v>
      </c>
      <c r="H226" s="199">
        <v>3.688</v>
      </c>
      <c r="I226" s="200"/>
      <c r="J226" s="201">
        <f>ROUND(I226*H226,2)</f>
        <v>0</v>
      </c>
      <c r="K226" s="197" t="s">
        <v>223</v>
      </c>
      <c r="L226" s="62"/>
      <c r="M226" s="202" t="s">
        <v>40</v>
      </c>
      <c r="N226" s="203" t="s">
        <v>54</v>
      </c>
      <c r="O226" s="43"/>
      <c r="P226" s="204">
        <f>O226*H226</f>
        <v>0</v>
      </c>
      <c r="Q226" s="204">
        <v>0.0079</v>
      </c>
      <c r="R226" s="204">
        <f>Q226*H226</f>
        <v>0.029135200000000003</v>
      </c>
      <c r="S226" s="204">
        <v>0</v>
      </c>
      <c r="T226" s="205">
        <f>S226*H226</f>
        <v>0</v>
      </c>
      <c r="AR226" s="24" t="s">
        <v>224</v>
      </c>
      <c r="AT226" s="24" t="s">
        <v>219</v>
      </c>
      <c r="AU226" s="24" t="s">
        <v>92</v>
      </c>
      <c r="AY226" s="24" t="s">
        <v>217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24" t="s">
        <v>24</v>
      </c>
      <c r="BK226" s="206">
        <f>ROUND(I226*H226,2)</f>
        <v>0</v>
      </c>
      <c r="BL226" s="24" t="s">
        <v>224</v>
      </c>
      <c r="BM226" s="24" t="s">
        <v>346</v>
      </c>
    </row>
    <row r="227" spans="2:65" s="1" customFormat="1" ht="31.5" customHeight="1">
      <c r="B227" s="42"/>
      <c r="C227" s="195" t="s">
        <v>349</v>
      </c>
      <c r="D227" s="195" t="s">
        <v>219</v>
      </c>
      <c r="E227" s="196" t="s">
        <v>350</v>
      </c>
      <c r="F227" s="197" t="s">
        <v>351</v>
      </c>
      <c r="G227" s="198" t="s">
        <v>222</v>
      </c>
      <c r="H227" s="199">
        <v>187.405</v>
      </c>
      <c r="I227" s="200"/>
      <c r="J227" s="201">
        <f>ROUND(I227*H227,2)</f>
        <v>0</v>
      </c>
      <c r="K227" s="197" t="s">
        <v>352</v>
      </c>
      <c r="L227" s="62"/>
      <c r="M227" s="202" t="s">
        <v>40</v>
      </c>
      <c r="N227" s="203" t="s">
        <v>54</v>
      </c>
      <c r="O227" s="43"/>
      <c r="P227" s="204">
        <f>O227*H227</f>
        <v>0</v>
      </c>
      <c r="Q227" s="204">
        <v>0.0284</v>
      </c>
      <c r="R227" s="204">
        <f>Q227*H227</f>
        <v>5.3223020000000005</v>
      </c>
      <c r="S227" s="204">
        <v>0</v>
      </c>
      <c r="T227" s="205">
        <f>S227*H227</f>
        <v>0</v>
      </c>
      <c r="AR227" s="24" t="s">
        <v>224</v>
      </c>
      <c r="AT227" s="24" t="s">
        <v>219</v>
      </c>
      <c r="AU227" s="24" t="s">
        <v>92</v>
      </c>
      <c r="AY227" s="24" t="s">
        <v>217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24" t="s">
        <v>24</v>
      </c>
      <c r="BK227" s="206">
        <f>ROUND(I227*H227,2)</f>
        <v>0</v>
      </c>
      <c r="BL227" s="24" t="s">
        <v>224</v>
      </c>
      <c r="BM227" s="24" t="s">
        <v>353</v>
      </c>
    </row>
    <row r="228" spans="2:47" s="1" customFormat="1" ht="40.5">
      <c r="B228" s="42"/>
      <c r="C228" s="64"/>
      <c r="D228" s="209" t="s">
        <v>354</v>
      </c>
      <c r="E228" s="64"/>
      <c r="F228" s="255" t="s">
        <v>355</v>
      </c>
      <c r="G228" s="64"/>
      <c r="H228" s="64"/>
      <c r="I228" s="165"/>
      <c r="J228" s="64"/>
      <c r="K228" s="64"/>
      <c r="L228" s="62"/>
      <c r="M228" s="256"/>
      <c r="N228" s="43"/>
      <c r="O228" s="43"/>
      <c r="P228" s="43"/>
      <c r="Q228" s="43"/>
      <c r="R228" s="43"/>
      <c r="S228" s="43"/>
      <c r="T228" s="79"/>
      <c r="AT228" s="24" t="s">
        <v>354</v>
      </c>
      <c r="AU228" s="24" t="s">
        <v>92</v>
      </c>
    </row>
    <row r="229" spans="2:51" s="11" customFormat="1" ht="13.5">
      <c r="B229" s="207"/>
      <c r="C229" s="208"/>
      <c r="D229" s="232" t="s">
        <v>231</v>
      </c>
      <c r="E229" s="257" t="s">
        <v>40</v>
      </c>
      <c r="F229" s="258" t="s">
        <v>356</v>
      </c>
      <c r="G229" s="208"/>
      <c r="H229" s="259">
        <v>187.405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231</v>
      </c>
      <c r="AU229" s="218" t="s">
        <v>92</v>
      </c>
      <c r="AV229" s="11" t="s">
        <v>92</v>
      </c>
      <c r="AW229" s="11" t="s">
        <v>43</v>
      </c>
      <c r="AX229" s="11" t="s">
        <v>24</v>
      </c>
      <c r="AY229" s="218" t="s">
        <v>217</v>
      </c>
    </row>
    <row r="230" spans="2:65" s="1" customFormat="1" ht="22.5" customHeight="1">
      <c r="B230" s="42"/>
      <c r="C230" s="195" t="s">
        <v>357</v>
      </c>
      <c r="D230" s="195" t="s">
        <v>219</v>
      </c>
      <c r="E230" s="196" t="s">
        <v>358</v>
      </c>
      <c r="F230" s="197" t="s">
        <v>359</v>
      </c>
      <c r="G230" s="198" t="s">
        <v>222</v>
      </c>
      <c r="H230" s="199">
        <v>104.58</v>
      </c>
      <c r="I230" s="200"/>
      <c r="J230" s="201">
        <f>ROUND(I230*H230,2)</f>
        <v>0</v>
      </c>
      <c r="K230" s="197" t="s">
        <v>223</v>
      </c>
      <c r="L230" s="62"/>
      <c r="M230" s="202" t="s">
        <v>40</v>
      </c>
      <c r="N230" s="203" t="s">
        <v>54</v>
      </c>
      <c r="O230" s="43"/>
      <c r="P230" s="204">
        <f>O230*H230</f>
        <v>0</v>
      </c>
      <c r="Q230" s="204">
        <v>0.00832</v>
      </c>
      <c r="R230" s="204">
        <f>Q230*H230</f>
        <v>0.8701055999999999</v>
      </c>
      <c r="S230" s="204">
        <v>0</v>
      </c>
      <c r="T230" s="205">
        <f>S230*H230</f>
        <v>0</v>
      </c>
      <c r="AR230" s="24" t="s">
        <v>224</v>
      </c>
      <c r="AT230" s="24" t="s">
        <v>219</v>
      </c>
      <c r="AU230" s="24" t="s">
        <v>92</v>
      </c>
      <c r="AY230" s="24" t="s">
        <v>217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24" t="s">
        <v>24</v>
      </c>
      <c r="BK230" s="206">
        <f>ROUND(I230*H230,2)</f>
        <v>0</v>
      </c>
      <c r="BL230" s="24" t="s">
        <v>224</v>
      </c>
      <c r="BM230" s="24" t="s">
        <v>349</v>
      </c>
    </row>
    <row r="231" spans="2:51" s="11" customFormat="1" ht="27">
      <c r="B231" s="207"/>
      <c r="C231" s="208"/>
      <c r="D231" s="209" t="s">
        <v>231</v>
      </c>
      <c r="E231" s="210" t="s">
        <v>40</v>
      </c>
      <c r="F231" s="211" t="s">
        <v>360</v>
      </c>
      <c r="G231" s="208"/>
      <c r="H231" s="212">
        <v>104.58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231</v>
      </c>
      <c r="AU231" s="218" t="s">
        <v>92</v>
      </c>
      <c r="AV231" s="11" t="s">
        <v>92</v>
      </c>
      <c r="AW231" s="11" t="s">
        <v>43</v>
      </c>
      <c r="AX231" s="11" t="s">
        <v>83</v>
      </c>
      <c r="AY231" s="218" t="s">
        <v>217</v>
      </c>
    </row>
    <row r="232" spans="2:51" s="12" customFormat="1" ht="13.5">
      <c r="B232" s="219"/>
      <c r="C232" s="220"/>
      <c r="D232" s="209" t="s">
        <v>231</v>
      </c>
      <c r="E232" s="221" t="s">
        <v>123</v>
      </c>
      <c r="F232" s="222" t="s">
        <v>237</v>
      </c>
      <c r="G232" s="220"/>
      <c r="H232" s="223">
        <v>104.58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231</v>
      </c>
      <c r="AU232" s="229" t="s">
        <v>92</v>
      </c>
      <c r="AV232" s="12" t="s">
        <v>227</v>
      </c>
      <c r="AW232" s="12" t="s">
        <v>43</v>
      </c>
      <c r="AX232" s="12" t="s">
        <v>83</v>
      </c>
      <c r="AY232" s="229" t="s">
        <v>217</v>
      </c>
    </row>
    <row r="233" spans="2:51" s="13" customFormat="1" ht="13.5">
      <c r="B233" s="230"/>
      <c r="C233" s="231"/>
      <c r="D233" s="232" t="s">
        <v>231</v>
      </c>
      <c r="E233" s="233" t="s">
        <v>40</v>
      </c>
      <c r="F233" s="234" t="s">
        <v>238</v>
      </c>
      <c r="G233" s="231"/>
      <c r="H233" s="235">
        <v>104.58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231</v>
      </c>
      <c r="AU233" s="241" t="s">
        <v>92</v>
      </c>
      <c r="AV233" s="13" t="s">
        <v>224</v>
      </c>
      <c r="AW233" s="13" t="s">
        <v>43</v>
      </c>
      <c r="AX233" s="13" t="s">
        <v>24</v>
      </c>
      <c r="AY233" s="241" t="s">
        <v>217</v>
      </c>
    </row>
    <row r="234" spans="2:65" s="1" customFormat="1" ht="22.5" customHeight="1">
      <c r="B234" s="42"/>
      <c r="C234" s="242" t="s">
        <v>361</v>
      </c>
      <c r="D234" s="242" t="s">
        <v>266</v>
      </c>
      <c r="E234" s="243" t="s">
        <v>362</v>
      </c>
      <c r="F234" s="244" t="s">
        <v>363</v>
      </c>
      <c r="G234" s="245" t="s">
        <v>222</v>
      </c>
      <c r="H234" s="246">
        <v>106.672</v>
      </c>
      <c r="I234" s="247"/>
      <c r="J234" s="248">
        <f>ROUND(I234*H234,2)</f>
        <v>0</v>
      </c>
      <c r="K234" s="244" t="s">
        <v>223</v>
      </c>
      <c r="L234" s="249"/>
      <c r="M234" s="250" t="s">
        <v>40</v>
      </c>
      <c r="N234" s="251" t="s">
        <v>54</v>
      </c>
      <c r="O234" s="43"/>
      <c r="P234" s="204">
        <f>O234*H234</f>
        <v>0</v>
      </c>
      <c r="Q234" s="204">
        <v>0.0036</v>
      </c>
      <c r="R234" s="204">
        <f>Q234*H234</f>
        <v>0.3840192</v>
      </c>
      <c r="S234" s="204">
        <v>0</v>
      </c>
      <c r="T234" s="205">
        <f>S234*H234</f>
        <v>0</v>
      </c>
      <c r="AR234" s="24" t="s">
        <v>250</v>
      </c>
      <c r="AT234" s="24" t="s">
        <v>266</v>
      </c>
      <c r="AU234" s="24" t="s">
        <v>92</v>
      </c>
      <c r="AY234" s="24" t="s">
        <v>217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24" t="s">
        <v>24</v>
      </c>
      <c r="BK234" s="206">
        <f>ROUND(I234*H234,2)</f>
        <v>0</v>
      </c>
      <c r="BL234" s="24" t="s">
        <v>224</v>
      </c>
      <c r="BM234" s="24" t="s">
        <v>357</v>
      </c>
    </row>
    <row r="235" spans="2:47" s="1" customFormat="1" ht="27">
      <c r="B235" s="42"/>
      <c r="C235" s="64"/>
      <c r="D235" s="209" t="s">
        <v>300</v>
      </c>
      <c r="E235" s="64"/>
      <c r="F235" s="255" t="s">
        <v>364</v>
      </c>
      <c r="G235" s="64"/>
      <c r="H235" s="64"/>
      <c r="I235" s="165"/>
      <c r="J235" s="64"/>
      <c r="K235" s="64"/>
      <c r="L235" s="62"/>
      <c r="M235" s="256"/>
      <c r="N235" s="43"/>
      <c r="O235" s="43"/>
      <c r="P235" s="43"/>
      <c r="Q235" s="43"/>
      <c r="R235" s="43"/>
      <c r="S235" s="43"/>
      <c r="T235" s="79"/>
      <c r="AT235" s="24" t="s">
        <v>300</v>
      </c>
      <c r="AU235" s="24" t="s">
        <v>92</v>
      </c>
    </row>
    <row r="236" spans="2:51" s="11" customFormat="1" ht="13.5">
      <c r="B236" s="207"/>
      <c r="C236" s="208"/>
      <c r="D236" s="209" t="s">
        <v>231</v>
      </c>
      <c r="E236" s="210" t="s">
        <v>40</v>
      </c>
      <c r="F236" s="211" t="s">
        <v>365</v>
      </c>
      <c r="G236" s="208"/>
      <c r="H236" s="212">
        <v>106.672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231</v>
      </c>
      <c r="AU236" s="218" t="s">
        <v>92</v>
      </c>
      <c r="AV236" s="11" t="s">
        <v>92</v>
      </c>
      <c r="AW236" s="11" t="s">
        <v>43</v>
      </c>
      <c r="AX236" s="11" t="s">
        <v>83</v>
      </c>
      <c r="AY236" s="218" t="s">
        <v>217</v>
      </c>
    </row>
    <row r="237" spans="2:51" s="13" customFormat="1" ht="13.5">
      <c r="B237" s="230"/>
      <c r="C237" s="231"/>
      <c r="D237" s="232" t="s">
        <v>231</v>
      </c>
      <c r="E237" s="233" t="s">
        <v>40</v>
      </c>
      <c r="F237" s="234" t="s">
        <v>238</v>
      </c>
      <c r="G237" s="231"/>
      <c r="H237" s="235">
        <v>106.672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231</v>
      </c>
      <c r="AU237" s="241" t="s">
        <v>92</v>
      </c>
      <c r="AV237" s="13" t="s">
        <v>224</v>
      </c>
      <c r="AW237" s="13" t="s">
        <v>43</v>
      </c>
      <c r="AX237" s="13" t="s">
        <v>24</v>
      </c>
      <c r="AY237" s="241" t="s">
        <v>217</v>
      </c>
    </row>
    <row r="238" spans="2:65" s="1" customFormat="1" ht="22.5" customHeight="1">
      <c r="B238" s="42"/>
      <c r="C238" s="195" t="s">
        <v>366</v>
      </c>
      <c r="D238" s="195" t="s">
        <v>219</v>
      </c>
      <c r="E238" s="196" t="s">
        <v>367</v>
      </c>
      <c r="F238" s="197" t="s">
        <v>368</v>
      </c>
      <c r="G238" s="198" t="s">
        <v>222</v>
      </c>
      <c r="H238" s="199">
        <v>227.879</v>
      </c>
      <c r="I238" s="200"/>
      <c r="J238" s="201">
        <f>ROUND(I238*H238,2)</f>
        <v>0</v>
      </c>
      <c r="K238" s="197" t="s">
        <v>223</v>
      </c>
      <c r="L238" s="62"/>
      <c r="M238" s="202" t="s">
        <v>40</v>
      </c>
      <c r="N238" s="203" t="s">
        <v>54</v>
      </c>
      <c r="O238" s="43"/>
      <c r="P238" s="204">
        <f>O238*H238</f>
        <v>0</v>
      </c>
      <c r="Q238" s="204">
        <v>0.0085</v>
      </c>
      <c r="R238" s="204">
        <f>Q238*H238</f>
        <v>1.9369715</v>
      </c>
      <c r="S238" s="204">
        <v>0</v>
      </c>
      <c r="T238" s="205">
        <f>S238*H238</f>
        <v>0</v>
      </c>
      <c r="AR238" s="24" t="s">
        <v>224</v>
      </c>
      <c r="AT238" s="24" t="s">
        <v>219</v>
      </c>
      <c r="AU238" s="24" t="s">
        <v>92</v>
      </c>
      <c r="AY238" s="24" t="s">
        <v>217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24</v>
      </c>
      <c r="BK238" s="206">
        <f>ROUND(I238*H238,2)</f>
        <v>0</v>
      </c>
      <c r="BL238" s="24" t="s">
        <v>224</v>
      </c>
      <c r="BM238" s="24" t="s">
        <v>361</v>
      </c>
    </row>
    <row r="239" spans="2:51" s="11" customFormat="1" ht="27">
      <c r="B239" s="207"/>
      <c r="C239" s="208"/>
      <c r="D239" s="209" t="s">
        <v>231</v>
      </c>
      <c r="E239" s="210" t="s">
        <v>40</v>
      </c>
      <c r="F239" s="211" t="s">
        <v>369</v>
      </c>
      <c r="G239" s="208"/>
      <c r="H239" s="212">
        <v>151.534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231</v>
      </c>
      <c r="AU239" s="218" t="s">
        <v>92</v>
      </c>
      <c r="AV239" s="11" t="s">
        <v>92</v>
      </c>
      <c r="AW239" s="11" t="s">
        <v>43</v>
      </c>
      <c r="AX239" s="11" t="s">
        <v>83</v>
      </c>
      <c r="AY239" s="218" t="s">
        <v>217</v>
      </c>
    </row>
    <row r="240" spans="2:51" s="12" customFormat="1" ht="13.5">
      <c r="B240" s="219"/>
      <c r="C240" s="220"/>
      <c r="D240" s="209" t="s">
        <v>231</v>
      </c>
      <c r="E240" s="221" t="s">
        <v>127</v>
      </c>
      <c r="F240" s="222" t="s">
        <v>370</v>
      </c>
      <c r="G240" s="220"/>
      <c r="H240" s="223">
        <v>151.534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231</v>
      </c>
      <c r="AU240" s="229" t="s">
        <v>92</v>
      </c>
      <c r="AV240" s="12" t="s">
        <v>227</v>
      </c>
      <c r="AW240" s="12" t="s">
        <v>43</v>
      </c>
      <c r="AX240" s="12" t="s">
        <v>83</v>
      </c>
      <c r="AY240" s="229" t="s">
        <v>217</v>
      </c>
    </row>
    <row r="241" spans="2:51" s="11" customFormat="1" ht="13.5">
      <c r="B241" s="207"/>
      <c r="C241" s="208"/>
      <c r="D241" s="209" t="s">
        <v>231</v>
      </c>
      <c r="E241" s="210" t="s">
        <v>40</v>
      </c>
      <c r="F241" s="211" t="s">
        <v>371</v>
      </c>
      <c r="G241" s="208"/>
      <c r="H241" s="212">
        <v>199.486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231</v>
      </c>
      <c r="AU241" s="218" t="s">
        <v>92</v>
      </c>
      <c r="AV241" s="11" t="s">
        <v>92</v>
      </c>
      <c r="AW241" s="11" t="s">
        <v>43</v>
      </c>
      <c r="AX241" s="11" t="s">
        <v>83</v>
      </c>
      <c r="AY241" s="218" t="s">
        <v>217</v>
      </c>
    </row>
    <row r="242" spans="2:51" s="11" customFormat="1" ht="13.5">
      <c r="B242" s="207"/>
      <c r="C242" s="208"/>
      <c r="D242" s="209" t="s">
        <v>231</v>
      </c>
      <c r="E242" s="210" t="s">
        <v>40</v>
      </c>
      <c r="F242" s="211" t="s">
        <v>372</v>
      </c>
      <c r="G242" s="208"/>
      <c r="H242" s="212">
        <v>-127.875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231</v>
      </c>
      <c r="AU242" s="218" t="s">
        <v>92</v>
      </c>
      <c r="AV242" s="11" t="s">
        <v>92</v>
      </c>
      <c r="AW242" s="11" t="s">
        <v>43</v>
      </c>
      <c r="AX242" s="11" t="s">
        <v>83</v>
      </c>
      <c r="AY242" s="218" t="s">
        <v>217</v>
      </c>
    </row>
    <row r="243" spans="2:51" s="11" customFormat="1" ht="13.5">
      <c r="B243" s="207"/>
      <c r="C243" s="208"/>
      <c r="D243" s="209" t="s">
        <v>231</v>
      </c>
      <c r="E243" s="210" t="s">
        <v>40</v>
      </c>
      <c r="F243" s="211" t="s">
        <v>373</v>
      </c>
      <c r="G243" s="208"/>
      <c r="H243" s="212">
        <v>2.883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231</v>
      </c>
      <c r="AU243" s="218" t="s">
        <v>92</v>
      </c>
      <c r="AV243" s="11" t="s">
        <v>92</v>
      </c>
      <c r="AW243" s="11" t="s">
        <v>43</v>
      </c>
      <c r="AX243" s="11" t="s">
        <v>83</v>
      </c>
      <c r="AY243" s="218" t="s">
        <v>217</v>
      </c>
    </row>
    <row r="244" spans="2:51" s="11" customFormat="1" ht="13.5">
      <c r="B244" s="207"/>
      <c r="C244" s="208"/>
      <c r="D244" s="209" t="s">
        <v>231</v>
      </c>
      <c r="E244" s="210" t="s">
        <v>40</v>
      </c>
      <c r="F244" s="211" t="s">
        <v>374</v>
      </c>
      <c r="G244" s="208"/>
      <c r="H244" s="212">
        <v>1.851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231</v>
      </c>
      <c r="AU244" s="218" t="s">
        <v>92</v>
      </c>
      <c r="AV244" s="11" t="s">
        <v>92</v>
      </c>
      <c r="AW244" s="11" t="s">
        <v>43</v>
      </c>
      <c r="AX244" s="11" t="s">
        <v>83</v>
      </c>
      <c r="AY244" s="218" t="s">
        <v>217</v>
      </c>
    </row>
    <row r="245" spans="2:51" s="12" customFormat="1" ht="13.5">
      <c r="B245" s="219"/>
      <c r="C245" s="220"/>
      <c r="D245" s="209" t="s">
        <v>231</v>
      </c>
      <c r="E245" s="221" t="s">
        <v>131</v>
      </c>
      <c r="F245" s="222" t="s">
        <v>375</v>
      </c>
      <c r="G245" s="220"/>
      <c r="H245" s="223">
        <v>76.345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231</v>
      </c>
      <c r="AU245" s="229" t="s">
        <v>92</v>
      </c>
      <c r="AV245" s="12" t="s">
        <v>227</v>
      </c>
      <c r="AW245" s="12" t="s">
        <v>43</v>
      </c>
      <c r="AX245" s="12" t="s">
        <v>83</v>
      </c>
      <c r="AY245" s="229" t="s">
        <v>217</v>
      </c>
    </row>
    <row r="246" spans="2:51" s="13" customFormat="1" ht="13.5">
      <c r="B246" s="230"/>
      <c r="C246" s="231"/>
      <c r="D246" s="232" t="s">
        <v>231</v>
      </c>
      <c r="E246" s="233" t="s">
        <v>40</v>
      </c>
      <c r="F246" s="234" t="s">
        <v>238</v>
      </c>
      <c r="G246" s="231"/>
      <c r="H246" s="235">
        <v>227.879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231</v>
      </c>
      <c r="AU246" s="241" t="s">
        <v>92</v>
      </c>
      <c r="AV246" s="13" t="s">
        <v>224</v>
      </c>
      <c r="AW246" s="13" t="s">
        <v>43</v>
      </c>
      <c r="AX246" s="13" t="s">
        <v>24</v>
      </c>
      <c r="AY246" s="241" t="s">
        <v>217</v>
      </c>
    </row>
    <row r="247" spans="2:65" s="1" customFormat="1" ht="22.5" customHeight="1">
      <c r="B247" s="42"/>
      <c r="C247" s="242" t="s">
        <v>376</v>
      </c>
      <c r="D247" s="242" t="s">
        <v>266</v>
      </c>
      <c r="E247" s="243" t="s">
        <v>377</v>
      </c>
      <c r="F247" s="244" t="s">
        <v>378</v>
      </c>
      <c r="G247" s="245" t="s">
        <v>222</v>
      </c>
      <c r="H247" s="246">
        <v>154.565</v>
      </c>
      <c r="I247" s="247"/>
      <c r="J247" s="248">
        <f>ROUND(I247*H247,2)</f>
        <v>0</v>
      </c>
      <c r="K247" s="244" t="s">
        <v>223</v>
      </c>
      <c r="L247" s="249"/>
      <c r="M247" s="250" t="s">
        <v>40</v>
      </c>
      <c r="N247" s="251" t="s">
        <v>54</v>
      </c>
      <c r="O247" s="43"/>
      <c r="P247" s="204">
        <f>O247*H247</f>
        <v>0</v>
      </c>
      <c r="Q247" s="204">
        <v>0.0041</v>
      </c>
      <c r="R247" s="204">
        <f>Q247*H247</f>
        <v>0.6337165</v>
      </c>
      <c r="S247" s="204">
        <v>0</v>
      </c>
      <c r="T247" s="205">
        <f>S247*H247</f>
        <v>0</v>
      </c>
      <c r="AR247" s="24" t="s">
        <v>250</v>
      </c>
      <c r="AT247" s="24" t="s">
        <v>266</v>
      </c>
      <c r="AU247" s="24" t="s">
        <v>92</v>
      </c>
      <c r="AY247" s="24" t="s">
        <v>217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24" t="s">
        <v>24</v>
      </c>
      <c r="BK247" s="206">
        <f>ROUND(I247*H247,2)</f>
        <v>0</v>
      </c>
      <c r="BL247" s="24" t="s">
        <v>224</v>
      </c>
      <c r="BM247" s="24" t="s">
        <v>366</v>
      </c>
    </row>
    <row r="248" spans="2:47" s="1" customFormat="1" ht="27">
      <c r="B248" s="42"/>
      <c r="C248" s="64"/>
      <c r="D248" s="209" t="s">
        <v>300</v>
      </c>
      <c r="E248" s="64"/>
      <c r="F248" s="255" t="s">
        <v>364</v>
      </c>
      <c r="G248" s="64"/>
      <c r="H248" s="64"/>
      <c r="I248" s="165"/>
      <c r="J248" s="64"/>
      <c r="K248" s="64"/>
      <c r="L248" s="62"/>
      <c r="M248" s="256"/>
      <c r="N248" s="43"/>
      <c r="O248" s="43"/>
      <c r="P248" s="43"/>
      <c r="Q248" s="43"/>
      <c r="R248" s="43"/>
      <c r="S248" s="43"/>
      <c r="T248" s="79"/>
      <c r="AT248" s="24" t="s">
        <v>300</v>
      </c>
      <c r="AU248" s="24" t="s">
        <v>92</v>
      </c>
    </row>
    <row r="249" spans="2:51" s="11" customFormat="1" ht="13.5">
      <c r="B249" s="207"/>
      <c r="C249" s="208"/>
      <c r="D249" s="209" t="s">
        <v>231</v>
      </c>
      <c r="E249" s="210" t="s">
        <v>40</v>
      </c>
      <c r="F249" s="211" t="s">
        <v>379</v>
      </c>
      <c r="G249" s="208"/>
      <c r="H249" s="212">
        <v>154.565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231</v>
      </c>
      <c r="AU249" s="218" t="s">
        <v>92</v>
      </c>
      <c r="AV249" s="11" t="s">
        <v>92</v>
      </c>
      <c r="AW249" s="11" t="s">
        <v>43</v>
      </c>
      <c r="AX249" s="11" t="s">
        <v>83</v>
      </c>
      <c r="AY249" s="218" t="s">
        <v>217</v>
      </c>
    </row>
    <row r="250" spans="2:51" s="13" customFormat="1" ht="13.5">
      <c r="B250" s="230"/>
      <c r="C250" s="231"/>
      <c r="D250" s="232" t="s">
        <v>231</v>
      </c>
      <c r="E250" s="233" t="s">
        <v>40</v>
      </c>
      <c r="F250" s="234" t="s">
        <v>238</v>
      </c>
      <c r="G250" s="231"/>
      <c r="H250" s="235">
        <v>154.565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231</v>
      </c>
      <c r="AU250" s="241" t="s">
        <v>92</v>
      </c>
      <c r="AV250" s="13" t="s">
        <v>224</v>
      </c>
      <c r="AW250" s="13" t="s">
        <v>43</v>
      </c>
      <c r="AX250" s="13" t="s">
        <v>24</v>
      </c>
      <c r="AY250" s="241" t="s">
        <v>217</v>
      </c>
    </row>
    <row r="251" spans="2:65" s="1" customFormat="1" ht="22.5" customHeight="1">
      <c r="B251" s="42"/>
      <c r="C251" s="242" t="s">
        <v>380</v>
      </c>
      <c r="D251" s="242" t="s">
        <v>266</v>
      </c>
      <c r="E251" s="243" t="s">
        <v>381</v>
      </c>
      <c r="F251" s="244" t="s">
        <v>382</v>
      </c>
      <c r="G251" s="245" t="s">
        <v>222</v>
      </c>
      <c r="H251" s="246">
        <v>77.872</v>
      </c>
      <c r="I251" s="247"/>
      <c r="J251" s="248">
        <f>ROUND(I251*H251,2)</f>
        <v>0</v>
      </c>
      <c r="K251" s="244" t="s">
        <v>223</v>
      </c>
      <c r="L251" s="249"/>
      <c r="M251" s="250" t="s">
        <v>40</v>
      </c>
      <c r="N251" s="251" t="s">
        <v>54</v>
      </c>
      <c r="O251" s="43"/>
      <c r="P251" s="204">
        <f>O251*H251</f>
        <v>0</v>
      </c>
      <c r="Q251" s="204">
        <v>0.0021</v>
      </c>
      <c r="R251" s="204">
        <f>Q251*H251</f>
        <v>0.1635312</v>
      </c>
      <c r="S251" s="204">
        <v>0</v>
      </c>
      <c r="T251" s="205">
        <f>S251*H251</f>
        <v>0</v>
      </c>
      <c r="AR251" s="24" t="s">
        <v>250</v>
      </c>
      <c r="AT251" s="24" t="s">
        <v>266</v>
      </c>
      <c r="AU251" s="24" t="s">
        <v>92</v>
      </c>
      <c r="AY251" s="24" t="s">
        <v>217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24" t="s">
        <v>24</v>
      </c>
      <c r="BK251" s="206">
        <f>ROUND(I251*H251,2)</f>
        <v>0</v>
      </c>
      <c r="BL251" s="24" t="s">
        <v>224</v>
      </c>
      <c r="BM251" s="24" t="s">
        <v>376</v>
      </c>
    </row>
    <row r="252" spans="2:47" s="1" customFormat="1" ht="27">
      <c r="B252" s="42"/>
      <c r="C252" s="64"/>
      <c r="D252" s="209" t="s">
        <v>300</v>
      </c>
      <c r="E252" s="64"/>
      <c r="F252" s="255" t="s">
        <v>383</v>
      </c>
      <c r="G252" s="64"/>
      <c r="H252" s="64"/>
      <c r="I252" s="165"/>
      <c r="J252" s="64"/>
      <c r="K252" s="64"/>
      <c r="L252" s="62"/>
      <c r="M252" s="256"/>
      <c r="N252" s="43"/>
      <c r="O252" s="43"/>
      <c r="P252" s="43"/>
      <c r="Q252" s="43"/>
      <c r="R252" s="43"/>
      <c r="S252" s="43"/>
      <c r="T252" s="79"/>
      <c r="AT252" s="24" t="s">
        <v>300</v>
      </c>
      <c r="AU252" s="24" t="s">
        <v>92</v>
      </c>
    </row>
    <row r="253" spans="2:51" s="11" customFormat="1" ht="13.5">
      <c r="B253" s="207"/>
      <c r="C253" s="208"/>
      <c r="D253" s="209" t="s">
        <v>231</v>
      </c>
      <c r="E253" s="210" t="s">
        <v>40</v>
      </c>
      <c r="F253" s="211" t="s">
        <v>384</v>
      </c>
      <c r="G253" s="208"/>
      <c r="H253" s="212">
        <v>77.872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231</v>
      </c>
      <c r="AU253" s="218" t="s">
        <v>92</v>
      </c>
      <c r="AV253" s="11" t="s">
        <v>92</v>
      </c>
      <c r="AW253" s="11" t="s">
        <v>43</v>
      </c>
      <c r="AX253" s="11" t="s">
        <v>83</v>
      </c>
      <c r="AY253" s="218" t="s">
        <v>217</v>
      </c>
    </row>
    <row r="254" spans="2:51" s="13" customFormat="1" ht="13.5">
      <c r="B254" s="230"/>
      <c r="C254" s="231"/>
      <c r="D254" s="232" t="s">
        <v>231</v>
      </c>
      <c r="E254" s="233" t="s">
        <v>40</v>
      </c>
      <c r="F254" s="234" t="s">
        <v>238</v>
      </c>
      <c r="G254" s="231"/>
      <c r="H254" s="235">
        <v>77.872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231</v>
      </c>
      <c r="AU254" s="241" t="s">
        <v>92</v>
      </c>
      <c r="AV254" s="13" t="s">
        <v>224</v>
      </c>
      <c r="AW254" s="13" t="s">
        <v>43</v>
      </c>
      <c r="AX254" s="13" t="s">
        <v>24</v>
      </c>
      <c r="AY254" s="241" t="s">
        <v>217</v>
      </c>
    </row>
    <row r="255" spans="2:65" s="1" customFormat="1" ht="31.5" customHeight="1">
      <c r="B255" s="42"/>
      <c r="C255" s="195" t="s">
        <v>385</v>
      </c>
      <c r="D255" s="195" t="s">
        <v>219</v>
      </c>
      <c r="E255" s="196" t="s">
        <v>386</v>
      </c>
      <c r="F255" s="197" t="s">
        <v>387</v>
      </c>
      <c r="G255" s="198" t="s">
        <v>388</v>
      </c>
      <c r="H255" s="199">
        <v>4.84</v>
      </c>
      <c r="I255" s="200"/>
      <c r="J255" s="201">
        <f>ROUND(I255*H255,2)</f>
        <v>0</v>
      </c>
      <c r="K255" s="197" t="s">
        <v>223</v>
      </c>
      <c r="L255" s="62"/>
      <c r="M255" s="202" t="s">
        <v>40</v>
      </c>
      <c r="N255" s="203" t="s">
        <v>54</v>
      </c>
      <c r="O255" s="43"/>
      <c r="P255" s="204">
        <f>O255*H255</f>
        <v>0</v>
      </c>
      <c r="Q255" s="204">
        <v>0.00168</v>
      </c>
      <c r="R255" s="204">
        <f>Q255*H255</f>
        <v>0.0081312</v>
      </c>
      <c r="S255" s="204">
        <v>0</v>
      </c>
      <c r="T255" s="205">
        <f>S255*H255</f>
        <v>0</v>
      </c>
      <c r="AR255" s="24" t="s">
        <v>224</v>
      </c>
      <c r="AT255" s="24" t="s">
        <v>219</v>
      </c>
      <c r="AU255" s="24" t="s">
        <v>92</v>
      </c>
      <c r="AY255" s="24" t="s">
        <v>217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24" t="s">
        <v>24</v>
      </c>
      <c r="BK255" s="206">
        <f>ROUND(I255*H255,2)</f>
        <v>0</v>
      </c>
      <c r="BL255" s="24" t="s">
        <v>224</v>
      </c>
      <c r="BM255" s="24" t="s">
        <v>380</v>
      </c>
    </row>
    <row r="256" spans="2:51" s="11" customFormat="1" ht="13.5">
      <c r="B256" s="207"/>
      <c r="C256" s="208"/>
      <c r="D256" s="209" t="s">
        <v>231</v>
      </c>
      <c r="E256" s="210" t="s">
        <v>40</v>
      </c>
      <c r="F256" s="211" t="s">
        <v>389</v>
      </c>
      <c r="G256" s="208"/>
      <c r="H256" s="212">
        <v>4.84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231</v>
      </c>
      <c r="AU256" s="218" t="s">
        <v>92</v>
      </c>
      <c r="AV256" s="11" t="s">
        <v>92</v>
      </c>
      <c r="AW256" s="11" t="s">
        <v>43</v>
      </c>
      <c r="AX256" s="11" t="s">
        <v>83</v>
      </c>
      <c r="AY256" s="218" t="s">
        <v>217</v>
      </c>
    </row>
    <row r="257" spans="2:51" s="12" customFormat="1" ht="13.5">
      <c r="B257" s="219"/>
      <c r="C257" s="220"/>
      <c r="D257" s="209" t="s">
        <v>231</v>
      </c>
      <c r="E257" s="221" t="s">
        <v>134</v>
      </c>
      <c r="F257" s="222" t="s">
        <v>235</v>
      </c>
      <c r="G257" s="220"/>
      <c r="H257" s="223">
        <v>4.84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231</v>
      </c>
      <c r="AU257" s="229" t="s">
        <v>92</v>
      </c>
      <c r="AV257" s="12" t="s">
        <v>227</v>
      </c>
      <c r="AW257" s="12" t="s">
        <v>43</v>
      </c>
      <c r="AX257" s="12" t="s">
        <v>83</v>
      </c>
      <c r="AY257" s="229" t="s">
        <v>217</v>
      </c>
    </row>
    <row r="258" spans="2:51" s="13" customFormat="1" ht="13.5">
      <c r="B258" s="230"/>
      <c r="C258" s="231"/>
      <c r="D258" s="232" t="s">
        <v>231</v>
      </c>
      <c r="E258" s="233" t="s">
        <v>40</v>
      </c>
      <c r="F258" s="234" t="s">
        <v>238</v>
      </c>
      <c r="G258" s="231"/>
      <c r="H258" s="235">
        <v>4.84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231</v>
      </c>
      <c r="AU258" s="241" t="s">
        <v>92</v>
      </c>
      <c r="AV258" s="13" t="s">
        <v>224</v>
      </c>
      <c r="AW258" s="13" t="s">
        <v>43</v>
      </c>
      <c r="AX258" s="13" t="s">
        <v>24</v>
      </c>
      <c r="AY258" s="241" t="s">
        <v>217</v>
      </c>
    </row>
    <row r="259" spans="2:65" s="1" customFormat="1" ht="22.5" customHeight="1">
      <c r="B259" s="42"/>
      <c r="C259" s="242" t="s">
        <v>390</v>
      </c>
      <c r="D259" s="242" t="s">
        <v>266</v>
      </c>
      <c r="E259" s="243" t="s">
        <v>391</v>
      </c>
      <c r="F259" s="244" t="s">
        <v>392</v>
      </c>
      <c r="G259" s="245" t="s">
        <v>222</v>
      </c>
      <c r="H259" s="246">
        <v>0.987</v>
      </c>
      <c r="I259" s="247"/>
      <c r="J259" s="248">
        <f>ROUND(I259*H259,2)</f>
        <v>0</v>
      </c>
      <c r="K259" s="244" t="s">
        <v>223</v>
      </c>
      <c r="L259" s="249"/>
      <c r="M259" s="250" t="s">
        <v>40</v>
      </c>
      <c r="N259" s="251" t="s">
        <v>54</v>
      </c>
      <c r="O259" s="43"/>
      <c r="P259" s="204">
        <f>O259*H259</f>
        <v>0</v>
      </c>
      <c r="Q259" s="204">
        <v>0.0012</v>
      </c>
      <c r="R259" s="204">
        <f>Q259*H259</f>
        <v>0.0011844</v>
      </c>
      <c r="S259" s="204">
        <v>0</v>
      </c>
      <c r="T259" s="205">
        <f>S259*H259</f>
        <v>0</v>
      </c>
      <c r="AR259" s="24" t="s">
        <v>250</v>
      </c>
      <c r="AT259" s="24" t="s">
        <v>266</v>
      </c>
      <c r="AU259" s="24" t="s">
        <v>92</v>
      </c>
      <c r="AY259" s="24" t="s">
        <v>217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24" t="s">
        <v>24</v>
      </c>
      <c r="BK259" s="206">
        <f>ROUND(I259*H259,2)</f>
        <v>0</v>
      </c>
      <c r="BL259" s="24" t="s">
        <v>224</v>
      </c>
      <c r="BM259" s="24" t="s">
        <v>385</v>
      </c>
    </row>
    <row r="260" spans="2:47" s="1" customFormat="1" ht="27">
      <c r="B260" s="42"/>
      <c r="C260" s="64"/>
      <c r="D260" s="209" t="s">
        <v>300</v>
      </c>
      <c r="E260" s="64"/>
      <c r="F260" s="255" t="s">
        <v>364</v>
      </c>
      <c r="G260" s="64"/>
      <c r="H260" s="64"/>
      <c r="I260" s="165"/>
      <c r="J260" s="64"/>
      <c r="K260" s="64"/>
      <c r="L260" s="62"/>
      <c r="M260" s="256"/>
      <c r="N260" s="43"/>
      <c r="O260" s="43"/>
      <c r="P260" s="43"/>
      <c r="Q260" s="43"/>
      <c r="R260" s="43"/>
      <c r="S260" s="43"/>
      <c r="T260" s="79"/>
      <c r="AT260" s="24" t="s">
        <v>300</v>
      </c>
      <c r="AU260" s="24" t="s">
        <v>92</v>
      </c>
    </row>
    <row r="261" spans="2:51" s="11" customFormat="1" ht="13.5">
      <c r="B261" s="207"/>
      <c r="C261" s="208"/>
      <c r="D261" s="209" t="s">
        <v>231</v>
      </c>
      <c r="E261" s="210" t="s">
        <v>40</v>
      </c>
      <c r="F261" s="211" t="s">
        <v>393</v>
      </c>
      <c r="G261" s="208"/>
      <c r="H261" s="212">
        <v>0.987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231</v>
      </c>
      <c r="AU261" s="218" t="s">
        <v>92</v>
      </c>
      <c r="AV261" s="11" t="s">
        <v>92</v>
      </c>
      <c r="AW261" s="11" t="s">
        <v>43</v>
      </c>
      <c r="AX261" s="11" t="s">
        <v>83</v>
      </c>
      <c r="AY261" s="218" t="s">
        <v>217</v>
      </c>
    </row>
    <row r="262" spans="2:51" s="13" customFormat="1" ht="13.5">
      <c r="B262" s="230"/>
      <c r="C262" s="231"/>
      <c r="D262" s="232" t="s">
        <v>231</v>
      </c>
      <c r="E262" s="233" t="s">
        <v>40</v>
      </c>
      <c r="F262" s="234" t="s">
        <v>238</v>
      </c>
      <c r="G262" s="231"/>
      <c r="H262" s="235">
        <v>0.987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231</v>
      </c>
      <c r="AU262" s="241" t="s">
        <v>92</v>
      </c>
      <c r="AV262" s="13" t="s">
        <v>224</v>
      </c>
      <c r="AW262" s="13" t="s">
        <v>43</v>
      </c>
      <c r="AX262" s="13" t="s">
        <v>24</v>
      </c>
      <c r="AY262" s="241" t="s">
        <v>217</v>
      </c>
    </row>
    <row r="263" spans="2:65" s="1" customFormat="1" ht="22.5" customHeight="1">
      <c r="B263" s="42"/>
      <c r="C263" s="195" t="s">
        <v>394</v>
      </c>
      <c r="D263" s="195" t="s">
        <v>219</v>
      </c>
      <c r="E263" s="196" t="s">
        <v>395</v>
      </c>
      <c r="F263" s="197" t="s">
        <v>396</v>
      </c>
      <c r="G263" s="198" t="s">
        <v>388</v>
      </c>
      <c r="H263" s="199">
        <v>159.635</v>
      </c>
      <c r="I263" s="200"/>
      <c r="J263" s="201">
        <f>ROUND(I263*H263,2)</f>
        <v>0</v>
      </c>
      <c r="K263" s="197" t="s">
        <v>223</v>
      </c>
      <c r="L263" s="62"/>
      <c r="M263" s="202" t="s">
        <v>40</v>
      </c>
      <c r="N263" s="203" t="s">
        <v>54</v>
      </c>
      <c r="O263" s="43"/>
      <c r="P263" s="204">
        <f>O263*H263</f>
        <v>0</v>
      </c>
      <c r="Q263" s="204">
        <v>6E-05</v>
      </c>
      <c r="R263" s="204">
        <f>Q263*H263</f>
        <v>0.009578099999999999</v>
      </c>
      <c r="S263" s="204">
        <v>0</v>
      </c>
      <c r="T263" s="205">
        <f>S263*H263</f>
        <v>0</v>
      </c>
      <c r="AR263" s="24" t="s">
        <v>224</v>
      </c>
      <c r="AT263" s="24" t="s">
        <v>219</v>
      </c>
      <c r="AU263" s="24" t="s">
        <v>92</v>
      </c>
      <c r="AY263" s="24" t="s">
        <v>217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24" t="s">
        <v>24</v>
      </c>
      <c r="BK263" s="206">
        <f>ROUND(I263*H263,2)</f>
        <v>0</v>
      </c>
      <c r="BL263" s="24" t="s">
        <v>224</v>
      </c>
      <c r="BM263" s="24" t="s">
        <v>390</v>
      </c>
    </row>
    <row r="264" spans="2:51" s="11" customFormat="1" ht="27">
      <c r="B264" s="207"/>
      <c r="C264" s="208"/>
      <c r="D264" s="209" t="s">
        <v>231</v>
      </c>
      <c r="E264" s="210" t="s">
        <v>40</v>
      </c>
      <c r="F264" s="211" t="s">
        <v>397</v>
      </c>
      <c r="G264" s="208"/>
      <c r="H264" s="212">
        <v>125.235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231</v>
      </c>
      <c r="AU264" s="218" t="s">
        <v>92</v>
      </c>
      <c r="AV264" s="11" t="s">
        <v>92</v>
      </c>
      <c r="AW264" s="11" t="s">
        <v>43</v>
      </c>
      <c r="AX264" s="11" t="s">
        <v>83</v>
      </c>
      <c r="AY264" s="218" t="s">
        <v>217</v>
      </c>
    </row>
    <row r="265" spans="2:51" s="11" customFormat="1" ht="13.5">
      <c r="B265" s="207"/>
      <c r="C265" s="208"/>
      <c r="D265" s="209" t="s">
        <v>231</v>
      </c>
      <c r="E265" s="210" t="s">
        <v>40</v>
      </c>
      <c r="F265" s="211" t="s">
        <v>398</v>
      </c>
      <c r="G265" s="208"/>
      <c r="H265" s="212">
        <v>34.4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231</v>
      </c>
      <c r="AU265" s="218" t="s">
        <v>92</v>
      </c>
      <c r="AV265" s="11" t="s">
        <v>92</v>
      </c>
      <c r="AW265" s="11" t="s">
        <v>43</v>
      </c>
      <c r="AX265" s="11" t="s">
        <v>83</v>
      </c>
      <c r="AY265" s="218" t="s">
        <v>217</v>
      </c>
    </row>
    <row r="266" spans="2:51" s="12" customFormat="1" ht="13.5">
      <c r="B266" s="219"/>
      <c r="C266" s="220"/>
      <c r="D266" s="209" t="s">
        <v>231</v>
      </c>
      <c r="E266" s="221" t="s">
        <v>140</v>
      </c>
      <c r="F266" s="222" t="s">
        <v>235</v>
      </c>
      <c r="G266" s="220"/>
      <c r="H266" s="223">
        <v>159.635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231</v>
      </c>
      <c r="AU266" s="229" t="s">
        <v>92</v>
      </c>
      <c r="AV266" s="12" t="s">
        <v>227</v>
      </c>
      <c r="AW266" s="12" t="s">
        <v>43</v>
      </c>
      <c r="AX266" s="12" t="s">
        <v>83</v>
      </c>
      <c r="AY266" s="229" t="s">
        <v>217</v>
      </c>
    </row>
    <row r="267" spans="2:51" s="13" customFormat="1" ht="13.5">
      <c r="B267" s="230"/>
      <c r="C267" s="231"/>
      <c r="D267" s="232" t="s">
        <v>231</v>
      </c>
      <c r="E267" s="233" t="s">
        <v>40</v>
      </c>
      <c r="F267" s="234" t="s">
        <v>238</v>
      </c>
      <c r="G267" s="231"/>
      <c r="H267" s="235">
        <v>159.635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231</v>
      </c>
      <c r="AU267" s="241" t="s">
        <v>92</v>
      </c>
      <c r="AV267" s="13" t="s">
        <v>224</v>
      </c>
      <c r="AW267" s="13" t="s">
        <v>43</v>
      </c>
      <c r="AX267" s="13" t="s">
        <v>24</v>
      </c>
      <c r="AY267" s="241" t="s">
        <v>217</v>
      </c>
    </row>
    <row r="268" spans="2:65" s="1" customFormat="1" ht="22.5" customHeight="1">
      <c r="B268" s="42"/>
      <c r="C268" s="242" t="s">
        <v>399</v>
      </c>
      <c r="D268" s="242" t="s">
        <v>266</v>
      </c>
      <c r="E268" s="243" t="s">
        <v>400</v>
      </c>
      <c r="F268" s="244" t="s">
        <v>401</v>
      </c>
      <c r="G268" s="245" t="s">
        <v>388</v>
      </c>
      <c r="H268" s="246">
        <v>167.617</v>
      </c>
      <c r="I268" s="247"/>
      <c r="J268" s="248">
        <f>ROUND(I268*H268,2)</f>
        <v>0</v>
      </c>
      <c r="K268" s="244" t="s">
        <v>223</v>
      </c>
      <c r="L268" s="249"/>
      <c r="M268" s="250" t="s">
        <v>40</v>
      </c>
      <c r="N268" s="251" t="s">
        <v>54</v>
      </c>
      <c r="O268" s="43"/>
      <c r="P268" s="204">
        <f>O268*H268</f>
        <v>0</v>
      </c>
      <c r="Q268" s="204">
        <v>0.00052</v>
      </c>
      <c r="R268" s="204">
        <f>Q268*H268</f>
        <v>0.08716083999999999</v>
      </c>
      <c r="S268" s="204">
        <v>0</v>
      </c>
      <c r="T268" s="205">
        <f>S268*H268</f>
        <v>0</v>
      </c>
      <c r="AR268" s="24" t="s">
        <v>250</v>
      </c>
      <c r="AT268" s="24" t="s">
        <v>266</v>
      </c>
      <c r="AU268" s="24" t="s">
        <v>92</v>
      </c>
      <c r="AY268" s="24" t="s">
        <v>217</v>
      </c>
      <c r="BE268" s="206">
        <f>IF(N268="základní",J268,0)</f>
        <v>0</v>
      </c>
      <c r="BF268" s="206">
        <f>IF(N268="snížená",J268,0)</f>
        <v>0</v>
      </c>
      <c r="BG268" s="206">
        <f>IF(N268="zákl. přenesená",J268,0)</f>
        <v>0</v>
      </c>
      <c r="BH268" s="206">
        <f>IF(N268="sníž. přenesená",J268,0)</f>
        <v>0</v>
      </c>
      <c r="BI268" s="206">
        <f>IF(N268="nulová",J268,0)</f>
        <v>0</v>
      </c>
      <c r="BJ268" s="24" t="s">
        <v>24</v>
      </c>
      <c r="BK268" s="206">
        <f>ROUND(I268*H268,2)</f>
        <v>0</v>
      </c>
      <c r="BL268" s="24" t="s">
        <v>224</v>
      </c>
      <c r="BM268" s="24" t="s">
        <v>394</v>
      </c>
    </row>
    <row r="269" spans="2:51" s="11" customFormat="1" ht="13.5">
      <c r="B269" s="207"/>
      <c r="C269" s="208"/>
      <c r="D269" s="209" t="s">
        <v>231</v>
      </c>
      <c r="E269" s="210" t="s">
        <v>40</v>
      </c>
      <c r="F269" s="211" t="s">
        <v>402</v>
      </c>
      <c r="G269" s="208"/>
      <c r="H269" s="212">
        <v>167.617</v>
      </c>
      <c r="I269" s="213"/>
      <c r="J269" s="208"/>
      <c r="K269" s="208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231</v>
      </c>
      <c r="AU269" s="218" t="s">
        <v>92</v>
      </c>
      <c r="AV269" s="11" t="s">
        <v>92</v>
      </c>
      <c r="AW269" s="11" t="s">
        <v>43</v>
      </c>
      <c r="AX269" s="11" t="s">
        <v>83</v>
      </c>
      <c r="AY269" s="218" t="s">
        <v>217</v>
      </c>
    </row>
    <row r="270" spans="2:51" s="13" customFormat="1" ht="13.5">
      <c r="B270" s="230"/>
      <c r="C270" s="231"/>
      <c r="D270" s="232" t="s">
        <v>231</v>
      </c>
      <c r="E270" s="233" t="s">
        <v>40</v>
      </c>
      <c r="F270" s="234" t="s">
        <v>238</v>
      </c>
      <c r="G270" s="231"/>
      <c r="H270" s="235">
        <v>167.617</v>
      </c>
      <c r="I270" s="236"/>
      <c r="J270" s="231"/>
      <c r="K270" s="231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231</v>
      </c>
      <c r="AU270" s="241" t="s">
        <v>92</v>
      </c>
      <c r="AV270" s="13" t="s">
        <v>224</v>
      </c>
      <c r="AW270" s="13" t="s">
        <v>43</v>
      </c>
      <c r="AX270" s="13" t="s">
        <v>24</v>
      </c>
      <c r="AY270" s="241" t="s">
        <v>217</v>
      </c>
    </row>
    <row r="271" spans="2:65" s="1" customFormat="1" ht="22.5" customHeight="1">
      <c r="B271" s="42"/>
      <c r="C271" s="195" t="s">
        <v>33</v>
      </c>
      <c r="D271" s="195" t="s">
        <v>219</v>
      </c>
      <c r="E271" s="196" t="s">
        <v>403</v>
      </c>
      <c r="F271" s="197" t="s">
        <v>404</v>
      </c>
      <c r="G271" s="198" t="s">
        <v>388</v>
      </c>
      <c r="H271" s="199">
        <v>26.79</v>
      </c>
      <c r="I271" s="200"/>
      <c r="J271" s="201">
        <f>ROUND(I271*H271,2)</f>
        <v>0</v>
      </c>
      <c r="K271" s="197" t="s">
        <v>223</v>
      </c>
      <c r="L271" s="62"/>
      <c r="M271" s="202" t="s">
        <v>40</v>
      </c>
      <c r="N271" s="203" t="s">
        <v>54</v>
      </c>
      <c r="O271" s="43"/>
      <c r="P271" s="204">
        <f>O271*H271</f>
        <v>0</v>
      </c>
      <c r="Q271" s="204">
        <v>0.00025</v>
      </c>
      <c r="R271" s="204">
        <f>Q271*H271</f>
        <v>0.0066975</v>
      </c>
      <c r="S271" s="204">
        <v>0</v>
      </c>
      <c r="T271" s="205">
        <f>S271*H271</f>
        <v>0</v>
      </c>
      <c r="AR271" s="24" t="s">
        <v>224</v>
      </c>
      <c r="AT271" s="24" t="s">
        <v>219</v>
      </c>
      <c r="AU271" s="24" t="s">
        <v>92</v>
      </c>
      <c r="AY271" s="24" t="s">
        <v>217</v>
      </c>
      <c r="BE271" s="206">
        <f>IF(N271="základní",J271,0)</f>
        <v>0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24" t="s">
        <v>24</v>
      </c>
      <c r="BK271" s="206">
        <f>ROUND(I271*H271,2)</f>
        <v>0</v>
      </c>
      <c r="BL271" s="24" t="s">
        <v>224</v>
      </c>
      <c r="BM271" s="24" t="s">
        <v>399</v>
      </c>
    </row>
    <row r="272" spans="2:51" s="11" customFormat="1" ht="13.5">
      <c r="B272" s="207"/>
      <c r="C272" s="208"/>
      <c r="D272" s="209" t="s">
        <v>231</v>
      </c>
      <c r="E272" s="210" t="s">
        <v>40</v>
      </c>
      <c r="F272" s="211" t="s">
        <v>405</v>
      </c>
      <c r="G272" s="208"/>
      <c r="H272" s="212">
        <v>26.79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231</v>
      </c>
      <c r="AU272" s="218" t="s">
        <v>92</v>
      </c>
      <c r="AV272" s="11" t="s">
        <v>92</v>
      </c>
      <c r="AW272" s="11" t="s">
        <v>43</v>
      </c>
      <c r="AX272" s="11" t="s">
        <v>83</v>
      </c>
      <c r="AY272" s="218" t="s">
        <v>217</v>
      </c>
    </row>
    <row r="273" spans="2:51" s="12" customFormat="1" ht="13.5">
      <c r="B273" s="219"/>
      <c r="C273" s="220"/>
      <c r="D273" s="209" t="s">
        <v>231</v>
      </c>
      <c r="E273" s="221" t="s">
        <v>143</v>
      </c>
      <c r="F273" s="222" t="s">
        <v>235</v>
      </c>
      <c r="G273" s="220"/>
      <c r="H273" s="223">
        <v>26.79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231</v>
      </c>
      <c r="AU273" s="229" t="s">
        <v>92</v>
      </c>
      <c r="AV273" s="12" t="s">
        <v>227</v>
      </c>
      <c r="AW273" s="12" t="s">
        <v>43</v>
      </c>
      <c r="AX273" s="12" t="s">
        <v>83</v>
      </c>
      <c r="AY273" s="229" t="s">
        <v>217</v>
      </c>
    </row>
    <row r="274" spans="2:51" s="13" customFormat="1" ht="13.5">
      <c r="B274" s="230"/>
      <c r="C274" s="231"/>
      <c r="D274" s="232" t="s">
        <v>231</v>
      </c>
      <c r="E274" s="233" t="s">
        <v>40</v>
      </c>
      <c r="F274" s="234" t="s">
        <v>238</v>
      </c>
      <c r="G274" s="231"/>
      <c r="H274" s="235">
        <v>26.79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231</v>
      </c>
      <c r="AU274" s="241" t="s">
        <v>92</v>
      </c>
      <c r="AV274" s="13" t="s">
        <v>224</v>
      </c>
      <c r="AW274" s="13" t="s">
        <v>43</v>
      </c>
      <c r="AX274" s="13" t="s">
        <v>24</v>
      </c>
      <c r="AY274" s="241" t="s">
        <v>217</v>
      </c>
    </row>
    <row r="275" spans="2:65" s="1" customFormat="1" ht="22.5" customHeight="1">
      <c r="B275" s="42"/>
      <c r="C275" s="242" t="s">
        <v>406</v>
      </c>
      <c r="D275" s="242" t="s">
        <v>266</v>
      </c>
      <c r="E275" s="243" t="s">
        <v>407</v>
      </c>
      <c r="F275" s="244" t="s">
        <v>408</v>
      </c>
      <c r="G275" s="245" t="s">
        <v>388</v>
      </c>
      <c r="H275" s="246">
        <v>28.13</v>
      </c>
      <c r="I275" s="247"/>
      <c r="J275" s="248">
        <f>ROUND(I275*H275,2)</f>
        <v>0</v>
      </c>
      <c r="K275" s="244" t="s">
        <v>223</v>
      </c>
      <c r="L275" s="249"/>
      <c r="M275" s="250" t="s">
        <v>40</v>
      </c>
      <c r="N275" s="251" t="s">
        <v>54</v>
      </c>
      <c r="O275" s="43"/>
      <c r="P275" s="204">
        <f>O275*H275</f>
        <v>0</v>
      </c>
      <c r="Q275" s="204">
        <v>3E-05</v>
      </c>
      <c r="R275" s="204">
        <f>Q275*H275</f>
        <v>0.0008439</v>
      </c>
      <c r="S275" s="204">
        <v>0</v>
      </c>
      <c r="T275" s="205">
        <f>S275*H275</f>
        <v>0</v>
      </c>
      <c r="AR275" s="24" t="s">
        <v>250</v>
      </c>
      <c r="AT275" s="24" t="s">
        <v>266</v>
      </c>
      <c r="AU275" s="24" t="s">
        <v>92</v>
      </c>
      <c r="AY275" s="24" t="s">
        <v>217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24" t="s">
        <v>24</v>
      </c>
      <c r="BK275" s="206">
        <f>ROUND(I275*H275,2)</f>
        <v>0</v>
      </c>
      <c r="BL275" s="24" t="s">
        <v>224</v>
      </c>
      <c r="BM275" s="24" t="s">
        <v>33</v>
      </c>
    </row>
    <row r="276" spans="2:51" s="11" customFormat="1" ht="13.5">
      <c r="B276" s="207"/>
      <c r="C276" s="208"/>
      <c r="D276" s="209" t="s">
        <v>231</v>
      </c>
      <c r="E276" s="210" t="s">
        <v>40</v>
      </c>
      <c r="F276" s="211" t="s">
        <v>409</v>
      </c>
      <c r="G276" s="208"/>
      <c r="H276" s="212">
        <v>28.13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231</v>
      </c>
      <c r="AU276" s="218" t="s">
        <v>92</v>
      </c>
      <c r="AV276" s="11" t="s">
        <v>92</v>
      </c>
      <c r="AW276" s="11" t="s">
        <v>43</v>
      </c>
      <c r="AX276" s="11" t="s">
        <v>83</v>
      </c>
      <c r="AY276" s="218" t="s">
        <v>217</v>
      </c>
    </row>
    <row r="277" spans="2:51" s="13" customFormat="1" ht="13.5">
      <c r="B277" s="230"/>
      <c r="C277" s="231"/>
      <c r="D277" s="232" t="s">
        <v>231</v>
      </c>
      <c r="E277" s="233" t="s">
        <v>40</v>
      </c>
      <c r="F277" s="234" t="s">
        <v>238</v>
      </c>
      <c r="G277" s="231"/>
      <c r="H277" s="235">
        <v>28.13</v>
      </c>
      <c r="I277" s="236"/>
      <c r="J277" s="231"/>
      <c r="K277" s="231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231</v>
      </c>
      <c r="AU277" s="241" t="s">
        <v>92</v>
      </c>
      <c r="AV277" s="13" t="s">
        <v>224</v>
      </c>
      <c r="AW277" s="13" t="s">
        <v>43</v>
      </c>
      <c r="AX277" s="13" t="s">
        <v>24</v>
      </c>
      <c r="AY277" s="241" t="s">
        <v>217</v>
      </c>
    </row>
    <row r="278" spans="2:65" s="1" customFormat="1" ht="31.5" customHeight="1">
      <c r="B278" s="42"/>
      <c r="C278" s="195" t="s">
        <v>410</v>
      </c>
      <c r="D278" s="195" t="s">
        <v>219</v>
      </c>
      <c r="E278" s="196" t="s">
        <v>411</v>
      </c>
      <c r="F278" s="197" t="s">
        <v>412</v>
      </c>
      <c r="G278" s="198" t="s">
        <v>222</v>
      </c>
      <c r="H278" s="199">
        <v>228.847</v>
      </c>
      <c r="I278" s="200"/>
      <c r="J278" s="201">
        <f>ROUND(I278*H278,2)</f>
        <v>0</v>
      </c>
      <c r="K278" s="197" t="s">
        <v>223</v>
      </c>
      <c r="L278" s="62"/>
      <c r="M278" s="202" t="s">
        <v>40</v>
      </c>
      <c r="N278" s="203" t="s">
        <v>54</v>
      </c>
      <c r="O278" s="43"/>
      <c r="P278" s="204">
        <f>O278*H278</f>
        <v>0</v>
      </c>
      <c r="Q278" s="204">
        <v>0.00418</v>
      </c>
      <c r="R278" s="204">
        <f>Q278*H278</f>
        <v>0.95658046</v>
      </c>
      <c r="S278" s="204">
        <v>0</v>
      </c>
      <c r="T278" s="205">
        <f>S278*H278</f>
        <v>0</v>
      </c>
      <c r="AR278" s="24" t="s">
        <v>224</v>
      </c>
      <c r="AT278" s="24" t="s">
        <v>219</v>
      </c>
      <c r="AU278" s="24" t="s">
        <v>92</v>
      </c>
      <c r="AY278" s="24" t="s">
        <v>217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24" t="s">
        <v>24</v>
      </c>
      <c r="BK278" s="206">
        <f>ROUND(I278*H278,2)</f>
        <v>0</v>
      </c>
      <c r="BL278" s="24" t="s">
        <v>224</v>
      </c>
      <c r="BM278" s="24" t="s">
        <v>406</v>
      </c>
    </row>
    <row r="279" spans="2:51" s="11" customFormat="1" ht="13.5">
      <c r="B279" s="207"/>
      <c r="C279" s="208"/>
      <c r="D279" s="209" t="s">
        <v>231</v>
      </c>
      <c r="E279" s="210" t="s">
        <v>40</v>
      </c>
      <c r="F279" s="211" t="s">
        <v>127</v>
      </c>
      <c r="G279" s="208"/>
      <c r="H279" s="212">
        <v>151.534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231</v>
      </c>
      <c r="AU279" s="218" t="s">
        <v>92</v>
      </c>
      <c r="AV279" s="11" t="s">
        <v>92</v>
      </c>
      <c r="AW279" s="11" t="s">
        <v>43</v>
      </c>
      <c r="AX279" s="11" t="s">
        <v>83</v>
      </c>
      <c r="AY279" s="218" t="s">
        <v>217</v>
      </c>
    </row>
    <row r="280" spans="2:51" s="11" customFormat="1" ht="13.5">
      <c r="B280" s="207"/>
      <c r="C280" s="208"/>
      <c r="D280" s="209" t="s">
        <v>231</v>
      </c>
      <c r="E280" s="210" t="s">
        <v>40</v>
      </c>
      <c r="F280" s="211" t="s">
        <v>131</v>
      </c>
      <c r="G280" s="208"/>
      <c r="H280" s="212">
        <v>76.345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231</v>
      </c>
      <c r="AU280" s="218" t="s">
        <v>92</v>
      </c>
      <c r="AV280" s="11" t="s">
        <v>92</v>
      </c>
      <c r="AW280" s="11" t="s">
        <v>43</v>
      </c>
      <c r="AX280" s="11" t="s">
        <v>83</v>
      </c>
      <c r="AY280" s="218" t="s">
        <v>217</v>
      </c>
    </row>
    <row r="281" spans="2:51" s="11" customFormat="1" ht="13.5">
      <c r="B281" s="207"/>
      <c r="C281" s="208"/>
      <c r="D281" s="209" t="s">
        <v>231</v>
      </c>
      <c r="E281" s="210" t="s">
        <v>40</v>
      </c>
      <c r="F281" s="211" t="s">
        <v>413</v>
      </c>
      <c r="G281" s="208"/>
      <c r="H281" s="212">
        <v>0.968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231</v>
      </c>
      <c r="AU281" s="218" t="s">
        <v>92</v>
      </c>
      <c r="AV281" s="11" t="s">
        <v>92</v>
      </c>
      <c r="AW281" s="11" t="s">
        <v>43</v>
      </c>
      <c r="AX281" s="11" t="s">
        <v>83</v>
      </c>
      <c r="AY281" s="218" t="s">
        <v>217</v>
      </c>
    </row>
    <row r="282" spans="2:51" s="12" customFormat="1" ht="13.5">
      <c r="B282" s="219"/>
      <c r="C282" s="220"/>
      <c r="D282" s="209" t="s">
        <v>231</v>
      </c>
      <c r="E282" s="221" t="s">
        <v>40</v>
      </c>
      <c r="F282" s="222" t="s">
        <v>235</v>
      </c>
      <c r="G282" s="220"/>
      <c r="H282" s="223">
        <v>228.847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231</v>
      </c>
      <c r="AU282" s="229" t="s">
        <v>92</v>
      </c>
      <c r="AV282" s="12" t="s">
        <v>227</v>
      </c>
      <c r="AW282" s="12" t="s">
        <v>43</v>
      </c>
      <c r="AX282" s="12" t="s">
        <v>83</v>
      </c>
      <c r="AY282" s="229" t="s">
        <v>217</v>
      </c>
    </row>
    <row r="283" spans="2:51" s="13" customFormat="1" ht="13.5">
      <c r="B283" s="230"/>
      <c r="C283" s="231"/>
      <c r="D283" s="232" t="s">
        <v>231</v>
      </c>
      <c r="E283" s="233" t="s">
        <v>40</v>
      </c>
      <c r="F283" s="234" t="s">
        <v>238</v>
      </c>
      <c r="G283" s="231"/>
      <c r="H283" s="235">
        <v>228.847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231</v>
      </c>
      <c r="AU283" s="241" t="s">
        <v>92</v>
      </c>
      <c r="AV283" s="13" t="s">
        <v>224</v>
      </c>
      <c r="AW283" s="13" t="s">
        <v>43</v>
      </c>
      <c r="AX283" s="13" t="s">
        <v>24</v>
      </c>
      <c r="AY283" s="241" t="s">
        <v>217</v>
      </c>
    </row>
    <row r="284" spans="2:65" s="1" customFormat="1" ht="31.5" customHeight="1">
      <c r="B284" s="42"/>
      <c r="C284" s="195" t="s">
        <v>414</v>
      </c>
      <c r="D284" s="195" t="s">
        <v>219</v>
      </c>
      <c r="E284" s="196" t="s">
        <v>415</v>
      </c>
      <c r="F284" s="197" t="s">
        <v>416</v>
      </c>
      <c r="G284" s="198" t="s">
        <v>222</v>
      </c>
      <c r="H284" s="199">
        <v>152.502</v>
      </c>
      <c r="I284" s="200"/>
      <c r="J284" s="201">
        <f>ROUND(I284*H284,2)</f>
        <v>0</v>
      </c>
      <c r="K284" s="197" t="s">
        <v>223</v>
      </c>
      <c r="L284" s="62"/>
      <c r="M284" s="202" t="s">
        <v>40</v>
      </c>
      <c r="N284" s="203" t="s">
        <v>54</v>
      </c>
      <c r="O284" s="43"/>
      <c r="P284" s="204">
        <f>O284*H284</f>
        <v>0</v>
      </c>
      <c r="Q284" s="204">
        <v>0.00628</v>
      </c>
      <c r="R284" s="204">
        <f>Q284*H284</f>
        <v>0.95771256</v>
      </c>
      <c r="S284" s="204">
        <v>0</v>
      </c>
      <c r="T284" s="205">
        <f>S284*H284</f>
        <v>0</v>
      </c>
      <c r="AR284" s="24" t="s">
        <v>224</v>
      </c>
      <c r="AT284" s="24" t="s">
        <v>219</v>
      </c>
      <c r="AU284" s="24" t="s">
        <v>92</v>
      </c>
      <c r="AY284" s="24" t="s">
        <v>217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24</v>
      </c>
      <c r="BK284" s="206">
        <f>ROUND(I284*H284,2)</f>
        <v>0</v>
      </c>
      <c r="BL284" s="24" t="s">
        <v>224</v>
      </c>
      <c r="BM284" s="24" t="s">
        <v>410</v>
      </c>
    </row>
    <row r="285" spans="2:51" s="11" customFormat="1" ht="13.5">
      <c r="B285" s="207"/>
      <c r="C285" s="208"/>
      <c r="D285" s="209" t="s">
        <v>231</v>
      </c>
      <c r="E285" s="210" t="s">
        <v>40</v>
      </c>
      <c r="F285" s="211" t="s">
        <v>127</v>
      </c>
      <c r="G285" s="208"/>
      <c r="H285" s="212">
        <v>151.534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231</v>
      </c>
      <c r="AU285" s="218" t="s">
        <v>92</v>
      </c>
      <c r="AV285" s="11" t="s">
        <v>92</v>
      </c>
      <c r="AW285" s="11" t="s">
        <v>43</v>
      </c>
      <c r="AX285" s="11" t="s">
        <v>83</v>
      </c>
      <c r="AY285" s="218" t="s">
        <v>217</v>
      </c>
    </row>
    <row r="286" spans="2:51" s="11" customFormat="1" ht="13.5">
      <c r="B286" s="207"/>
      <c r="C286" s="208"/>
      <c r="D286" s="209" t="s">
        <v>231</v>
      </c>
      <c r="E286" s="210" t="s">
        <v>40</v>
      </c>
      <c r="F286" s="211" t="s">
        <v>413</v>
      </c>
      <c r="G286" s="208"/>
      <c r="H286" s="212">
        <v>0.968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231</v>
      </c>
      <c r="AU286" s="218" t="s">
        <v>92</v>
      </c>
      <c r="AV286" s="11" t="s">
        <v>92</v>
      </c>
      <c r="AW286" s="11" t="s">
        <v>43</v>
      </c>
      <c r="AX286" s="11" t="s">
        <v>83</v>
      </c>
      <c r="AY286" s="218" t="s">
        <v>217</v>
      </c>
    </row>
    <row r="287" spans="2:51" s="12" customFormat="1" ht="13.5">
      <c r="B287" s="219"/>
      <c r="C287" s="220"/>
      <c r="D287" s="209" t="s">
        <v>231</v>
      </c>
      <c r="E287" s="221" t="s">
        <v>40</v>
      </c>
      <c r="F287" s="222" t="s">
        <v>235</v>
      </c>
      <c r="G287" s="220"/>
      <c r="H287" s="223">
        <v>152.502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231</v>
      </c>
      <c r="AU287" s="229" t="s">
        <v>92</v>
      </c>
      <c r="AV287" s="12" t="s">
        <v>227</v>
      </c>
      <c r="AW287" s="12" t="s">
        <v>43</v>
      </c>
      <c r="AX287" s="12" t="s">
        <v>83</v>
      </c>
      <c r="AY287" s="229" t="s">
        <v>217</v>
      </c>
    </row>
    <row r="288" spans="2:51" s="13" customFormat="1" ht="13.5">
      <c r="B288" s="230"/>
      <c r="C288" s="231"/>
      <c r="D288" s="232" t="s">
        <v>231</v>
      </c>
      <c r="E288" s="233" t="s">
        <v>40</v>
      </c>
      <c r="F288" s="234" t="s">
        <v>238</v>
      </c>
      <c r="G288" s="231"/>
      <c r="H288" s="235">
        <v>152.502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231</v>
      </c>
      <c r="AU288" s="241" t="s">
        <v>92</v>
      </c>
      <c r="AV288" s="13" t="s">
        <v>224</v>
      </c>
      <c r="AW288" s="13" t="s">
        <v>43</v>
      </c>
      <c r="AX288" s="13" t="s">
        <v>24</v>
      </c>
      <c r="AY288" s="241" t="s">
        <v>217</v>
      </c>
    </row>
    <row r="289" spans="2:65" s="1" customFormat="1" ht="22.5" customHeight="1">
      <c r="B289" s="42"/>
      <c r="C289" s="195" t="s">
        <v>417</v>
      </c>
      <c r="D289" s="195" t="s">
        <v>219</v>
      </c>
      <c r="E289" s="196" t="s">
        <v>418</v>
      </c>
      <c r="F289" s="197" t="s">
        <v>419</v>
      </c>
      <c r="G289" s="198" t="s">
        <v>222</v>
      </c>
      <c r="H289" s="199">
        <v>76.345</v>
      </c>
      <c r="I289" s="200"/>
      <c r="J289" s="201">
        <f>ROUND(I289*H289,2)</f>
        <v>0</v>
      </c>
      <c r="K289" s="197" t="s">
        <v>223</v>
      </c>
      <c r="L289" s="62"/>
      <c r="M289" s="202" t="s">
        <v>40</v>
      </c>
      <c r="N289" s="203" t="s">
        <v>54</v>
      </c>
      <c r="O289" s="43"/>
      <c r="P289" s="204">
        <f>O289*H289</f>
        <v>0</v>
      </c>
      <c r="Q289" s="204">
        <v>0.00268</v>
      </c>
      <c r="R289" s="204">
        <f>Q289*H289</f>
        <v>0.2046046</v>
      </c>
      <c r="S289" s="204">
        <v>0</v>
      </c>
      <c r="T289" s="205">
        <f>S289*H289</f>
        <v>0</v>
      </c>
      <c r="AR289" s="24" t="s">
        <v>224</v>
      </c>
      <c r="AT289" s="24" t="s">
        <v>219</v>
      </c>
      <c r="AU289" s="24" t="s">
        <v>92</v>
      </c>
      <c r="AY289" s="24" t="s">
        <v>217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24" t="s">
        <v>24</v>
      </c>
      <c r="BK289" s="206">
        <f>ROUND(I289*H289,2)</f>
        <v>0</v>
      </c>
      <c r="BL289" s="24" t="s">
        <v>224</v>
      </c>
      <c r="BM289" s="24" t="s">
        <v>414</v>
      </c>
    </row>
    <row r="290" spans="2:51" s="11" customFormat="1" ht="13.5">
      <c r="B290" s="207"/>
      <c r="C290" s="208"/>
      <c r="D290" s="209" t="s">
        <v>231</v>
      </c>
      <c r="E290" s="210" t="s">
        <v>40</v>
      </c>
      <c r="F290" s="211" t="s">
        <v>131</v>
      </c>
      <c r="G290" s="208"/>
      <c r="H290" s="212">
        <v>76.345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231</v>
      </c>
      <c r="AU290" s="218" t="s">
        <v>92</v>
      </c>
      <c r="AV290" s="11" t="s">
        <v>92</v>
      </c>
      <c r="AW290" s="11" t="s">
        <v>43</v>
      </c>
      <c r="AX290" s="11" t="s">
        <v>83</v>
      </c>
      <c r="AY290" s="218" t="s">
        <v>217</v>
      </c>
    </row>
    <row r="291" spans="2:51" s="13" customFormat="1" ht="13.5">
      <c r="B291" s="230"/>
      <c r="C291" s="231"/>
      <c r="D291" s="232" t="s">
        <v>231</v>
      </c>
      <c r="E291" s="233" t="s">
        <v>40</v>
      </c>
      <c r="F291" s="234" t="s">
        <v>238</v>
      </c>
      <c r="G291" s="231"/>
      <c r="H291" s="235">
        <v>76.345</v>
      </c>
      <c r="I291" s="236"/>
      <c r="J291" s="231"/>
      <c r="K291" s="231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231</v>
      </c>
      <c r="AU291" s="241" t="s">
        <v>92</v>
      </c>
      <c r="AV291" s="13" t="s">
        <v>224</v>
      </c>
      <c r="AW291" s="13" t="s">
        <v>43</v>
      </c>
      <c r="AX291" s="13" t="s">
        <v>24</v>
      </c>
      <c r="AY291" s="241" t="s">
        <v>217</v>
      </c>
    </row>
    <row r="292" spans="2:65" s="1" customFormat="1" ht="22.5" customHeight="1">
      <c r="B292" s="42"/>
      <c r="C292" s="195" t="s">
        <v>420</v>
      </c>
      <c r="D292" s="195" t="s">
        <v>219</v>
      </c>
      <c r="E292" s="196" t="s">
        <v>421</v>
      </c>
      <c r="F292" s="197" t="s">
        <v>422</v>
      </c>
      <c r="G292" s="198" t="s">
        <v>222</v>
      </c>
      <c r="H292" s="199">
        <v>228.847</v>
      </c>
      <c r="I292" s="200"/>
      <c r="J292" s="201">
        <f>ROUND(I292*H292,2)</f>
        <v>0</v>
      </c>
      <c r="K292" s="197" t="s">
        <v>223</v>
      </c>
      <c r="L292" s="62"/>
      <c r="M292" s="202" t="s">
        <v>40</v>
      </c>
      <c r="N292" s="203" t="s">
        <v>54</v>
      </c>
      <c r="O292" s="43"/>
      <c r="P292" s="204">
        <f>O292*H292</f>
        <v>0</v>
      </c>
      <c r="Q292" s="204">
        <v>0</v>
      </c>
      <c r="R292" s="204">
        <f>Q292*H292</f>
        <v>0</v>
      </c>
      <c r="S292" s="204">
        <v>0</v>
      </c>
      <c r="T292" s="205">
        <f>S292*H292</f>
        <v>0</v>
      </c>
      <c r="AR292" s="24" t="s">
        <v>224</v>
      </c>
      <c r="AT292" s="24" t="s">
        <v>219</v>
      </c>
      <c r="AU292" s="24" t="s">
        <v>92</v>
      </c>
      <c r="AY292" s="24" t="s">
        <v>217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24" t="s">
        <v>24</v>
      </c>
      <c r="BK292" s="206">
        <f>ROUND(I292*H292,2)</f>
        <v>0</v>
      </c>
      <c r="BL292" s="24" t="s">
        <v>224</v>
      </c>
      <c r="BM292" s="24" t="s">
        <v>417</v>
      </c>
    </row>
    <row r="293" spans="2:51" s="11" customFormat="1" ht="13.5">
      <c r="B293" s="207"/>
      <c r="C293" s="208"/>
      <c r="D293" s="209" t="s">
        <v>231</v>
      </c>
      <c r="E293" s="210" t="s">
        <v>40</v>
      </c>
      <c r="F293" s="211" t="s">
        <v>127</v>
      </c>
      <c r="G293" s="208"/>
      <c r="H293" s="212">
        <v>151.534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231</v>
      </c>
      <c r="AU293" s="218" t="s">
        <v>92</v>
      </c>
      <c r="AV293" s="11" t="s">
        <v>92</v>
      </c>
      <c r="AW293" s="11" t="s">
        <v>43</v>
      </c>
      <c r="AX293" s="11" t="s">
        <v>83</v>
      </c>
      <c r="AY293" s="218" t="s">
        <v>217</v>
      </c>
    </row>
    <row r="294" spans="2:51" s="11" customFormat="1" ht="13.5">
      <c r="B294" s="207"/>
      <c r="C294" s="208"/>
      <c r="D294" s="209" t="s">
        <v>231</v>
      </c>
      <c r="E294" s="210" t="s">
        <v>40</v>
      </c>
      <c r="F294" s="211" t="s">
        <v>131</v>
      </c>
      <c r="G294" s="208"/>
      <c r="H294" s="212">
        <v>76.345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231</v>
      </c>
      <c r="AU294" s="218" t="s">
        <v>92</v>
      </c>
      <c r="AV294" s="11" t="s">
        <v>92</v>
      </c>
      <c r="AW294" s="11" t="s">
        <v>43</v>
      </c>
      <c r="AX294" s="11" t="s">
        <v>83</v>
      </c>
      <c r="AY294" s="218" t="s">
        <v>217</v>
      </c>
    </row>
    <row r="295" spans="2:51" s="11" customFormat="1" ht="13.5">
      <c r="B295" s="207"/>
      <c r="C295" s="208"/>
      <c r="D295" s="209" t="s">
        <v>231</v>
      </c>
      <c r="E295" s="210" t="s">
        <v>40</v>
      </c>
      <c r="F295" s="211" t="s">
        <v>413</v>
      </c>
      <c r="G295" s="208"/>
      <c r="H295" s="212">
        <v>0.968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231</v>
      </c>
      <c r="AU295" s="218" t="s">
        <v>92</v>
      </c>
      <c r="AV295" s="11" t="s">
        <v>92</v>
      </c>
      <c r="AW295" s="11" t="s">
        <v>43</v>
      </c>
      <c r="AX295" s="11" t="s">
        <v>83</v>
      </c>
      <c r="AY295" s="218" t="s">
        <v>217</v>
      </c>
    </row>
    <row r="296" spans="2:51" s="12" customFormat="1" ht="13.5">
      <c r="B296" s="219"/>
      <c r="C296" s="220"/>
      <c r="D296" s="209" t="s">
        <v>231</v>
      </c>
      <c r="E296" s="221" t="s">
        <v>40</v>
      </c>
      <c r="F296" s="222" t="s">
        <v>235</v>
      </c>
      <c r="G296" s="220"/>
      <c r="H296" s="223">
        <v>228.847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231</v>
      </c>
      <c r="AU296" s="229" t="s">
        <v>92</v>
      </c>
      <c r="AV296" s="12" t="s">
        <v>227</v>
      </c>
      <c r="AW296" s="12" t="s">
        <v>43</v>
      </c>
      <c r="AX296" s="12" t="s">
        <v>83</v>
      </c>
      <c r="AY296" s="229" t="s">
        <v>217</v>
      </c>
    </row>
    <row r="297" spans="2:51" s="13" customFormat="1" ht="13.5">
      <c r="B297" s="230"/>
      <c r="C297" s="231"/>
      <c r="D297" s="232" t="s">
        <v>231</v>
      </c>
      <c r="E297" s="233" t="s">
        <v>40</v>
      </c>
      <c r="F297" s="234" t="s">
        <v>238</v>
      </c>
      <c r="G297" s="231"/>
      <c r="H297" s="235">
        <v>228.847</v>
      </c>
      <c r="I297" s="236"/>
      <c r="J297" s="231"/>
      <c r="K297" s="231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231</v>
      </c>
      <c r="AU297" s="241" t="s">
        <v>92</v>
      </c>
      <c r="AV297" s="13" t="s">
        <v>224</v>
      </c>
      <c r="AW297" s="13" t="s">
        <v>43</v>
      </c>
      <c r="AX297" s="13" t="s">
        <v>24</v>
      </c>
      <c r="AY297" s="241" t="s">
        <v>217</v>
      </c>
    </row>
    <row r="298" spans="2:65" s="1" customFormat="1" ht="22.5" customHeight="1">
      <c r="B298" s="42"/>
      <c r="C298" s="195" t="s">
        <v>423</v>
      </c>
      <c r="D298" s="195" t="s">
        <v>219</v>
      </c>
      <c r="E298" s="196" t="s">
        <v>424</v>
      </c>
      <c r="F298" s="197" t="s">
        <v>425</v>
      </c>
      <c r="G298" s="198" t="s">
        <v>230</v>
      </c>
      <c r="H298" s="199">
        <v>85.118</v>
      </c>
      <c r="I298" s="200"/>
      <c r="J298" s="201">
        <f>ROUND(I298*H298,2)</f>
        <v>0</v>
      </c>
      <c r="K298" s="197" t="s">
        <v>223</v>
      </c>
      <c r="L298" s="62"/>
      <c r="M298" s="202" t="s">
        <v>40</v>
      </c>
      <c r="N298" s="203" t="s">
        <v>54</v>
      </c>
      <c r="O298" s="43"/>
      <c r="P298" s="204">
        <f>O298*H298</f>
        <v>0</v>
      </c>
      <c r="Q298" s="204">
        <v>2.25634</v>
      </c>
      <c r="R298" s="204">
        <f>Q298*H298</f>
        <v>192.05514811999998</v>
      </c>
      <c r="S298" s="204">
        <v>0</v>
      </c>
      <c r="T298" s="205">
        <f>S298*H298</f>
        <v>0</v>
      </c>
      <c r="AR298" s="24" t="s">
        <v>224</v>
      </c>
      <c r="AT298" s="24" t="s">
        <v>219</v>
      </c>
      <c r="AU298" s="24" t="s">
        <v>92</v>
      </c>
      <c r="AY298" s="24" t="s">
        <v>217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24" t="s">
        <v>24</v>
      </c>
      <c r="BK298" s="206">
        <f>ROUND(I298*H298,2)</f>
        <v>0</v>
      </c>
      <c r="BL298" s="24" t="s">
        <v>224</v>
      </c>
      <c r="BM298" s="24" t="s">
        <v>420</v>
      </c>
    </row>
    <row r="299" spans="2:51" s="11" customFormat="1" ht="13.5">
      <c r="B299" s="207"/>
      <c r="C299" s="208"/>
      <c r="D299" s="209" t="s">
        <v>231</v>
      </c>
      <c r="E299" s="210" t="s">
        <v>40</v>
      </c>
      <c r="F299" s="211" t="s">
        <v>426</v>
      </c>
      <c r="G299" s="208"/>
      <c r="H299" s="212">
        <v>85.118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231</v>
      </c>
      <c r="AU299" s="218" t="s">
        <v>92</v>
      </c>
      <c r="AV299" s="11" t="s">
        <v>92</v>
      </c>
      <c r="AW299" s="11" t="s">
        <v>43</v>
      </c>
      <c r="AX299" s="11" t="s">
        <v>83</v>
      </c>
      <c r="AY299" s="218" t="s">
        <v>217</v>
      </c>
    </row>
    <row r="300" spans="2:51" s="13" customFormat="1" ht="13.5">
      <c r="B300" s="230"/>
      <c r="C300" s="231"/>
      <c r="D300" s="232" t="s">
        <v>231</v>
      </c>
      <c r="E300" s="233" t="s">
        <v>40</v>
      </c>
      <c r="F300" s="234" t="s">
        <v>238</v>
      </c>
      <c r="G300" s="231"/>
      <c r="H300" s="235">
        <v>85.118</v>
      </c>
      <c r="I300" s="236"/>
      <c r="J300" s="231"/>
      <c r="K300" s="231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231</v>
      </c>
      <c r="AU300" s="241" t="s">
        <v>92</v>
      </c>
      <c r="AV300" s="13" t="s">
        <v>224</v>
      </c>
      <c r="AW300" s="13" t="s">
        <v>43</v>
      </c>
      <c r="AX300" s="13" t="s">
        <v>24</v>
      </c>
      <c r="AY300" s="241" t="s">
        <v>217</v>
      </c>
    </row>
    <row r="301" spans="2:65" s="1" customFormat="1" ht="22.5" customHeight="1">
      <c r="B301" s="42"/>
      <c r="C301" s="195" t="s">
        <v>160</v>
      </c>
      <c r="D301" s="195" t="s">
        <v>219</v>
      </c>
      <c r="E301" s="196" t="s">
        <v>427</v>
      </c>
      <c r="F301" s="197" t="s">
        <v>428</v>
      </c>
      <c r="G301" s="198" t="s">
        <v>230</v>
      </c>
      <c r="H301" s="199">
        <v>1.052</v>
      </c>
      <c r="I301" s="200"/>
      <c r="J301" s="201">
        <f>ROUND(I301*H301,2)</f>
        <v>0</v>
      </c>
      <c r="K301" s="197" t="s">
        <v>223</v>
      </c>
      <c r="L301" s="62"/>
      <c r="M301" s="202" t="s">
        <v>40</v>
      </c>
      <c r="N301" s="203" t="s">
        <v>54</v>
      </c>
      <c r="O301" s="43"/>
      <c r="P301" s="204">
        <f>O301*H301</f>
        <v>0</v>
      </c>
      <c r="Q301" s="204">
        <v>2.25634</v>
      </c>
      <c r="R301" s="204">
        <f>Q301*H301</f>
        <v>2.37366968</v>
      </c>
      <c r="S301" s="204">
        <v>0</v>
      </c>
      <c r="T301" s="205">
        <f>S301*H301</f>
        <v>0</v>
      </c>
      <c r="AR301" s="24" t="s">
        <v>224</v>
      </c>
      <c r="AT301" s="24" t="s">
        <v>219</v>
      </c>
      <c r="AU301" s="24" t="s">
        <v>92</v>
      </c>
      <c r="AY301" s="24" t="s">
        <v>217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24" t="s">
        <v>24</v>
      </c>
      <c r="BK301" s="206">
        <f>ROUND(I301*H301,2)</f>
        <v>0</v>
      </c>
      <c r="BL301" s="24" t="s">
        <v>224</v>
      </c>
      <c r="BM301" s="24" t="s">
        <v>423</v>
      </c>
    </row>
    <row r="302" spans="2:51" s="11" customFormat="1" ht="13.5">
      <c r="B302" s="207"/>
      <c r="C302" s="208"/>
      <c r="D302" s="209" t="s">
        <v>231</v>
      </c>
      <c r="E302" s="210" t="s">
        <v>40</v>
      </c>
      <c r="F302" s="211" t="s">
        <v>429</v>
      </c>
      <c r="G302" s="208"/>
      <c r="H302" s="212">
        <v>8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231</v>
      </c>
      <c r="AU302" s="218" t="s">
        <v>92</v>
      </c>
      <c r="AV302" s="11" t="s">
        <v>92</v>
      </c>
      <c r="AW302" s="11" t="s">
        <v>43</v>
      </c>
      <c r="AX302" s="11" t="s">
        <v>83</v>
      </c>
      <c r="AY302" s="218" t="s">
        <v>217</v>
      </c>
    </row>
    <row r="303" spans="2:51" s="11" customFormat="1" ht="13.5">
      <c r="B303" s="207"/>
      <c r="C303" s="208"/>
      <c r="D303" s="209" t="s">
        <v>231</v>
      </c>
      <c r="E303" s="210" t="s">
        <v>40</v>
      </c>
      <c r="F303" s="211" t="s">
        <v>430</v>
      </c>
      <c r="G303" s="208"/>
      <c r="H303" s="212">
        <v>2.52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231</v>
      </c>
      <c r="AU303" s="218" t="s">
        <v>92</v>
      </c>
      <c r="AV303" s="11" t="s">
        <v>92</v>
      </c>
      <c r="AW303" s="11" t="s">
        <v>43</v>
      </c>
      <c r="AX303" s="11" t="s">
        <v>83</v>
      </c>
      <c r="AY303" s="218" t="s">
        <v>217</v>
      </c>
    </row>
    <row r="304" spans="2:51" s="12" customFormat="1" ht="13.5">
      <c r="B304" s="219"/>
      <c r="C304" s="220"/>
      <c r="D304" s="209" t="s">
        <v>231</v>
      </c>
      <c r="E304" s="221" t="s">
        <v>155</v>
      </c>
      <c r="F304" s="222" t="s">
        <v>235</v>
      </c>
      <c r="G304" s="220"/>
      <c r="H304" s="223">
        <v>10.52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231</v>
      </c>
      <c r="AU304" s="229" t="s">
        <v>92</v>
      </c>
      <c r="AV304" s="12" t="s">
        <v>227</v>
      </c>
      <c r="AW304" s="12" t="s">
        <v>43</v>
      </c>
      <c r="AX304" s="12" t="s">
        <v>83</v>
      </c>
      <c r="AY304" s="229" t="s">
        <v>217</v>
      </c>
    </row>
    <row r="305" spans="2:51" s="11" customFormat="1" ht="13.5">
      <c r="B305" s="207"/>
      <c r="C305" s="208"/>
      <c r="D305" s="232" t="s">
        <v>231</v>
      </c>
      <c r="E305" s="257" t="s">
        <v>40</v>
      </c>
      <c r="F305" s="258" t="s">
        <v>431</v>
      </c>
      <c r="G305" s="208"/>
      <c r="H305" s="259">
        <v>1.052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231</v>
      </c>
      <c r="AU305" s="218" t="s">
        <v>92</v>
      </c>
      <c r="AV305" s="11" t="s">
        <v>92</v>
      </c>
      <c r="AW305" s="11" t="s">
        <v>43</v>
      </c>
      <c r="AX305" s="11" t="s">
        <v>24</v>
      </c>
      <c r="AY305" s="218" t="s">
        <v>217</v>
      </c>
    </row>
    <row r="306" spans="2:65" s="1" customFormat="1" ht="22.5" customHeight="1">
      <c r="B306" s="42"/>
      <c r="C306" s="195" t="s">
        <v>432</v>
      </c>
      <c r="D306" s="195" t="s">
        <v>219</v>
      </c>
      <c r="E306" s="196" t="s">
        <v>433</v>
      </c>
      <c r="F306" s="197" t="s">
        <v>434</v>
      </c>
      <c r="G306" s="198" t="s">
        <v>230</v>
      </c>
      <c r="H306" s="199">
        <v>1.052</v>
      </c>
      <c r="I306" s="200"/>
      <c r="J306" s="201">
        <f>ROUND(I306*H306,2)</f>
        <v>0</v>
      </c>
      <c r="K306" s="197" t="s">
        <v>223</v>
      </c>
      <c r="L306" s="62"/>
      <c r="M306" s="202" t="s">
        <v>40</v>
      </c>
      <c r="N306" s="203" t="s">
        <v>54</v>
      </c>
      <c r="O306" s="43"/>
      <c r="P306" s="204">
        <f>O306*H306</f>
        <v>0</v>
      </c>
      <c r="Q306" s="204">
        <v>0</v>
      </c>
      <c r="R306" s="204">
        <f>Q306*H306</f>
        <v>0</v>
      </c>
      <c r="S306" s="204">
        <v>0</v>
      </c>
      <c r="T306" s="205">
        <f>S306*H306</f>
        <v>0</v>
      </c>
      <c r="AR306" s="24" t="s">
        <v>224</v>
      </c>
      <c r="AT306" s="24" t="s">
        <v>219</v>
      </c>
      <c r="AU306" s="24" t="s">
        <v>92</v>
      </c>
      <c r="AY306" s="24" t="s">
        <v>217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24" t="s">
        <v>24</v>
      </c>
      <c r="BK306" s="206">
        <f>ROUND(I306*H306,2)</f>
        <v>0</v>
      </c>
      <c r="BL306" s="24" t="s">
        <v>224</v>
      </c>
      <c r="BM306" s="24" t="s">
        <v>160</v>
      </c>
    </row>
    <row r="307" spans="2:51" s="11" customFormat="1" ht="13.5">
      <c r="B307" s="207"/>
      <c r="C307" s="208"/>
      <c r="D307" s="209" t="s">
        <v>231</v>
      </c>
      <c r="E307" s="210" t="s">
        <v>40</v>
      </c>
      <c r="F307" s="211" t="s">
        <v>431</v>
      </c>
      <c r="G307" s="208"/>
      <c r="H307" s="212">
        <v>1.052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231</v>
      </c>
      <c r="AU307" s="218" t="s">
        <v>92</v>
      </c>
      <c r="AV307" s="11" t="s">
        <v>92</v>
      </c>
      <c r="AW307" s="11" t="s">
        <v>43</v>
      </c>
      <c r="AX307" s="11" t="s">
        <v>83</v>
      </c>
      <c r="AY307" s="218" t="s">
        <v>217</v>
      </c>
    </row>
    <row r="308" spans="2:51" s="13" customFormat="1" ht="13.5">
      <c r="B308" s="230"/>
      <c r="C308" s="231"/>
      <c r="D308" s="232" t="s">
        <v>231</v>
      </c>
      <c r="E308" s="233" t="s">
        <v>40</v>
      </c>
      <c r="F308" s="234" t="s">
        <v>238</v>
      </c>
      <c r="G308" s="231"/>
      <c r="H308" s="235">
        <v>1.052</v>
      </c>
      <c r="I308" s="236"/>
      <c r="J308" s="231"/>
      <c r="K308" s="231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231</v>
      </c>
      <c r="AU308" s="241" t="s">
        <v>92</v>
      </c>
      <c r="AV308" s="13" t="s">
        <v>224</v>
      </c>
      <c r="AW308" s="13" t="s">
        <v>43</v>
      </c>
      <c r="AX308" s="13" t="s">
        <v>24</v>
      </c>
      <c r="AY308" s="241" t="s">
        <v>217</v>
      </c>
    </row>
    <row r="309" spans="2:65" s="1" customFormat="1" ht="31.5" customHeight="1">
      <c r="B309" s="42"/>
      <c r="C309" s="195" t="s">
        <v>435</v>
      </c>
      <c r="D309" s="195" t="s">
        <v>219</v>
      </c>
      <c r="E309" s="196" t="s">
        <v>436</v>
      </c>
      <c r="F309" s="197" t="s">
        <v>437</v>
      </c>
      <c r="G309" s="198" t="s">
        <v>230</v>
      </c>
      <c r="H309" s="199">
        <v>85.118</v>
      </c>
      <c r="I309" s="200"/>
      <c r="J309" s="201">
        <f>ROUND(I309*H309,2)</f>
        <v>0</v>
      </c>
      <c r="K309" s="197" t="s">
        <v>223</v>
      </c>
      <c r="L309" s="62"/>
      <c r="M309" s="202" t="s">
        <v>40</v>
      </c>
      <c r="N309" s="203" t="s">
        <v>54</v>
      </c>
      <c r="O309" s="43"/>
      <c r="P309" s="204">
        <f>O309*H309</f>
        <v>0</v>
      </c>
      <c r="Q309" s="204">
        <v>0</v>
      </c>
      <c r="R309" s="204">
        <f>Q309*H309</f>
        <v>0</v>
      </c>
      <c r="S309" s="204">
        <v>0</v>
      </c>
      <c r="T309" s="205">
        <f>S309*H309</f>
        <v>0</v>
      </c>
      <c r="AR309" s="24" t="s">
        <v>224</v>
      </c>
      <c r="AT309" s="24" t="s">
        <v>219</v>
      </c>
      <c r="AU309" s="24" t="s">
        <v>92</v>
      </c>
      <c r="AY309" s="24" t="s">
        <v>217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24" t="s">
        <v>24</v>
      </c>
      <c r="BK309" s="206">
        <f>ROUND(I309*H309,2)</f>
        <v>0</v>
      </c>
      <c r="BL309" s="24" t="s">
        <v>224</v>
      </c>
      <c r="BM309" s="24" t="s">
        <v>432</v>
      </c>
    </row>
    <row r="310" spans="2:51" s="11" customFormat="1" ht="13.5">
      <c r="B310" s="207"/>
      <c r="C310" s="208"/>
      <c r="D310" s="209" t="s">
        <v>231</v>
      </c>
      <c r="E310" s="210" t="s">
        <v>40</v>
      </c>
      <c r="F310" s="211" t="s">
        <v>426</v>
      </c>
      <c r="G310" s="208"/>
      <c r="H310" s="212">
        <v>85.118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231</v>
      </c>
      <c r="AU310" s="218" t="s">
        <v>92</v>
      </c>
      <c r="AV310" s="11" t="s">
        <v>92</v>
      </c>
      <c r="AW310" s="11" t="s">
        <v>43</v>
      </c>
      <c r="AX310" s="11" t="s">
        <v>83</v>
      </c>
      <c r="AY310" s="218" t="s">
        <v>217</v>
      </c>
    </row>
    <row r="311" spans="2:51" s="13" customFormat="1" ht="13.5">
      <c r="B311" s="230"/>
      <c r="C311" s="231"/>
      <c r="D311" s="232" t="s">
        <v>231</v>
      </c>
      <c r="E311" s="233" t="s">
        <v>40</v>
      </c>
      <c r="F311" s="234" t="s">
        <v>238</v>
      </c>
      <c r="G311" s="231"/>
      <c r="H311" s="235">
        <v>85.118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231</v>
      </c>
      <c r="AU311" s="241" t="s">
        <v>92</v>
      </c>
      <c r="AV311" s="13" t="s">
        <v>224</v>
      </c>
      <c r="AW311" s="13" t="s">
        <v>43</v>
      </c>
      <c r="AX311" s="13" t="s">
        <v>24</v>
      </c>
      <c r="AY311" s="241" t="s">
        <v>217</v>
      </c>
    </row>
    <row r="312" spans="2:65" s="1" customFormat="1" ht="31.5" customHeight="1">
      <c r="B312" s="42"/>
      <c r="C312" s="195" t="s">
        <v>438</v>
      </c>
      <c r="D312" s="195" t="s">
        <v>219</v>
      </c>
      <c r="E312" s="196" t="s">
        <v>439</v>
      </c>
      <c r="F312" s="197" t="s">
        <v>440</v>
      </c>
      <c r="G312" s="198" t="s">
        <v>230</v>
      </c>
      <c r="H312" s="199">
        <v>1.052</v>
      </c>
      <c r="I312" s="200"/>
      <c r="J312" s="201">
        <f>ROUND(I312*H312,2)</f>
        <v>0</v>
      </c>
      <c r="K312" s="197" t="s">
        <v>223</v>
      </c>
      <c r="L312" s="62"/>
      <c r="M312" s="202" t="s">
        <v>40</v>
      </c>
      <c r="N312" s="203" t="s">
        <v>54</v>
      </c>
      <c r="O312" s="43"/>
      <c r="P312" s="204">
        <f>O312*H312</f>
        <v>0</v>
      </c>
      <c r="Q312" s="204">
        <v>0</v>
      </c>
      <c r="R312" s="204">
        <f>Q312*H312</f>
        <v>0</v>
      </c>
      <c r="S312" s="204">
        <v>0</v>
      </c>
      <c r="T312" s="205">
        <f>S312*H312</f>
        <v>0</v>
      </c>
      <c r="AR312" s="24" t="s">
        <v>224</v>
      </c>
      <c r="AT312" s="24" t="s">
        <v>219</v>
      </c>
      <c r="AU312" s="24" t="s">
        <v>92</v>
      </c>
      <c r="AY312" s="24" t="s">
        <v>217</v>
      </c>
      <c r="BE312" s="206">
        <f>IF(N312="základní",J312,0)</f>
        <v>0</v>
      </c>
      <c r="BF312" s="206">
        <f>IF(N312="snížená",J312,0)</f>
        <v>0</v>
      </c>
      <c r="BG312" s="206">
        <f>IF(N312="zákl. přenesená",J312,0)</f>
        <v>0</v>
      </c>
      <c r="BH312" s="206">
        <f>IF(N312="sníž. přenesená",J312,0)</f>
        <v>0</v>
      </c>
      <c r="BI312" s="206">
        <f>IF(N312="nulová",J312,0)</f>
        <v>0</v>
      </c>
      <c r="BJ312" s="24" t="s">
        <v>24</v>
      </c>
      <c r="BK312" s="206">
        <f>ROUND(I312*H312,2)</f>
        <v>0</v>
      </c>
      <c r="BL312" s="24" t="s">
        <v>224</v>
      </c>
      <c r="BM312" s="24" t="s">
        <v>435</v>
      </c>
    </row>
    <row r="313" spans="2:51" s="11" customFormat="1" ht="13.5">
      <c r="B313" s="207"/>
      <c r="C313" s="208"/>
      <c r="D313" s="209" t="s">
        <v>231</v>
      </c>
      <c r="E313" s="210" t="s">
        <v>40</v>
      </c>
      <c r="F313" s="211" t="s">
        <v>431</v>
      </c>
      <c r="G313" s="208"/>
      <c r="H313" s="212">
        <v>1.052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231</v>
      </c>
      <c r="AU313" s="218" t="s">
        <v>92</v>
      </c>
      <c r="AV313" s="11" t="s">
        <v>92</v>
      </c>
      <c r="AW313" s="11" t="s">
        <v>43</v>
      </c>
      <c r="AX313" s="11" t="s">
        <v>83</v>
      </c>
      <c r="AY313" s="218" t="s">
        <v>217</v>
      </c>
    </row>
    <row r="314" spans="2:51" s="13" customFormat="1" ht="13.5">
      <c r="B314" s="230"/>
      <c r="C314" s="231"/>
      <c r="D314" s="232" t="s">
        <v>231</v>
      </c>
      <c r="E314" s="233" t="s">
        <v>40</v>
      </c>
      <c r="F314" s="234" t="s">
        <v>238</v>
      </c>
      <c r="G314" s="231"/>
      <c r="H314" s="235">
        <v>1.052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231</v>
      </c>
      <c r="AU314" s="241" t="s">
        <v>92</v>
      </c>
      <c r="AV314" s="13" t="s">
        <v>224</v>
      </c>
      <c r="AW314" s="13" t="s">
        <v>43</v>
      </c>
      <c r="AX314" s="13" t="s">
        <v>24</v>
      </c>
      <c r="AY314" s="241" t="s">
        <v>217</v>
      </c>
    </row>
    <row r="315" spans="2:65" s="1" customFormat="1" ht="22.5" customHeight="1">
      <c r="B315" s="42"/>
      <c r="C315" s="195" t="s">
        <v>441</v>
      </c>
      <c r="D315" s="195" t="s">
        <v>219</v>
      </c>
      <c r="E315" s="196" t="s">
        <v>442</v>
      </c>
      <c r="F315" s="197" t="s">
        <v>443</v>
      </c>
      <c r="G315" s="198" t="s">
        <v>286</v>
      </c>
      <c r="H315" s="199">
        <v>3.371</v>
      </c>
      <c r="I315" s="200"/>
      <c r="J315" s="201">
        <f>ROUND(I315*H315,2)</f>
        <v>0</v>
      </c>
      <c r="K315" s="197" t="s">
        <v>223</v>
      </c>
      <c r="L315" s="62"/>
      <c r="M315" s="202" t="s">
        <v>40</v>
      </c>
      <c r="N315" s="203" t="s">
        <v>54</v>
      </c>
      <c r="O315" s="43"/>
      <c r="P315" s="204">
        <f>O315*H315</f>
        <v>0</v>
      </c>
      <c r="Q315" s="204">
        <v>1.05306</v>
      </c>
      <c r="R315" s="204">
        <f>Q315*H315</f>
        <v>3.5498652600000002</v>
      </c>
      <c r="S315" s="204">
        <v>0</v>
      </c>
      <c r="T315" s="205">
        <f>S315*H315</f>
        <v>0</v>
      </c>
      <c r="AR315" s="24" t="s">
        <v>224</v>
      </c>
      <c r="AT315" s="24" t="s">
        <v>219</v>
      </c>
      <c r="AU315" s="24" t="s">
        <v>92</v>
      </c>
      <c r="AY315" s="24" t="s">
        <v>217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24" t="s">
        <v>24</v>
      </c>
      <c r="BK315" s="206">
        <f>ROUND(I315*H315,2)</f>
        <v>0</v>
      </c>
      <c r="BL315" s="24" t="s">
        <v>224</v>
      </c>
      <c r="BM315" s="24" t="s">
        <v>438</v>
      </c>
    </row>
    <row r="316" spans="2:51" s="11" customFormat="1" ht="13.5">
      <c r="B316" s="207"/>
      <c r="C316" s="208"/>
      <c r="D316" s="209" t="s">
        <v>231</v>
      </c>
      <c r="E316" s="210" t="s">
        <v>40</v>
      </c>
      <c r="F316" s="211" t="s">
        <v>444</v>
      </c>
      <c r="G316" s="208"/>
      <c r="H316" s="212">
        <v>3.371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231</v>
      </c>
      <c r="AU316" s="218" t="s">
        <v>92</v>
      </c>
      <c r="AV316" s="11" t="s">
        <v>92</v>
      </c>
      <c r="AW316" s="11" t="s">
        <v>43</v>
      </c>
      <c r="AX316" s="11" t="s">
        <v>83</v>
      </c>
      <c r="AY316" s="218" t="s">
        <v>217</v>
      </c>
    </row>
    <row r="317" spans="2:51" s="13" customFormat="1" ht="13.5">
      <c r="B317" s="230"/>
      <c r="C317" s="231"/>
      <c r="D317" s="232" t="s">
        <v>231</v>
      </c>
      <c r="E317" s="233" t="s">
        <v>40</v>
      </c>
      <c r="F317" s="234" t="s">
        <v>238</v>
      </c>
      <c r="G317" s="231"/>
      <c r="H317" s="235">
        <v>3.371</v>
      </c>
      <c r="I317" s="236"/>
      <c r="J317" s="231"/>
      <c r="K317" s="231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231</v>
      </c>
      <c r="AU317" s="241" t="s">
        <v>92</v>
      </c>
      <c r="AV317" s="13" t="s">
        <v>224</v>
      </c>
      <c r="AW317" s="13" t="s">
        <v>43</v>
      </c>
      <c r="AX317" s="13" t="s">
        <v>24</v>
      </c>
      <c r="AY317" s="241" t="s">
        <v>217</v>
      </c>
    </row>
    <row r="318" spans="2:65" s="1" customFormat="1" ht="22.5" customHeight="1">
      <c r="B318" s="42"/>
      <c r="C318" s="195" t="s">
        <v>445</v>
      </c>
      <c r="D318" s="195" t="s">
        <v>219</v>
      </c>
      <c r="E318" s="196" t="s">
        <v>442</v>
      </c>
      <c r="F318" s="197" t="s">
        <v>443</v>
      </c>
      <c r="G318" s="198" t="s">
        <v>286</v>
      </c>
      <c r="H318" s="199">
        <v>0.038</v>
      </c>
      <c r="I318" s="200"/>
      <c r="J318" s="201">
        <f>ROUND(I318*H318,2)</f>
        <v>0</v>
      </c>
      <c r="K318" s="197" t="s">
        <v>223</v>
      </c>
      <c r="L318" s="62"/>
      <c r="M318" s="202" t="s">
        <v>40</v>
      </c>
      <c r="N318" s="203" t="s">
        <v>54</v>
      </c>
      <c r="O318" s="43"/>
      <c r="P318" s="204">
        <f>O318*H318</f>
        <v>0</v>
      </c>
      <c r="Q318" s="204">
        <v>1.05306</v>
      </c>
      <c r="R318" s="204">
        <f>Q318*H318</f>
        <v>0.04001628</v>
      </c>
      <c r="S318" s="204">
        <v>0</v>
      </c>
      <c r="T318" s="205">
        <f>S318*H318</f>
        <v>0</v>
      </c>
      <c r="AR318" s="24" t="s">
        <v>224</v>
      </c>
      <c r="AT318" s="24" t="s">
        <v>219</v>
      </c>
      <c r="AU318" s="24" t="s">
        <v>92</v>
      </c>
      <c r="AY318" s="24" t="s">
        <v>217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24" t="s">
        <v>24</v>
      </c>
      <c r="BK318" s="206">
        <f>ROUND(I318*H318,2)</f>
        <v>0</v>
      </c>
      <c r="BL318" s="24" t="s">
        <v>224</v>
      </c>
      <c r="BM318" s="24" t="s">
        <v>441</v>
      </c>
    </row>
    <row r="319" spans="2:51" s="11" customFormat="1" ht="13.5">
      <c r="B319" s="207"/>
      <c r="C319" s="208"/>
      <c r="D319" s="209" t="s">
        <v>231</v>
      </c>
      <c r="E319" s="210" t="s">
        <v>40</v>
      </c>
      <c r="F319" s="211" t="s">
        <v>446</v>
      </c>
      <c r="G319" s="208"/>
      <c r="H319" s="212">
        <v>0.038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231</v>
      </c>
      <c r="AU319" s="218" t="s">
        <v>92</v>
      </c>
      <c r="AV319" s="11" t="s">
        <v>92</v>
      </c>
      <c r="AW319" s="11" t="s">
        <v>43</v>
      </c>
      <c r="AX319" s="11" t="s">
        <v>83</v>
      </c>
      <c r="AY319" s="218" t="s">
        <v>217</v>
      </c>
    </row>
    <row r="320" spans="2:51" s="13" customFormat="1" ht="13.5">
      <c r="B320" s="230"/>
      <c r="C320" s="231"/>
      <c r="D320" s="232" t="s">
        <v>231</v>
      </c>
      <c r="E320" s="233" t="s">
        <v>40</v>
      </c>
      <c r="F320" s="234" t="s">
        <v>238</v>
      </c>
      <c r="G320" s="231"/>
      <c r="H320" s="235">
        <v>0.038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231</v>
      </c>
      <c r="AU320" s="241" t="s">
        <v>92</v>
      </c>
      <c r="AV320" s="13" t="s">
        <v>224</v>
      </c>
      <c r="AW320" s="13" t="s">
        <v>43</v>
      </c>
      <c r="AX320" s="13" t="s">
        <v>24</v>
      </c>
      <c r="AY320" s="241" t="s">
        <v>217</v>
      </c>
    </row>
    <row r="321" spans="2:65" s="1" customFormat="1" ht="22.5" customHeight="1">
      <c r="B321" s="42"/>
      <c r="C321" s="195" t="s">
        <v>447</v>
      </c>
      <c r="D321" s="195" t="s">
        <v>219</v>
      </c>
      <c r="E321" s="196" t="s">
        <v>448</v>
      </c>
      <c r="F321" s="197" t="s">
        <v>449</v>
      </c>
      <c r="G321" s="198" t="s">
        <v>450</v>
      </c>
      <c r="H321" s="199">
        <v>1</v>
      </c>
      <c r="I321" s="200"/>
      <c r="J321" s="201">
        <f>ROUND(I321*H321,2)</f>
        <v>0</v>
      </c>
      <c r="K321" s="197" t="s">
        <v>223</v>
      </c>
      <c r="L321" s="62"/>
      <c r="M321" s="202" t="s">
        <v>40</v>
      </c>
      <c r="N321" s="203" t="s">
        <v>54</v>
      </c>
      <c r="O321" s="43"/>
      <c r="P321" s="204">
        <f>O321*H321</f>
        <v>0</v>
      </c>
      <c r="Q321" s="204">
        <v>0.07146</v>
      </c>
      <c r="R321" s="204">
        <f>Q321*H321</f>
        <v>0.07146</v>
      </c>
      <c r="S321" s="204">
        <v>0</v>
      </c>
      <c r="T321" s="205">
        <f>S321*H321</f>
        <v>0</v>
      </c>
      <c r="AR321" s="24" t="s">
        <v>224</v>
      </c>
      <c r="AT321" s="24" t="s">
        <v>219</v>
      </c>
      <c r="AU321" s="24" t="s">
        <v>92</v>
      </c>
      <c r="AY321" s="24" t="s">
        <v>217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4" t="s">
        <v>24</v>
      </c>
      <c r="BK321" s="206">
        <f>ROUND(I321*H321,2)</f>
        <v>0</v>
      </c>
      <c r="BL321" s="24" t="s">
        <v>224</v>
      </c>
      <c r="BM321" s="24" t="s">
        <v>445</v>
      </c>
    </row>
    <row r="322" spans="2:51" s="11" customFormat="1" ht="13.5">
      <c r="B322" s="207"/>
      <c r="C322" s="208"/>
      <c r="D322" s="209" t="s">
        <v>231</v>
      </c>
      <c r="E322" s="210" t="s">
        <v>40</v>
      </c>
      <c r="F322" s="211" t="s">
        <v>451</v>
      </c>
      <c r="G322" s="208"/>
      <c r="H322" s="212">
        <v>1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231</v>
      </c>
      <c r="AU322" s="218" t="s">
        <v>92</v>
      </c>
      <c r="AV322" s="11" t="s">
        <v>92</v>
      </c>
      <c r="AW322" s="11" t="s">
        <v>43</v>
      </c>
      <c r="AX322" s="11" t="s">
        <v>83</v>
      </c>
      <c r="AY322" s="218" t="s">
        <v>217</v>
      </c>
    </row>
    <row r="323" spans="2:51" s="13" customFormat="1" ht="13.5">
      <c r="B323" s="230"/>
      <c r="C323" s="231"/>
      <c r="D323" s="232" t="s">
        <v>231</v>
      </c>
      <c r="E323" s="233" t="s">
        <v>40</v>
      </c>
      <c r="F323" s="234" t="s">
        <v>238</v>
      </c>
      <c r="G323" s="231"/>
      <c r="H323" s="235">
        <v>1</v>
      </c>
      <c r="I323" s="236"/>
      <c r="J323" s="231"/>
      <c r="K323" s="231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231</v>
      </c>
      <c r="AU323" s="241" t="s">
        <v>92</v>
      </c>
      <c r="AV323" s="13" t="s">
        <v>224</v>
      </c>
      <c r="AW323" s="13" t="s">
        <v>43</v>
      </c>
      <c r="AX323" s="13" t="s">
        <v>24</v>
      </c>
      <c r="AY323" s="241" t="s">
        <v>217</v>
      </c>
    </row>
    <row r="324" spans="2:65" s="1" customFormat="1" ht="22.5" customHeight="1">
      <c r="B324" s="42"/>
      <c r="C324" s="242" t="s">
        <v>452</v>
      </c>
      <c r="D324" s="242" t="s">
        <v>266</v>
      </c>
      <c r="E324" s="243" t="s">
        <v>453</v>
      </c>
      <c r="F324" s="244" t="s">
        <v>454</v>
      </c>
      <c r="G324" s="245" t="s">
        <v>450</v>
      </c>
      <c r="H324" s="246">
        <v>1</v>
      </c>
      <c r="I324" s="247"/>
      <c r="J324" s="248">
        <f>ROUND(I324*H324,2)</f>
        <v>0</v>
      </c>
      <c r="K324" s="244" t="s">
        <v>223</v>
      </c>
      <c r="L324" s="249"/>
      <c r="M324" s="250" t="s">
        <v>40</v>
      </c>
      <c r="N324" s="251" t="s">
        <v>54</v>
      </c>
      <c r="O324" s="43"/>
      <c r="P324" s="204">
        <f>O324*H324</f>
        <v>0</v>
      </c>
      <c r="Q324" s="204">
        <v>0.02696</v>
      </c>
      <c r="R324" s="204">
        <f>Q324*H324</f>
        <v>0.02696</v>
      </c>
      <c r="S324" s="204">
        <v>0</v>
      </c>
      <c r="T324" s="205">
        <f>S324*H324</f>
        <v>0</v>
      </c>
      <c r="AR324" s="24" t="s">
        <v>250</v>
      </c>
      <c r="AT324" s="24" t="s">
        <v>266</v>
      </c>
      <c r="AU324" s="24" t="s">
        <v>92</v>
      </c>
      <c r="AY324" s="24" t="s">
        <v>217</v>
      </c>
      <c r="BE324" s="206">
        <f>IF(N324="základní",J324,0)</f>
        <v>0</v>
      </c>
      <c r="BF324" s="206">
        <f>IF(N324="snížená",J324,0)</f>
        <v>0</v>
      </c>
      <c r="BG324" s="206">
        <f>IF(N324="zákl. přenesená",J324,0)</f>
        <v>0</v>
      </c>
      <c r="BH324" s="206">
        <f>IF(N324="sníž. přenesená",J324,0)</f>
        <v>0</v>
      </c>
      <c r="BI324" s="206">
        <f>IF(N324="nulová",J324,0)</f>
        <v>0</v>
      </c>
      <c r="BJ324" s="24" t="s">
        <v>24</v>
      </c>
      <c r="BK324" s="206">
        <f>ROUND(I324*H324,2)</f>
        <v>0</v>
      </c>
      <c r="BL324" s="24" t="s">
        <v>224</v>
      </c>
      <c r="BM324" s="24" t="s">
        <v>447</v>
      </c>
    </row>
    <row r="325" spans="2:51" s="11" customFormat="1" ht="13.5">
      <c r="B325" s="207"/>
      <c r="C325" s="208"/>
      <c r="D325" s="209" t="s">
        <v>231</v>
      </c>
      <c r="E325" s="210" t="s">
        <v>40</v>
      </c>
      <c r="F325" s="211" t="s">
        <v>451</v>
      </c>
      <c r="G325" s="208"/>
      <c r="H325" s="212">
        <v>1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231</v>
      </c>
      <c r="AU325" s="218" t="s">
        <v>92</v>
      </c>
      <c r="AV325" s="11" t="s">
        <v>92</v>
      </c>
      <c r="AW325" s="11" t="s">
        <v>43</v>
      </c>
      <c r="AX325" s="11" t="s">
        <v>83</v>
      </c>
      <c r="AY325" s="218" t="s">
        <v>217</v>
      </c>
    </row>
    <row r="326" spans="2:51" s="13" customFormat="1" ht="13.5">
      <c r="B326" s="230"/>
      <c r="C326" s="231"/>
      <c r="D326" s="209" t="s">
        <v>231</v>
      </c>
      <c r="E326" s="252" t="s">
        <v>40</v>
      </c>
      <c r="F326" s="253" t="s">
        <v>238</v>
      </c>
      <c r="G326" s="231"/>
      <c r="H326" s="254">
        <v>1</v>
      </c>
      <c r="I326" s="236"/>
      <c r="J326" s="231"/>
      <c r="K326" s="231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231</v>
      </c>
      <c r="AU326" s="241" t="s">
        <v>92</v>
      </c>
      <c r="AV326" s="13" t="s">
        <v>224</v>
      </c>
      <c r="AW326" s="13" t="s">
        <v>43</v>
      </c>
      <c r="AX326" s="13" t="s">
        <v>24</v>
      </c>
      <c r="AY326" s="241" t="s">
        <v>217</v>
      </c>
    </row>
    <row r="327" spans="2:63" s="10" customFormat="1" ht="29.85" customHeight="1">
      <c r="B327" s="178"/>
      <c r="C327" s="179"/>
      <c r="D327" s="192" t="s">
        <v>82</v>
      </c>
      <c r="E327" s="193" t="s">
        <v>253</v>
      </c>
      <c r="F327" s="193" t="s">
        <v>455</v>
      </c>
      <c r="G327" s="179"/>
      <c r="H327" s="179"/>
      <c r="I327" s="182"/>
      <c r="J327" s="194">
        <f>BK327</f>
        <v>0</v>
      </c>
      <c r="K327" s="179"/>
      <c r="L327" s="184"/>
      <c r="M327" s="185"/>
      <c r="N327" s="186"/>
      <c r="O327" s="186"/>
      <c r="P327" s="187">
        <f>SUM(P328:P379)</f>
        <v>0</v>
      </c>
      <c r="Q327" s="186"/>
      <c r="R327" s="187">
        <f>SUM(R328:R379)</f>
        <v>0.0618</v>
      </c>
      <c r="S327" s="186"/>
      <c r="T327" s="188">
        <f>SUM(T328:T379)</f>
        <v>249.804166</v>
      </c>
      <c r="AR327" s="189" t="s">
        <v>24</v>
      </c>
      <c r="AT327" s="190" t="s">
        <v>82</v>
      </c>
      <c r="AU327" s="190" t="s">
        <v>24</v>
      </c>
      <c r="AY327" s="189" t="s">
        <v>217</v>
      </c>
      <c r="BK327" s="191">
        <f>SUM(BK328:BK379)</f>
        <v>0</v>
      </c>
    </row>
    <row r="328" spans="2:65" s="1" customFormat="1" ht="22.5" customHeight="1">
      <c r="B328" s="42"/>
      <c r="C328" s="195" t="s">
        <v>456</v>
      </c>
      <c r="D328" s="195" t="s">
        <v>219</v>
      </c>
      <c r="E328" s="196" t="s">
        <v>457</v>
      </c>
      <c r="F328" s="197" t="s">
        <v>458</v>
      </c>
      <c r="G328" s="198" t="s">
        <v>222</v>
      </c>
      <c r="H328" s="199">
        <v>168</v>
      </c>
      <c r="I328" s="200"/>
      <c r="J328" s="201">
        <f>ROUND(I328*H328,2)</f>
        <v>0</v>
      </c>
      <c r="K328" s="197" t="s">
        <v>40</v>
      </c>
      <c r="L328" s="62"/>
      <c r="M328" s="202" t="s">
        <v>40</v>
      </c>
      <c r="N328" s="203" t="s">
        <v>54</v>
      </c>
      <c r="O328" s="43"/>
      <c r="P328" s="204">
        <f>O328*H328</f>
        <v>0</v>
      </c>
      <c r="Q328" s="204">
        <v>0</v>
      </c>
      <c r="R328" s="204">
        <f>Q328*H328</f>
        <v>0</v>
      </c>
      <c r="S328" s="204">
        <v>0</v>
      </c>
      <c r="T328" s="205">
        <f>S328*H328</f>
        <v>0</v>
      </c>
      <c r="AR328" s="24" t="s">
        <v>224</v>
      </c>
      <c r="AT328" s="24" t="s">
        <v>219</v>
      </c>
      <c r="AU328" s="24" t="s">
        <v>92</v>
      </c>
      <c r="AY328" s="24" t="s">
        <v>217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24" t="s">
        <v>24</v>
      </c>
      <c r="BK328" s="206">
        <f>ROUND(I328*H328,2)</f>
        <v>0</v>
      </c>
      <c r="BL328" s="24" t="s">
        <v>224</v>
      </c>
      <c r="BM328" s="24" t="s">
        <v>452</v>
      </c>
    </row>
    <row r="329" spans="2:51" s="11" customFormat="1" ht="13.5">
      <c r="B329" s="207"/>
      <c r="C329" s="208"/>
      <c r="D329" s="209" t="s">
        <v>231</v>
      </c>
      <c r="E329" s="210" t="s">
        <v>40</v>
      </c>
      <c r="F329" s="211" t="s">
        <v>158</v>
      </c>
      <c r="G329" s="208"/>
      <c r="H329" s="212">
        <v>48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231</v>
      </c>
      <c r="AU329" s="218" t="s">
        <v>92</v>
      </c>
      <c r="AV329" s="11" t="s">
        <v>92</v>
      </c>
      <c r="AW329" s="11" t="s">
        <v>43</v>
      </c>
      <c r="AX329" s="11" t="s">
        <v>83</v>
      </c>
      <c r="AY329" s="218" t="s">
        <v>217</v>
      </c>
    </row>
    <row r="330" spans="2:51" s="11" customFormat="1" ht="13.5">
      <c r="B330" s="207"/>
      <c r="C330" s="208"/>
      <c r="D330" s="209" t="s">
        <v>231</v>
      </c>
      <c r="E330" s="210" t="s">
        <v>40</v>
      </c>
      <c r="F330" s="211" t="s">
        <v>161</v>
      </c>
      <c r="G330" s="208"/>
      <c r="H330" s="212">
        <v>120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231</v>
      </c>
      <c r="AU330" s="218" t="s">
        <v>92</v>
      </c>
      <c r="AV330" s="11" t="s">
        <v>92</v>
      </c>
      <c r="AW330" s="11" t="s">
        <v>43</v>
      </c>
      <c r="AX330" s="11" t="s">
        <v>83</v>
      </c>
      <c r="AY330" s="218" t="s">
        <v>217</v>
      </c>
    </row>
    <row r="331" spans="2:51" s="12" customFormat="1" ht="13.5">
      <c r="B331" s="219"/>
      <c r="C331" s="220"/>
      <c r="D331" s="209" t="s">
        <v>231</v>
      </c>
      <c r="E331" s="221" t="s">
        <v>40</v>
      </c>
      <c r="F331" s="222" t="s">
        <v>235</v>
      </c>
      <c r="G331" s="220"/>
      <c r="H331" s="223">
        <v>168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231</v>
      </c>
      <c r="AU331" s="229" t="s">
        <v>92</v>
      </c>
      <c r="AV331" s="12" t="s">
        <v>227</v>
      </c>
      <c r="AW331" s="12" t="s">
        <v>43</v>
      </c>
      <c r="AX331" s="12" t="s">
        <v>83</v>
      </c>
      <c r="AY331" s="229" t="s">
        <v>217</v>
      </c>
    </row>
    <row r="332" spans="2:51" s="13" customFormat="1" ht="13.5">
      <c r="B332" s="230"/>
      <c r="C332" s="231"/>
      <c r="D332" s="232" t="s">
        <v>231</v>
      </c>
      <c r="E332" s="233" t="s">
        <v>40</v>
      </c>
      <c r="F332" s="234" t="s">
        <v>238</v>
      </c>
      <c r="G332" s="231"/>
      <c r="H332" s="235">
        <v>168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231</v>
      </c>
      <c r="AU332" s="241" t="s">
        <v>92</v>
      </c>
      <c r="AV332" s="13" t="s">
        <v>224</v>
      </c>
      <c r="AW332" s="13" t="s">
        <v>43</v>
      </c>
      <c r="AX332" s="13" t="s">
        <v>24</v>
      </c>
      <c r="AY332" s="241" t="s">
        <v>217</v>
      </c>
    </row>
    <row r="333" spans="2:65" s="1" customFormat="1" ht="22.5" customHeight="1">
      <c r="B333" s="42"/>
      <c r="C333" s="195" t="s">
        <v>459</v>
      </c>
      <c r="D333" s="195" t="s">
        <v>219</v>
      </c>
      <c r="E333" s="196" t="s">
        <v>460</v>
      </c>
      <c r="F333" s="197" t="s">
        <v>461</v>
      </c>
      <c r="G333" s="198" t="s">
        <v>222</v>
      </c>
      <c r="H333" s="199">
        <v>168</v>
      </c>
      <c r="I333" s="200"/>
      <c r="J333" s="201">
        <f>ROUND(I333*H333,2)</f>
        <v>0</v>
      </c>
      <c r="K333" s="197" t="s">
        <v>40</v>
      </c>
      <c r="L333" s="62"/>
      <c r="M333" s="202" t="s">
        <v>40</v>
      </c>
      <c r="N333" s="203" t="s">
        <v>54</v>
      </c>
      <c r="O333" s="43"/>
      <c r="P333" s="204">
        <f>O333*H333</f>
        <v>0</v>
      </c>
      <c r="Q333" s="204">
        <v>0</v>
      </c>
      <c r="R333" s="204">
        <f>Q333*H333</f>
        <v>0</v>
      </c>
      <c r="S333" s="204">
        <v>0</v>
      </c>
      <c r="T333" s="205">
        <f>S333*H333</f>
        <v>0</v>
      </c>
      <c r="AR333" s="24" t="s">
        <v>224</v>
      </c>
      <c r="AT333" s="24" t="s">
        <v>219</v>
      </c>
      <c r="AU333" s="24" t="s">
        <v>92</v>
      </c>
      <c r="AY333" s="24" t="s">
        <v>217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24" t="s">
        <v>24</v>
      </c>
      <c r="BK333" s="206">
        <f>ROUND(I333*H333,2)</f>
        <v>0</v>
      </c>
      <c r="BL333" s="24" t="s">
        <v>224</v>
      </c>
      <c r="BM333" s="24" t="s">
        <v>456</v>
      </c>
    </row>
    <row r="334" spans="2:51" s="11" customFormat="1" ht="13.5">
      <c r="B334" s="207"/>
      <c r="C334" s="208"/>
      <c r="D334" s="209" t="s">
        <v>231</v>
      </c>
      <c r="E334" s="210" t="s">
        <v>40</v>
      </c>
      <c r="F334" s="211" t="s">
        <v>158</v>
      </c>
      <c r="G334" s="208"/>
      <c r="H334" s="212">
        <v>48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231</v>
      </c>
      <c r="AU334" s="218" t="s">
        <v>92</v>
      </c>
      <c r="AV334" s="11" t="s">
        <v>92</v>
      </c>
      <c r="AW334" s="11" t="s">
        <v>43</v>
      </c>
      <c r="AX334" s="11" t="s">
        <v>83</v>
      </c>
      <c r="AY334" s="218" t="s">
        <v>217</v>
      </c>
    </row>
    <row r="335" spans="2:51" s="11" customFormat="1" ht="13.5">
      <c r="B335" s="207"/>
      <c r="C335" s="208"/>
      <c r="D335" s="209" t="s">
        <v>231</v>
      </c>
      <c r="E335" s="210" t="s">
        <v>40</v>
      </c>
      <c r="F335" s="211" t="s">
        <v>161</v>
      </c>
      <c r="G335" s="208"/>
      <c r="H335" s="212">
        <v>120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231</v>
      </c>
      <c r="AU335" s="218" t="s">
        <v>92</v>
      </c>
      <c r="AV335" s="11" t="s">
        <v>92</v>
      </c>
      <c r="AW335" s="11" t="s">
        <v>43</v>
      </c>
      <c r="AX335" s="11" t="s">
        <v>83</v>
      </c>
      <c r="AY335" s="218" t="s">
        <v>217</v>
      </c>
    </row>
    <row r="336" spans="2:51" s="12" customFormat="1" ht="13.5">
      <c r="B336" s="219"/>
      <c r="C336" s="220"/>
      <c r="D336" s="209" t="s">
        <v>231</v>
      </c>
      <c r="E336" s="221" t="s">
        <v>40</v>
      </c>
      <c r="F336" s="222" t="s">
        <v>235</v>
      </c>
      <c r="G336" s="220"/>
      <c r="H336" s="223">
        <v>168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231</v>
      </c>
      <c r="AU336" s="229" t="s">
        <v>92</v>
      </c>
      <c r="AV336" s="12" t="s">
        <v>227</v>
      </c>
      <c r="AW336" s="12" t="s">
        <v>43</v>
      </c>
      <c r="AX336" s="12" t="s">
        <v>83</v>
      </c>
      <c r="AY336" s="229" t="s">
        <v>217</v>
      </c>
    </row>
    <row r="337" spans="2:51" s="13" customFormat="1" ht="13.5">
      <c r="B337" s="230"/>
      <c r="C337" s="231"/>
      <c r="D337" s="232" t="s">
        <v>231</v>
      </c>
      <c r="E337" s="233" t="s">
        <v>40</v>
      </c>
      <c r="F337" s="234" t="s">
        <v>238</v>
      </c>
      <c r="G337" s="231"/>
      <c r="H337" s="235">
        <v>168</v>
      </c>
      <c r="I337" s="236"/>
      <c r="J337" s="231"/>
      <c r="K337" s="231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231</v>
      </c>
      <c r="AU337" s="241" t="s">
        <v>92</v>
      </c>
      <c r="AV337" s="13" t="s">
        <v>224</v>
      </c>
      <c r="AW337" s="13" t="s">
        <v>43</v>
      </c>
      <c r="AX337" s="13" t="s">
        <v>24</v>
      </c>
      <c r="AY337" s="241" t="s">
        <v>217</v>
      </c>
    </row>
    <row r="338" spans="2:65" s="1" customFormat="1" ht="22.5" customHeight="1">
      <c r="B338" s="42"/>
      <c r="C338" s="195" t="s">
        <v>462</v>
      </c>
      <c r="D338" s="195" t="s">
        <v>219</v>
      </c>
      <c r="E338" s="196" t="s">
        <v>463</v>
      </c>
      <c r="F338" s="197" t="s">
        <v>464</v>
      </c>
      <c r="G338" s="198" t="s">
        <v>465</v>
      </c>
      <c r="H338" s="199">
        <v>2</v>
      </c>
      <c r="I338" s="200"/>
      <c r="J338" s="201">
        <f>ROUND(I338*H338,2)</f>
        <v>0</v>
      </c>
      <c r="K338" s="197" t="s">
        <v>40</v>
      </c>
      <c r="L338" s="62"/>
      <c r="M338" s="202" t="s">
        <v>40</v>
      </c>
      <c r="N338" s="203" t="s">
        <v>54</v>
      </c>
      <c r="O338" s="43"/>
      <c r="P338" s="204">
        <f>O338*H338</f>
        <v>0</v>
      </c>
      <c r="Q338" s="204">
        <v>0</v>
      </c>
      <c r="R338" s="204">
        <f>Q338*H338</f>
        <v>0</v>
      </c>
      <c r="S338" s="204">
        <v>0</v>
      </c>
      <c r="T338" s="205">
        <f>S338*H338</f>
        <v>0</v>
      </c>
      <c r="AR338" s="24" t="s">
        <v>224</v>
      </c>
      <c r="AT338" s="24" t="s">
        <v>219</v>
      </c>
      <c r="AU338" s="24" t="s">
        <v>92</v>
      </c>
      <c r="AY338" s="24" t="s">
        <v>217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24" t="s">
        <v>24</v>
      </c>
      <c r="BK338" s="206">
        <f>ROUND(I338*H338,2)</f>
        <v>0</v>
      </c>
      <c r="BL338" s="24" t="s">
        <v>224</v>
      </c>
      <c r="BM338" s="24" t="s">
        <v>466</v>
      </c>
    </row>
    <row r="339" spans="2:51" s="11" customFormat="1" ht="13.5">
      <c r="B339" s="207"/>
      <c r="C339" s="208"/>
      <c r="D339" s="232" t="s">
        <v>231</v>
      </c>
      <c r="E339" s="257" t="s">
        <v>40</v>
      </c>
      <c r="F339" s="258" t="s">
        <v>467</v>
      </c>
      <c r="G339" s="208"/>
      <c r="H339" s="259">
        <v>2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231</v>
      </c>
      <c r="AU339" s="218" t="s">
        <v>92</v>
      </c>
      <c r="AV339" s="11" t="s">
        <v>92</v>
      </c>
      <c r="AW339" s="11" t="s">
        <v>43</v>
      </c>
      <c r="AX339" s="11" t="s">
        <v>24</v>
      </c>
      <c r="AY339" s="218" t="s">
        <v>217</v>
      </c>
    </row>
    <row r="340" spans="2:65" s="1" customFormat="1" ht="22.5" customHeight="1">
      <c r="B340" s="42"/>
      <c r="C340" s="195" t="s">
        <v>468</v>
      </c>
      <c r="D340" s="195" t="s">
        <v>219</v>
      </c>
      <c r="E340" s="196" t="s">
        <v>469</v>
      </c>
      <c r="F340" s="197" t="s">
        <v>470</v>
      </c>
      <c r="G340" s="198" t="s">
        <v>465</v>
      </c>
      <c r="H340" s="199">
        <v>12</v>
      </c>
      <c r="I340" s="200"/>
      <c r="J340" s="201">
        <f>ROUND(I340*H340,2)</f>
        <v>0</v>
      </c>
      <c r="K340" s="197" t="s">
        <v>40</v>
      </c>
      <c r="L340" s="62"/>
      <c r="M340" s="202" t="s">
        <v>40</v>
      </c>
      <c r="N340" s="203" t="s">
        <v>54</v>
      </c>
      <c r="O340" s="43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AR340" s="24" t="s">
        <v>224</v>
      </c>
      <c r="AT340" s="24" t="s">
        <v>219</v>
      </c>
      <c r="AU340" s="24" t="s">
        <v>92</v>
      </c>
      <c r="AY340" s="24" t="s">
        <v>217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4" t="s">
        <v>24</v>
      </c>
      <c r="BK340" s="206">
        <f>ROUND(I340*H340,2)</f>
        <v>0</v>
      </c>
      <c r="BL340" s="24" t="s">
        <v>224</v>
      </c>
      <c r="BM340" s="24" t="s">
        <v>471</v>
      </c>
    </row>
    <row r="341" spans="2:51" s="11" customFormat="1" ht="13.5">
      <c r="B341" s="207"/>
      <c r="C341" s="208"/>
      <c r="D341" s="232" t="s">
        <v>231</v>
      </c>
      <c r="E341" s="257" t="s">
        <v>40</v>
      </c>
      <c r="F341" s="258" t="s">
        <v>472</v>
      </c>
      <c r="G341" s="208"/>
      <c r="H341" s="259">
        <v>12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231</v>
      </c>
      <c r="AU341" s="218" t="s">
        <v>92</v>
      </c>
      <c r="AV341" s="11" t="s">
        <v>92</v>
      </c>
      <c r="AW341" s="11" t="s">
        <v>43</v>
      </c>
      <c r="AX341" s="11" t="s">
        <v>24</v>
      </c>
      <c r="AY341" s="218" t="s">
        <v>217</v>
      </c>
    </row>
    <row r="342" spans="2:65" s="1" customFormat="1" ht="22.5" customHeight="1">
      <c r="B342" s="42"/>
      <c r="C342" s="195" t="s">
        <v>473</v>
      </c>
      <c r="D342" s="195" t="s">
        <v>219</v>
      </c>
      <c r="E342" s="196" t="s">
        <v>474</v>
      </c>
      <c r="F342" s="197" t="s">
        <v>475</v>
      </c>
      <c r="G342" s="198" t="s">
        <v>222</v>
      </c>
      <c r="H342" s="199">
        <v>168</v>
      </c>
      <c r="I342" s="200"/>
      <c r="J342" s="201">
        <f>ROUND(I342*H342,2)</f>
        <v>0</v>
      </c>
      <c r="K342" s="197" t="s">
        <v>40</v>
      </c>
      <c r="L342" s="62"/>
      <c r="M342" s="202" t="s">
        <v>40</v>
      </c>
      <c r="N342" s="203" t="s">
        <v>54</v>
      </c>
      <c r="O342" s="43"/>
      <c r="P342" s="204">
        <f>O342*H342</f>
        <v>0</v>
      </c>
      <c r="Q342" s="204">
        <v>0</v>
      </c>
      <c r="R342" s="204">
        <f>Q342*H342</f>
        <v>0</v>
      </c>
      <c r="S342" s="204">
        <v>0</v>
      </c>
      <c r="T342" s="205">
        <f>S342*H342</f>
        <v>0</v>
      </c>
      <c r="AR342" s="24" t="s">
        <v>224</v>
      </c>
      <c r="AT342" s="24" t="s">
        <v>219</v>
      </c>
      <c r="AU342" s="24" t="s">
        <v>92</v>
      </c>
      <c r="AY342" s="24" t="s">
        <v>217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24" t="s">
        <v>24</v>
      </c>
      <c r="BK342" s="206">
        <f>ROUND(I342*H342,2)</f>
        <v>0</v>
      </c>
      <c r="BL342" s="24" t="s">
        <v>224</v>
      </c>
      <c r="BM342" s="24" t="s">
        <v>459</v>
      </c>
    </row>
    <row r="343" spans="2:51" s="11" customFormat="1" ht="13.5">
      <c r="B343" s="207"/>
      <c r="C343" s="208"/>
      <c r="D343" s="209" t="s">
        <v>231</v>
      </c>
      <c r="E343" s="210" t="s">
        <v>40</v>
      </c>
      <c r="F343" s="211" t="s">
        <v>158</v>
      </c>
      <c r="G343" s="208"/>
      <c r="H343" s="212">
        <v>48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231</v>
      </c>
      <c r="AU343" s="218" t="s">
        <v>92</v>
      </c>
      <c r="AV343" s="11" t="s">
        <v>92</v>
      </c>
      <c r="AW343" s="11" t="s">
        <v>43</v>
      </c>
      <c r="AX343" s="11" t="s">
        <v>83</v>
      </c>
      <c r="AY343" s="218" t="s">
        <v>217</v>
      </c>
    </row>
    <row r="344" spans="2:51" s="11" customFormat="1" ht="13.5">
      <c r="B344" s="207"/>
      <c r="C344" s="208"/>
      <c r="D344" s="209" t="s">
        <v>231</v>
      </c>
      <c r="E344" s="210" t="s">
        <v>40</v>
      </c>
      <c r="F344" s="211" t="s">
        <v>161</v>
      </c>
      <c r="G344" s="208"/>
      <c r="H344" s="212">
        <v>120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231</v>
      </c>
      <c r="AU344" s="218" t="s">
        <v>92</v>
      </c>
      <c r="AV344" s="11" t="s">
        <v>92</v>
      </c>
      <c r="AW344" s="11" t="s">
        <v>43</v>
      </c>
      <c r="AX344" s="11" t="s">
        <v>83</v>
      </c>
      <c r="AY344" s="218" t="s">
        <v>217</v>
      </c>
    </row>
    <row r="345" spans="2:51" s="12" customFormat="1" ht="13.5">
      <c r="B345" s="219"/>
      <c r="C345" s="220"/>
      <c r="D345" s="209" t="s">
        <v>231</v>
      </c>
      <c r="E345" s="221" t="s">
        <v>40</v>
      </c>
      <c r="F345" s="222" t="s">
        <v>235</v>
      </c>
      <c r="G345" s="220"/>
      <c r="H345" s="223">
        <v>168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231</v>
      </c>
      <c r="AU345" s="229" t="s">
        <v>92</v>
      </c>
      <c r="AV345" s="12" t="s">
        <v>227</v>
      </c>
      <c r="AW345" s="12" t="s">
        <v>43</v>
      </c>
      <c r="AX345" s="12" t="s">
        <v>83</v>
      </c>
      <c r="AY345" s="229" t="s">
        <v>217</v>
      </c>
    </row>
    <row r="346" spans="2:51" s="13" customFormat="1" ht="13.5">
      <c r="B346" s="230"/>
      <c r="C346" s="231"/>
      <c r="D346" s="232" t="s">
        <v>231</v>
      </c>
      <c r="E346" s="233" t="s">
        <v>40</v>
      </c>
      <c r="F346" s="234" t="s">
        <v>238</v>
      </c>
      <c r="G346" s="231"/>
      <c r="H346" s="235">
        <v>168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231</v>
      </c>
      <c r="AU346" s="241" t="s">
        <v>92</v>
      </c>
      <c r="AV346" s="13" t="s">
        <v>224</v>
      </c>
      <c r="AW346" s="13" t="s">
        <v>43</v>
      </c>
      <c r="AX346" s="13" t="s">
        <v>24</v>
      </c>
      <c r="AY346" s="241" t="s">
        <v>217</v>
      </c>
    </row>
    <row r="347" spans="2:65" s="1" customFormat="1" ht="22.5" customHeight="1">
      <c r="B347" s="42"/>
      <c r="C347" s="195" t="s">
        <v>476</v>
      </c>
      <c r="D347" s="195" t="s">
        <v>219</v>
      </c>
      <c r="E347" s="196" t="s">
        <v>477</v>
      </c>
      <c r="F347" s="197" t="s">
        <v>478</v>
      </c>
      <c r="G347" s="198" t="s">
        <v>222</v>
      </c>
      <c r="H347" s="199">
        <v>84</v>
      </c>
      <c r="I347" s="200"/>
      <c r="J347" s="201">
        <f>ROUND(I347*H347,2)</f>
        <v>0</v>
      </c>
      <c r="K347" s="197" t="s">
        <v>40</v>
      </c>
      <c r="L347" s="62"/>
      <c r="M347" s="202" t="s">
        <v>40</v>
      </c>
      <c r="N347" s="203" t="s">
        <v>54</v>
      </c>
      <c r="O347" s="43"/>
      <c r="P347" s="204">
        <f>O347*H347</f>
        <v>0</v>
      </c>
      <c r="Q347" s="204">
        <v>0</v>
      </c>
      <c r="R347" s="204">
        <f>Q347*H347</f>
        <v>0</v>
      </c>
      <c r="S347" s="204">
        <v>0</v>
      </c>
      <c r="T347" s="205">
        <f>S347*H347</f>
        <v>0</v>
      </c>
      <c r="AR347" s="24" t="s">
        <v>224</v>
      </c>
      <c r="AT347" s="24" t="s">
        <v>219</v>
      </c>
      <c r="AU347" s="24" t="s">
        <v>92</v>
      </c>
      <c r="AY347" s="24" t="s">
        <v>217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24" t="s">
        <v>24</v>
      </c>
      <c r="BK347" s="206">
        <f>ROUND(I347*H347,2)</f>
        <v>0</v>
      </c>
      <c r="BL347" s="24" t="s">
        <v>224</v>
      </c>
      <c r="BM347" s="24" t="s">
        <v>479</v>
      </c>
    </row>
    <row r="348" spans="2:51" s="11" customFormat="1" ht="13.5">
      <c r="B348" s="207"/>
      <c r="C348" s="208"/>
      <c r="D348" s="232" t="s">
        <v>231</v>
      </c>
      <c r="E348" s="257" t="s">
        <v>40</v>
      </c>
      <c r="F348" s="258" t="s">
        <v>480</v>
      </c>
      <c r="G348" s="208"/>
      <c r="H348" s="259">
        <v>84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231</v>
      </c>
      <c r="AU348" s="218" t="s">
        <v>92</v>
      </c>
      <c r="AV348" s="11" t="s">
        <v>92</v>
      </c>
      <c r="AW348" s="11" t="s">
        <v>43</v>
      </c>
      <c r="AX348" s="11" t="s">
        <v>24</v>
      </c>
      <c r="AY348" s="218" t="s">
        <v>217</v>
      </c>
    </row>
    <row r="349" spans="2:65" s="1" customFormat="1" ht="31.5" customHeight="1">
      <c r="B349" s="42"/>
      <c r="C349" s="195" t="s">
        <v>481</v>
      </c>
      <c r="D349" s="195" t="s">
        <v>219</v>
      </c>
      <c r="E349" s="196" t="s">
        <v>482</v>
      </c>
      <c r="F349" s="197" t="s">
        <v>483</v>
      </c>
      <c r="G349" s="198" t="s">
        <v>465</v>
      </c>
      <c r="H349" s="199">
        <v>3</v>
      </c>
      <c r="I349" s="200"/>
      <c r="J349" s="201">
        <f>ROUND(I349*H349,2)</f>
        <v>0</v>
      </c>
      <c r="K349" s="197" t="s">
        <v>40</v>
      </c>
      <c r="L349" s="62"/>
      <c r="M349" s="202" t="s">
        <v>40</v>
      </c>
      <c r="N349" s="203" t="s">
        <v>54</v>
      </c>
      <c r="O349" s="43"/>
      <c r="P349" s="204">
        <f>O349*H349</f>
        <v>0</v>
      </c>
      <c r="Q349" s="204">
        <v>0</v>
      </c>
      <c r="R349" s="204">
        <f>Q349*H349</f>
        <v>0</v>
      </c>
      <c r="S349" s="204">
        <v>0</v>
      </c>
      <c r="T349" s="205">
        <f>S349*H349</f>
        <v>0</v>
      </c>
      <c r="AR349" s="24" t="s">
        <v>224</v>
      </c>
      <c r="AT349" s="24" t="s">
        <v>219</v>
      </c>
      <c r="AU349" s="24" t="s">
        <v>92</v>
      </c>
      <c r="AY349" s="24" t="s">
        <v>217</v>
      </c>
      <c r="BE349" s="206">
        <f>IF(N349="základní",J349,0)</f>
        <v>0</v>
      </c>
      <c r="BF349" s="206">
        <f>IF(N349="snížená",J349,0)</f>
        <v>0</v>
      </c>
      <c r="BG349" s="206">
        <f>IF(N349="zákl. přenesená",J349,0)</f>
        <v>0</v>
      </c>
      <c r="BH349" s="206">
        <f>IF(N349="sníž. přenesená",J349,0)</f>
        <v>0</v>
      </c>
      <c r="BI349" s="206">
        <f>IF(N349="nulová",J349,0)</f>
        <v>0</v>
      </c>
      <c r="BJ349" s="24" t="s">
        <v>24</v>
      </c>
      <c r="BK349" s="206">
        <f>ROUND(I349*H349,2)</f>
        <v>0</v>
      </c>
      <c r="BL349" s="24" t="s">
        <v>224</v>
      </c>
      <c r="BM349" s="24" t="s">
        <v>484</v>
      </c>
    </row>
    <row r="350" spans="2:51" s="11" customFormat="1" ht="13.5">
      <c r="B350" s="207"/>
      <c r="C350" s="208"/>
      <c r="D350" s="232" t="s">
        <v>231</v>
      </c>
      <c r="E350" s="257" t="s">
        <v>40</v>
      </c>
      <c r="F350" s="258" t="s">
        <v>485</v>
      </c>
      <c r="G350" s="208"/>
      <c r="H350" s="259">
        <v>3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231</v>
      </c>
      <c r="AU350" s="218" t="s">
        <v>92</v>
      </c>
      <c r="AV350" s="11" t="s">
        <v>92</v>
      </c>
      <c r="AW350" s="11" t="s">
        <v>43</v>
      </c>
      <c r="AX350" s="11" t="s">
        <v>24</v>
      </c>
      <c r="AY350" s="218" t="s">
        <v>217</v>
      </c>
    </row>
    <row r="351" spans="2:65" s="1" customFormat="1" ht="22.5" customHeight="1">
      <c r="B351" s="42"/>
      <c r="C351" s="195" t="s">
        <v>486</v>
      </c>
      <c r="D351" s="195" t="s">
        <v>219</v>
      </c>
      <c r="E351" s="196" t="s">
        <v>487</v>
      </c>
      <c r="F351" s="197" t="s">
        <v>488</v>
      </c>
      <c r="G351" s="198" t="s">
        <v>222</v>
      </c>
      <c r="H351" s="199">
        <v>1519</v>
      </c>
      <c r="I351" s="200"/>
      <c r="J351" s="201">
        <f>ROUND(I351*H351,2)</f>
        <v>0</v>
      </c>
      <c r="K351" s="197" t="s">
        <v>223</v>
      </c>
      <c r="L351" s="62"/>
      <c r="M351" s="202" t="s">
        <v>40</v>
      </c>
      <c r="N351" s="203" t="s">
        <v>54</v>
      </c>
      <c r="O351" s="43"/>
      <c r="P351" s="204">
        <f>O351*H351</f>
        <v>0</v>
      </c>
      <c r="Q351" s="204">
        <v>4E-05</v>
      </c>
      <c r="R351" s="204">
        <f>Q351*H351</f>
        <v>0.06076</v>
      </c>
      <c r="S351" s="204">
        <v>0</v>
      </c>
      <c r="T351" s="205">
        <f>S351*H351</f>
        <v>0</v>
      </c>
      <c r="AR351" s="24" t="s">
        <v>224</v>
      </c>
      <c r="AT351" s="24" t="s">
        <v>219</v>
      </c>
      <c r="AU351" s="24" t="s">
        <v>92</v>
      </c>
      <c r="AY351" s="24" t="s">
        <v>217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24" t="s">
        <v>24</v>
      </c>
      <c r="BK351" s="206">
        <f>ROUND(I351*H351,2)</f>
        <v>0</v>
      </c>
      <c r="BL351" s="24" t="s">
        <v>224</v>
      </c>
      <c r="BM351" s="24" t="s">
        <v>462</v>
      </c>
    </row>
    <row r="352" spans="2:51" s="11" customFormat="1" ht="13.5">
      <c r="B352" s="207"/>
      <c r="C352" s="208"/>
      <c r="D352" s="209" t="s">
        <v>231</v>
      </c>
      <c r="E352" s="210" t="s">
        <v>40</v>
      </c>
      <c r="F352" s="211" t="s">
        <v>489</v>
      </c>
      <c r="G352" s="208"/>
      <c r="H352" s="212">
        <v>1519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231</v>
      </c>
      <c r="AU352" s="218" t="s">
        <v>92</v>
      </c>
      <c r="AV352" s="11" t="s">
        <v>92</v>
      </c>
      <c r="AW352" s="11" t="s">
        <v>43</v>
      </c>
      <c r="AX352" s="11" t="s">
        <v>83</v>
      </c>
      <c r="AY352" s="218" t="s">
        <v>217</v>
      </c>
    </row>
    <row r="353" spans="2:51" s="12" customFormat="1" ht="13.5">
      <c r="B353" s="219"/>
      <c r="C353" s="220"/>
      <c r="D353" s="209" t="s">
        <v>231</v>
      </c>
      <c r="E353" s="221" t="s">
        <v>40</v>
      </c>
      <c r="F353" s="222" t="s">
        <v>235</v>
      </c>
      <c r="G353" s="220"/>
      <c r="H353" s="223">
        <v>1519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231</v>
      </c>
      <c r="AU353" s="229" t="s">
        <v>92</v>
      </c>
      <c r="AV353" s="12" t="s">
        <v>227</v>
      </c>
      <c r="AW353" s="12" t="s">
        <v>43</v>
      </c>
      <c r="AX353" s="12" t="s">
        <v>83</v>
      </c>
      <c r="AY353" s="229" t="s">
        <v>217</v>
      </c>
    </row>
    <row r="354" spans="2:51" s="13" customFormat="1" ht="13.5">
      <c r="B354" s="230"/>
      <c r="C354" s="231"/>
      <c r="D354" s="232" t="s">
        <v>231</v>
      </c>
      <c r="E354" s="233" t="s">
        <v>40</v>
      </c>
      <c r="F354" s="234" t="s">
        <v>238</v>
      </c>
      <c r="G354" s="231"/>
      <c r="H354" s="235">
        <v>1519</v>
      </c>
      <c r="I354" s="236"/>
      <c r="J354" s="231"/>
      <c r="K354" s="231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231</v>
      </c>
      <c r="AU354" s="241" t="s">
        <v>92</v>
      </c>
      <c r="AV354" s="13" t="s">
        <v>224</v>
      </c>
      <c r="AW354" s="13" t="s">
        <v>43</v>
      </c>
      <c r="AX354" s="13" t="s">
        <v>24</v>
      </c>
      <c r="AY354" s="241" t="s">
        <v>217</v>
      </c>
    </row>
    <row r="355" spans="2:65" s="1" customFormat="1" ht="31.5" customHeight="1">
      <c r="B355" s="42"/>
      <c r="C355" s="195" t="s">
        <v>490</v>
      </c>
      <c r="D355" s="195" t="s">
        <v>219</v>
      </c>
      <c r="E355" s="196" t="s">
        <v>491</v>
      </c>
      <c r="F355" s="197" t="s">
        <v>492</v>
      </c>
      <c r="G355" s="198" t="s">
        <v>450</v>
      </c>
      <c r="H355" s="199">
        <v>104</v>
      </c>
      <c r="I355" s="200"/>
      <c r="J355" s="201">
        <f>ROUND(I355*H355,2)</f>
        <v>0</v>
      </c>
      <c r="K355" s="197" t="s">
        <v>352</v>
      </c>
      <c r="L355" s="62"/>
      <c r="M355" s="202" t="s">
        <v>40</v>
      </c>
      <c r="N355" s="203" t="s">
        <v>54</v>
      </c>
      <c r="O355" s="43"/>
      <c r="P355" s="204">
        <f>O355*H355</f>
        <v>0</v>
      </c>
      <c r="Q355" s="204">
        <v>1E-05</v>
      </c>
      <c r="R355" s="204">
        <f>Q355*H355</f>
        <v>0.0010400000000000001</v>
      </c>
      <c r="S355" s="204">
        <v>0</v>
      </c>
      <c r="T355" s="205">
        <f>S355*H355</f>
        <v>0</v>
      </c>
      <c r="AR355" s="24" t="s">
        <v>224</v>
      </c>
      <c r="AT355" s="24" t="s">
        <v>219</v>
      </c>
      <c r="AU355" s="24" t="s">
        <v>92</v>
      </c>
      <c r="AY355" s="24" t="s">
        <v>217</v>
      </c>
      <c r="BE355" s="206">
        <f>IF(N355="základní",J355,0)</f>
        <v>0</v>
      </c>
      <c r="BF355" s="206">
        <f>IF(N355="snížená",J355,0)</f>
        <v>0</v>
      </c>
      <c r="BG355" s="206">
        <f>IF(N355="zákl. přenesená",J355,0)</f>
        <v>0</v>
      </c>
      <c r="BH355" s="206">
        <f>IF(N355="sníž. přenesená",J355,0)</f>
        <v>0</v>
      </c>
      <c r="BI355" s="206">
        <f>IF(N355="nulová",J355,0)</f>
        <v>0</v>
      </c>
      <c r="BJ355" s="24" t="s">
        <v>24</v>
      </c>
      <c r="BK355" s="206">
        <f>ROUND(I355*H355,2)</f>
        <v>0</v>
      </c>
      <c r="BL355" s="24" t="s">
        <v>224</v>
      </c>
      <c r="BM355" s="24" t="s">
        <v>493</v>
      </c>
    </row>
    <row r="356" spans="2:47" s="1" customFormat="1" ht="94.5">
      <c r="B356" s="42"/>
      <c r="C356" s="64"/>
      <c r="D356" s="209" t="s">
        <v>354</v>
      </c>
      <c r="E356" s="64"/>
      <c r="F356" s="255" t="s">
        <v>494</v>
      </c>
      <c r="G356" s="64"/>
      <c r="H356" s="64"/>
      <c r="I356" s="165"/>
      <c r="J356" s="64"/>
      <c r="K356" s="64"/>
      <c r="L356" s="62"/>
      <c r="M356" s="256"/>
      <c r="N356" s="43"/>
      <c r="O356" s="43"/>
      <c r="P356" s="43"/>
      <c r="Q356" s="43"/>
      <c r="R356" s="43"/>
      <c r="S356" s="43"/>
      <c r="T356" s="79"/>
      <c r="AT356" s="24" t="s">
        <v>354</v>
      </c>
      <c r="AU356" s="24" t="s">
        <v>92</v>
      </c>
    </row>
    <row r="357" spans="2:51" s="11" customFormat="1" ht="13.5">
      <c r="B357" s="207"/>
      <c r="C357" s="208"/>
      <c r="D357" s="232" t="s">
        <v>231</v>
      </c>
      <c r="E357" s="257" t="s">
        <v>40</v>
      </c>
      <c r="F357" s="258" t="s">
        <v>495</v>
      </c>
      <c r="G357" s="208"/>
      <c r="H357" s="259">
        <v>104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231</v>
      </c>
      <c r="AU357" s="218" t="s">
        <v>92</v>
      </c>
      <c r="AV357" s="11" t="s">
        <v>92</v>
      </c>
      <c r="AW357" s="11" t="s">
        <v>43</v>
      </c>
      <c r="AX357" s="11" t="s">
        <v>24</v>
      </c>
      <c r="AY357" s="218" t="s">
        <v>217</v>
      </c>
    </row>
    <row r="358" spans="2:65" s="1" customFormat="1" ht="31.5" customHeight="1">
      <c r="B358" s="42"/>
      <c r="C358" s="195" t="s">
        <v>496</v>
      </c>
      <c r="D358" s="195" t="s">
        <v>219</v>
      </c>
      <c r="E358" s="196" t="s">
        <v>497</v>
      </c>
      <c r="F358" s="197" t="s">
        <v>498</v>
      </c>
      <c r="G358" s="198" t="s">
        <v>230</v>
      </c>
      <c r="H358" s="199">
        <v>78.025</v>
      </c>
      <c r="I358" s="200"/>
      <c r="J358" s="201">
        <f>ROUND(I358*H358,2)</f>
        <v>0</v>
      </c>
      <c r="K358" s="197" t="s">
        <v>223</v>
      </c>
      <c r="L358" s="62"/>
      <c r="M358" s="202" t="s">
        <v>40</v>
      </c>
      <c r="N358" s="203" t="s">
        <v>54</v>
      </c>
      <c r="O358" s="43"/>
      <c r="P358" s="204">
        <f>O358*H358</f>
        <v>0</v>
      </c>
      <c r="Q358" s="204">
        <v>0</v>
      </c>
      <c r="R358" s="204">
        <f>Q358*H358</f>
        <v>0</v>
      </c>
      <c r="S358" s="204">
        <v>2.2</v>
      </c>
      <c r="T358" s="205">
        <f>S358*H358</f>
        <v>171.65500000000003</v>
      </c>
      <c r="AR358" s="24" t="s">
        <v>224</v>
      </c>
      <c r="AT358" s="24" t="s">
        <v>219</v>
      </c>
      <c r="AU358" s="24" t="s">
        <v>92</v>
      </c>
      <c r="AY358" s="24" t="s">
        <v>217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24" t="s">
        <v>24</v>
      </c>
      <c r="BK358" s="206">
        <f>ROUND(I358*H358,2)</f>
        <v>0</v>
      </c>
      <c r="BL358" s="24" t="s">
        <v>224</v>
      </c>
      <c r="BM358" s="24" t="s">
        <v>468</v>
      </c>
    </row>
    <row r="359" spans="2:51" s="11" customFormat="1" ht="13.5">
      <c r="B359" s="207"/>
      <c r="C359" s="208"/>
      <c r="D359" s="209" t="s">
        <v>231</v>
      </c>
      <c r="E359" s="210" t="s">
        <v>40</v>
      </c>
      <c r="F359" s="211" t="s">
        <v>499</v>
      </c>
      <c r="G359" s="208"/>
      <c r="H359" s="212">
        <v>78.025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231</v>
      </c>
      <c r="AU359" s="218" t="s">
        <v>92</v>
      </c>
      <c r="AV359" s="11" t="s">
        <v>92</v>
      </c>
      <c r="AW359" s="11" t="s">
        <v>43</v>
      </c>
      <c r="AX359" s="11" t="s">
        <v>83</v>
      </c>
      <c r="AY359" s="218" t="s">
        <v>217</v>
      </c>
    </row>
    <row r="360" spans="2:51" s="13" customFormat="1" ht="13.5">
      <c r="B360" s="230"/>
      <c r="C360" s="231"/>
      <c r="D360" s="232" t="s">
        <v>231</v>
      </c>
      <c r="E360" s="233" t="s">
        <v>40</v>
      </c>
      <c r="F360" s="234" t="s">
        <v>238</v>
      </c>
      <c r="G360" s="231"/>
      <c r="H360" s="235">
        <v>78.025</v>
      </c>
      <c r="I360" s="236"/>
      <c r="J360" s="231"/>
      <c r="K360" s="231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231</v>
      </c>
      <c r="AU360" s="241" t="s">
        <v>92</v>
      </c>
      <c r="AV360" s="13" t="s">
        <v>224</v>
      </c>
      <c r="AW360" s="13" t="s">
        <v>43</v>
      </c>
      <c r="AX360" s="13" t="s">
        <v>24</v>
      </c>
      <c r="AY360" s="241" t="s">
        <v>217</v>
      </c>
    </row>
    <row r="361" spans="2:65" s="1" customFormat="1" ht="22.5" customHeight="1">
      <c r="B361" s="42"/>
      <c r="C361" s="195" t="s">
        <v>500</v>
      </c>
      <c r="D361" s="195" t="s">
        <v>219</v>
      </c>
      <c r="E361" s="196" t="s">
        <v>501</v>
      </c>
      <c r="F361" s="197" t="s">
        <v>502</v>
      </c>
      <c r="G361" s="198" t="s">
        <v>222</v>
      </c>
      <c r="H361" s="199">
        <v>1197.12</v>
      </c>
      <c r="I361" s="200"/>
      <c r="J361" s="201">
        <f>ROUND(I361*H361,2)</f>
        <v>0</v>
      </c>
      <c r="K361" s="197" t="s">
        <v>223</v>
      </c>
      <c r="L361" s="62"/>
      <c r="M361" s="202" t="s">
        <v>40</v>
      </c>
      <c r="N361" s="203" t="s">
        <v>54</v>
      </c>
      <c r="O361" s="43"/>
      <c r="P361" s="204">
        <f>O361*H361</f>
        <v>0</v>
      </c>
      <c r="Q361" s="204">
        <v>0</v>
      </c>
      <c r="R361" s="204">
        <f>Q361*H361</f>
        <v>0</v>
      </c>
      <c r="S361" s="204">
        <v>0.025</v>
      </c>
      <c r="T361" s="205">
        <f>S361*H361</f>
        <v>29.927999999999997</v>
      </c>
      <c r="AR361" s="24" t="s">
        <v>224</v>
      </c>
      <c r="AT361" s="24" t="s">
        <v>219</v>
      </c>
      <c r="AU361" s="24" t="s">
        <v>92</v>
      </c>
      <c r="AY361" s="24" t="s">
        <v>217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24" t="s">
        <v>24</v>
      </c>
      <c r="BK361" s="206">
        <f>ROUND(I361*H361,2)</f>
        <v>0</v>
      </c>
      <c r="BL361" s="24" t="s">
        <v>224</v>
      </c>
      <c r="BM361" s="24" t="s">
        <v>473</v>
      </c>
    </row>
    <row r="362" spans="2:51" s="11" customFormat="1" ht="13.5">
      <c r="B362" s="207"/>
      <c r="C362" s="208"/>
      <c r="D362" s="209" t="s">
        <v>231</v>
      </c>
      <c r="E362" s="210" t="s">
        <v>40</v>
      </c>
      <c r="F362" s="211" t="s">
        <v>110</v>
      </c>
      <c r="G362" s="208"/>
      <c r="H362" s="212">
        <v>1197.12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231</v>
      </c>
      <c r="AU362" s="218" t="s">
        <v>92</v>
      </c>
      <c r="AV362" s="11" t="s">
        <v>92</v>
      </c>
      <c r="AW362" s="11" t="s">
        <v>43</v>
      </c>
      <c r="AX362" s="11" t="s">
        <v>83</v>
      </c>
      <c r="AY362" s="218" t="s">
        <v>217</v>
      </c>
    </row>
    <row r="363" spans="2:51" s="13" customFormat="1" ht="13.5">
      <c r="B363" s="230"/>
      <c r="C363" s="231"/>
      <c r="D363" s="232" t="s">
        <v>231</v>
      </c>
      <c r="E363" s="233" t="s">
        <v>40</v>
      </c>
      <c r="F363" s="234" t="s">
        <v>238</v>
      </c>
      <c r="G363" s="231"/>
      <c r="H363" s="235">
        <v>1197.12</v>
      </c>
      <c r="I363" s="236"/>
      <c r="J363" s="231"/>
      <c r="K363" s="231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231</v>
      </c>
      <c r="AU363" s="241" t="s">
        <v>92</v>
      </c>
      <c r="AV363" s="13" t="s">
        <v>224</v>
      </c>
      <c r="AW363" s="13" t="s">
        <v>43</v>
      </c>
      <c r="AX363" s="13" t="s">
        <v>24</v>
      </c>
      <c r="AY363" s="241" t="s">
        <v>217</v>
      </c>
    </row>
    <row r="364" spans="2:65" s="1" customFormat="1" ht="31.5" customHeight="1">
      <c r="B364" s="42"/>
      <c r="C364" s="195" t="s">
        <v>503</v>
      </c>
      <c r="D364" s="195" t="s">
        <v>219</v>
      </c>
      <c r="E364" s="196" t="s">
        <v>504</v>
      </c>
      <c r="F364" s="197" t="s">
        <v>505</v>
      </c>
      <c r="G364" s="198" t="s">
        <v>222</v>
      </c>
      <c r="H364" s="199">
        <v>1554.543</v>
      </c>
      <c r="I364" s="200"/>
      <c r="J364" s="201">
        <f>ROUND(I364*H364,2)</f>
        <v>0</v>
      </c>
      <c r="K364" s="197" t="s">
        <v>223</v>
      </c>
      <c r="L364" s="62"/>
      <c r="M364" s="202" t="s">
        <v>40</v>
      </c>
      <c r="N364" s="203" t="s">
        <v>54</v>
      </c>
      <c r="O364" s="43"/>
      <c r="P364" s="204">
        <f>O364*H364</f>
        <v>0</v>
      </c>
      <c r="Q364" s="204">
        <v>0</v>
      </c>
      <c r="R364" s="204">
        <f>Q364*H364</f>
        <v>0</v>
      </c>
      <c r="S364" s="204">
        <v>0.025</v>
      </c>
      <c r="T364" s="205">
        <f>S364*H364</f>
        <v>38.863575</v>
      </c>
      <c r="AR364" s="24" t="s">
        <v>224</v>
      </c>
      <c r="AT364" s="24" t="s">
        <v>219</v>
      </c>
      <c r="AU364" s="24" t="s">
        <v>92</v>
      </c>
      <c r="AY364" s="24" t="s">
        <v>217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24" t="s">
        <v>24</v>
      </c>
      <c r="BK364" s="206">
        <f>ROUND(I364*H364,2)</f>
        <v>0</v>
      </c>
      <c r="BL364" s="24" t="s">
        <v>224</v>
      </c>
      <c r="BM364" s="24" t="s">
        <v>476</v>
      </c>
    </row>
    <row r="365" spans="2:51" s="11" customFormat="1" ht="13.5">
      <c r="B365" s="207"/>
      <c r="C365" s="208"/>
      <c r="D365" s="209" t="s">
        <v>231</v>
      </c>
      <c r="E365" s="210" t="s">
        <v>40</v>
      </c>
      <c r="F365" s="211" t="s">
        <v>114</v>
      </c>
      <c r="G365" s="208"/>
      <c r="H365" s="212">
        <v>1554.543</v>
      </c>
      <c r="I365" s="213"/>
      <c r="J365" s="208"/>
      <c r="K365" s="208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231</v>
      </c>
      <c r="AU365" s="218" t="s">
        <v>92</v>
      </c>
      <c r="AV365" s="11" t="s">
        <v>92</v>
      </c>
      <c r="AW365" s="11" t="s">
        <v>43</v>
      </c>
      <c r="AX365" s="11" t="s">
        <v>83</v>
      </c>
      <c r="AY365" s="218" t="s">
        <v>217</v>
      </c>
    </row>
    <row r="366" spans="2:51" s="13" customFormat="1" ht="13.5">
      <c r="B366" s="230"/>
      <c r="C366" s="231"/>
      <c r="D366" s="232" t="s">
        <v>231</v>
      </c>
      <c r="E366" s="233" t="s">
        <v>40</v>
      </c>
      <c r="F366" s="234" t="s">
        <v>238</v>
      </c>
      <c r="G366" s="231"/>
      <c r="H366" s="235">
        <v>1554.543</v>
      </c>
      <c r="I366" s="236"/>
      <c r="J366" s="231"/>
      <c r="K366" s="231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231</v>
      </c>
      <c r="AU366" s="241" t="s">
        <v>92</v>
      </c>
      <c r="AV366" s="13" t="s">
        <v>224</v>
      </c>
      <c r="AW366" s="13" t="s">
        <v>43</v>
      </c>
      <c r="AX366" s="13" t="s">
        <v>24</v>
      </c>
      <c r="AY366" s="241" t="s">
        <v>217</v>
      </c>
    </row>
    <row r="367" spans="2:65" s="1" customFormat="1" ht="22.5" customHeight="1">
      <c r="B367" s="42"/>
      <c r="C367" s="195" t="s">
        <v>506</v>
      </c>
      <c r="D367" s="195" t="s">
        <v>219</v>
      </c>
      <c r="E367" s="196" t="s">
        <v>507</v>
      </c>
      <c r="F367" s="197" t="s">
        <v>508</v>
      </c>
      <c r="G367" s="198" t="s">
        <v>222</v>
      </c>
      <c r="H367" s="199">
        <v>2.857</v>
      </c>
      <c r="I367" s="200"/>
      <c r="J367" s="201">
        <f>ROUND(I367*H367,2)</f>
        <v>0</v>
      </c>
      <c r="K367" s="197" t="s">
        <v>223</v>
      </c>
      <c r="L367" s="62"/>
      <c r="M367" s="202" t="s">
        <v>40</v>
      </c>
      <c r="N367" s="203" t="s">
        <v>54</v>
      </c>
      <c r="O367" s="43"/>
      <c r="P367" s="204">
        <f>O367*H367</f>
        <v>0</v>
      </c>
      <c r="Q367" s="204">
        <v>0</v>
      </c>
      <c r="R367" s="204">
        <f>Q367*H367</f>
        <v>0</v>
      </c>
      <c r="S367" s="204">
        <v>0.063</v>
      </c>
      <c r="T367" s="205">
        <f>S367*H367</f>
        <v>0.179991</v>
      </c>
      <c r="AR367" s="24" t="s">
        <v>224</v>
      </c>
      <c r="AT367" s="24" t="s">
        <v>219</v>
      </c>
      <c r="AU367" s="24" t="s">
        <v>92</v>
      </c>
      <c r="AY367" s="24" t="s">
        <v>217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24" t="s">
        <v>24</v>
      </c>
      <c r="BK367" s="206">
        <f>ROUND(I367*H367,2)</f>
        <v>0</v>
      </c>
      <c r="BL367" s="24" t="s">
        <v>224</v>
      </c>
      <c r="BM367" s="24" t="s">
        <v>481</v>
      </c>
    </row>
    <row r="368" spans="2:51" s="11" customFormat="1" ht="13.5">
      <c r="B368" s="207"/>
      <c r="C368" s="208"/>
      <c r="D368" s="209" t="s">
        <v>231</v>
      </c>
      <c r="E368" s="210" t="s">
        <v>40</v>
      </c>
      <c r="F368" s="211" t="s">
        <v>509</v>
      </c>
      <c r="G368" s="208"/>
      <c r="H368" s="212">
        <v>2.857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231</v>
      </c>
      <c r="AU368" s="218" t="s">
        <v>92</v>
      </c>
      <c r="AV368" s="11" t="s">
        <v>92</v>
      </c>
      <c r="AW368" s="11" t="s">
        <v>43</v>
      </c>
      <c r="AX368" s="11" t="s">
        <v>83</v>
      </c>
      <c r="AY368" s="218" t="s">
        <v>217</v>
      </c>
    </row>
    <row r="369" spans="2:51" s="13" customFormat="1" ht="13.5">
      <c r="B369" s="230"/>
      <c r="C369" s="231"/>
      <c r="D369" s="232" t="s">
        <v>231</v>
      </c>
      <c r="E369" s="233" t="s">
        <v>40</v>
      </c>
      <c r="F369" s="234" t="s">
        <v>238</v>
      </c>
      <c r="G369" s="231"/>
      <c r="H369" s="235">
        <v>2.857</v>
      </c>
      <c r="I369" s="236"/>
      <c r="J369" s="231"/>
      <c r="K369" s="231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231</v>
      </c>
      <c r="AU369" s="241" t="s">
        <v>92</v>
      </c>
      <c r="AV369" s="13" t="s">
        <v>224</v>
      </c>
      <c r="AW369" s="13" t="s">
        <v>43</v>
      </c>
      <c r="AX369" s="13" t="s">
        <v>24</v>
      </c>
      <c r="AY369" s="241" t="s">
        <v>217</v>
      </c>
    </row>
    <row r="370" spans="2:65" s="1" customFormat="1" ht="22.5" customHeight="1">
      <c r="B370" s="42"/>
      <c r="C370" s="195" t="s">
        <v>510</v>
      </c>
      <c r="D370" s="195" t="s">
        <v>219</v>
      </c>
      <c r="E370" s="196" t="s">
        <v>511</v>
      </c>
      <c r="F370" s="197" t="s">
        <v>512</v>
      </c>
      <c r="G370" s="198" t="s">
        <v>222</v>
      </c>
      <c r="H370" s="199">
        <v>29.6</v>
      </c>
      <c r="I370" s="200"/>
      <c r="J370" s="201">
        <f>ROUND(I370*H370,2)</f>
        <v>0</v>
      </c>
      <c r="K370" s="197" t="s">
        <v>223</v>
      </c>
      <c r="L370" s="62"/>
      <c r="M370" s="202" t="s">
        <v>40</v>
      </c>
      <c r="N370" s="203" t="s">
        <v>54</v>
      </c>
      <c r="O370" s="43"/>
      <c r="P370" s="204">
        <f>O370*H370</f>
        <v>0</v>
      </c>
      <c r="Q370" s="204">
        <v>0</v>
      </c>
      <c r="R370" s="204">
        <f>Q370*H370</f>
        <v>0</v>
      </c>
      <c r="S370" s="204">
        <v>0.066</v>
      </c>
      <c r="T370" s="205">
        <f>S370*H370</f>
        <v>1.9536000000000002</v>
      </c>
      <c r="AR370" s="24" t="s">
        <v>224</v>
      </c>
      <c r="AT370" s="24" t="s">
        <v>219</v>
      </c>
      <c r="AU370" s="24" t="s">
        <v>92</v>
      </c>
      <c r="AY370" s="24" t="s">
        <v>217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24" t="s">
        <v>24</v>
      </c>
      <c r="BK370" s="206">
        <f>ROUND(I370*H370,2)</f>
        <v>0</v>
      </c>
      <c r="BL370" s="24" t="s">
        <v>224</v>
      </c>
      <c r="BM370" s="24" t="s">
        <v>486</v>
      </c>
    </row>
    <row r="371" spans="2:51" s="11" customFormat="1" ht="13.5">
      <c r="B371" s="207"/>
      <c r="C371" s="208"/>
      <c r="D371" s="209" t="s">
        <v>231</v>
      </c>
      <c r="E371" s="210" t="s">
        <v>40</v>
      </c>
      <c r="F371" s="211" t="s">
        <v>513</v>
      </c>
      <c r="G371" s="208"/>
      <c r="H371" s="212">
        <v>29.6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231</v>
      </c>
      <c r="AU371" s="218" t="s">
        <v>92</v>
      </c>
      <c r="AV371" s="11" t="s">
        <v>92</v>
      </c>
      <c r="AW371" s="11" t="s">
        <v>43</v>
      </c>
      <c r="AX371" s="11" t="s">
        <v>83</v>
      </c>
      <c r="AY371" s="218" t="s">
        <v>217</v>
      </c>
    </row>
    <row r="372" spans="2:51" s="13" customFormat="1" ht="13.5">
      <c r="B372" s="230"/>
      <c r="C372" s="231"/>
      <c r="D372" s="232" t="s">
        <v>231</v>
      </c>
      <c r="E372" s="233" t="s">
        <v>40</v>
      </c>
      <c r="F372" s="234" t="s">
        <v>238</v>
      </c>
      <c r="G372" s="231"/>
      <c r="H372" s="235">
        <v>29.6</v>
      </c>
      <c r="I372" s="236"/>
      <c r="J372" s="231"/>
      <c r="K372" s="231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231</v>
      </c>
      <c r="AU372" s="241" t="s">
        <v>92</v>
      </c>
      <c r="AV372" s="13" t="s">
        <v>224</v>
      </c>
      <c r="AW372" s="13" t="s">
        <v>43</v>
      </c>
      <c r="AX372" s="13" t="s">
        <v>24</v>
      </c>
      <c r="AY372" s="241" t="s">
        <v>217</v>
      </c>
    </row>
    <row r="373" spans="2:65" s="1" customFormat="1" ht="22.5" customHeight="1">
      <c r="B373" s="42"/>
      <c r="C373" s="195" t="s">
        <v>514</v>
      </c>
      <c r="D373" s="195" t="s">
        <v>219</v>
      </c>
      <c r="E373" s="196" t="s">
        <v>515</v>
      </c>
      <c r="F373" s="197" t="s">
        <v>516</v>
      </c>
      <c r="G373" s="198" t="s">
        <v>222</v>
      </c>
      <c r="H373" s="199">
        <v>168</v>
      </c>
      <c r="I373" s="200"/>
      <c r="J373" s="201">
        <f>ROUND(I373*H373,2)</f>
        <v>0</v>
      </c>
      <c r="K373" s="197" t="s">
        <v>223</v>
      </c>
      <c r="L373" s="62"/>
      <c r="M373" s="202" t="s">
        <v>40</v>
      </c>
      <c r="N373" s="203" t="s">
        <v>54</v>
      </c>
      <c r="O373" s="43"/>
      <c r="P373" s="204">
        <f>O373*H373</f>
        <v>0</v>
      </c>
      <c r="Q373" s="204">
        <v>0</v>
      </c>
      <c r="R373" s="204">
        <f>Q373*H373</f>
        <v>0</v>
      </c>
      <c r="S373" s="204">
        <v>0.043</v>
      </c>
      <c r="T373" s="205">
        <f>S373*H373</f>
        <v>7.223999999999999</v>
      </c>
      <c r="AR373" s="24" t="s">
        <v>224</v>
      </c>
      <c r="AT373" s="24" t="s">
        <v>219</v>
      </c>
      <c r="AU373" s="24" t="s">
        <v>92</v>
      </c>
      <c r="AY373" s="24" t="s">
        <v>217</v>
      </c>
      <c r="BE373" s="206">
        <f>IF(N373="základní",J373,0)</f>
        <v>0</v>
      </c>
      <c r="BF373" s="206">
        <f>IF(N373="snížená",J373,0)</f>
        <v>0</v>
      </c>
      <c r="BG373" s="206">
        <f>IF(N373="zákl. přenesená",J373,0)</f>
        <v>0</v>
      </c>
      <c r="BH373" s="206">
        <f>IF(N373="sníž. přenesená",J373,0)</f>
        <v>0</v>
      </c>
      <c r="BI373" s="206">
        <f>IF(N373="nulová",J373,0)</f>
        <v>0</v>
      </c>
      <c r="BJ373" s="24" t="s">
        <v>24</v>
      </c>
      <c r="BK373" s="206">
        <f>ROUND(I373*H373,2)</f>
        <v>0</v>
      </c>
      <c r="BL373" s="24" t="s">
        <v>224</v>
      </c>
      <c r="BM373" s="24" t="s">
        <v>490</v>
      </c>
    </row>
    <row r="374" spans="2:51" s="11" customFormat="1" ht="13.5">
      <c r="B374" s="207"/>
      <c r="C374" s="208"/>
      <c r="D374" s="209" t="s">
        <v>231</v>
      </c>
      <c r="E374" s="210" t="s">
        <v>40</v>
      </c>
      <c r="F374" s="211" t="s">
        <v>517</v>
      </c>
      <c r="G374" s="208"/>
      <c r="H374" s="212">
        <v>24</v>
      </c>
      <c r="I374" s="213"/>
      <c r="J374" s="208"/>
      <c r="K374" s="208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231</v>
      </c>
      <c r="AU374" s="218" t="s">
        <v>92</v>
      </c>
      <c r="AV374" s="11" t="s">
        <v>92</v>
      </c>
      <c r="AW374" s="11" t="s">
        <v>43</v>
      </c>
      <c r="AX374" s="11" t="s">
        <v>83</v>
      </c>
      <c r="AY374" s="218" t="s">
        <v>217</v>
      </c>
    </row>
    <row r="375" spans="2:51" s="11" customFormat="1" ht="13.5">
      <c r="B375" s="207"/>
      <c r="C375" s="208"/>
      <c r="D375" s="209" t="s">
        <v>231</v>
      </c>
      <c r="E375" s="210" t="s">
        <v>40</v>
      </c>
      <c r="F375" s="211" t="s">
        <v>518</v>
      </c>
      <c r="G375" s="208"/>
      <c r="H375" s="212">
        <v>24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231</v>
      </c>
      <c r="AU375" s="218" t="s">
        <v>92</v>
      </c>
      <c r="AV375" s="11" t="s">
        <v>92</v>
      </c>
      <c r="AW375" s="11" t="s">
        <v>43</v>
      </c>
      <c r="AX375" s="11" t="s">
        <v>83</v>
      </c>
      <c r="AY375" s="218" t="s">
        <v>217</v>
      </c>
    </row>
    <row r="376" spans="2:51" s="11" customFormat="1" ht="13.5">
      <c r="B376" s="207"/>
      <c r="C376" s="208"/>
      <c r="D376" s="209" t="s">
        <v>231</v>
      </c>
      <c r="E376" s="210" t="s">
        <v>40</v>
      </c>
      <c r="F376" s="211" t="s">
        <v>519</v>
      </c>
      <c r="G376" s="208"/>
      <c r="H376" s="212">
        <v>60</v>
      </c>
      <c r="I376" s="213"/>
      <c r="J376" s="208"/>
      <c r="K376" s="208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231</v>
      </c>
      <c r="AU376" s="218" t="s">
        <v>92</v>
      </c>
      <c r="AV376" s="11" t="s">
        <v>92</v>
      </c>
      <c r="AW376" s="11" t="s">
        <v>43</v>
      </c>
      <c r="AX376" s="11" t="s">
        <v>83</v>
      </c>
      <c r="AY376" s="218" t="s">
        <v>217</v>
      </c>
    </row>
    <row r="377" spans="2:51" s="11" customFormat="1" ht="13.5">
      <c r="B377" s="207"/>
      <c r="C377" s="208"/>
      <c r="D377" s="209" t="s">
        <v>231</v>
      </c>
      <c r="E377" s="210" t="s">
        <v>40</v>
      </c>
      <c r="F377" s="211" t="s">
        <v>520</v>
      </c>
      <c r="G377" s="208"/>
      <c r="H377" s="212">
        <v>60</v>
      </c>
      <c r="I377" s="213"/>
      <c r="J377" s="208"/>
      <c r="K377" s="208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231</v>
      </c>
      <c r="AU377" s="218" t="s">
        <v>92</v>
      </c>
      <c r="AV377" s="11" t="s">
        <v>92</v>
      </c>
      <c r="AW377" s="11" t="s">
        <v>43</v>
      </c>
      <c r="AX377" s="11" t="s">
        <v>83</v>
      </c>
      <c r="AY377" s="218" t="s">
        <v>217</v>
      </c>
    </row>
    <row r="378" spans="2:51" s="12" customFormat="1" ht="13.5">
      <c r="B378" s="219"/>
      <c r="C378" s="220"/>
      <c r="D378" s="209" t="s">
        <v>231</v>
      </c>
      <c r="E378" s="221" t="s">
        <v>40</v>
      </c>
      <c r="F378" s="222" t="s">
        <v>235</v>
      </c>
      <c r="G378" s="220"/>
      <c r="H378" s="223">
        <v>168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231</v>
      </c>
      <c r="AU378" s="229" t="s">
        <v>92</v>
      </c>
      <c r="AV378" s="12" t="s">
        <v>227</v>
      </c>
      <c r="AW378" s="12" t="s">
        <v>43</v>
      </c>
      <c r="AX378" s="12" t="s">
        <v>83</v>
      </c>
      <c r="AY378" s="229" t="s">
        <v>217</v>
      </c>
    </row>
    <row r="379" spans="2:51" s="13" customFormat="1" ht="13.5">
      <c r="B379" s="230"/>
      <c r="C379" s="231"/>
      <c r="D379" s="209" t="s">
        <v>231</v>
      </c>
      <c r="E379" s="252" t="s">
        <v>40</v>
      </c>
      <c r="F379" s="253" t="s">
        <v>238</v>
      </c>
      <c r="G379" s="231"/>
      <c r="H379" s="254">
        <v>168</v>
      </c>
      <c r="I379" s="236"/>
      <c r="J379" s="231"/>
      <c r="K379" s="231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231</v>
      </c>
      <c r="AU379" s="241" t="s">
        <v>92</v>
      </c>
      <c r="AV379" s="13" t="s">
        <v>224</v>
      </c>
      <c r="AW379" s="13" t="s">
        <v>43</v>
      </c>
      <c r="AX379" s="13" t="s">
        <v>24</v>
      </c>
      <c r="AY379" s="241" t="s">
        <v>217</v>
      </c>
    </row>
    <row r="380" spans="2:63" s="10" customFormat="1" ht="29.85" customHeight="1">
      <c r="B380" s="178"/>
      <c r="C380" s="179"/>
      <c r="D380" s="192" t="s">
        <v>82</v>
      </c>
      <c r="E380" s="193" t="s">
        <v>521</v>
      </c>
      <c r="F380" s="193" t="s">
        <v>522</v>
      </c>
      <c r="G380" s="179"/>
      <c r="H380" s="179"/>
      <c r="I380" s="182"/>
      <c r="J380" s="194">
        <f>BK380</f>
        <v>0</v>
      </c>
      <c r="K380" s="179"/>
      <c r="L380" s="184"/>
      <c r="M380" s="185"/>
      <c r="N380" s="186"/>
      <c r="O380" s="186"/>
      <c r="P380" s="187">
        <f>SUM(P381:P394)</f>
        <v>0</v>
      </c>
      <c r="Q380" s="186"/>
      <c r="R380" s="187">
        <f>SUM(R381:R394)</f>
        <v>0</v>
      </c>
      <c r="S380" s="186"/>
      <c r="T380" s="188">
        <f>SUM(T381:T394)</f>
        <v>0</v>
      </c>
      <c r="AR380" s="189" t="s">
        <v>24</v>
      </c>
      <c r="AT380" s="190" t="s">
        <v>82</v>
      </c>
      <c r="AU380" s="190" t="s">
        <v>24</v>
      </c>
      <c r="AY380" s="189" t="s">
        <v>217</v>
      </c>
      <c r="BK380" s="191">
        <f>SUM(BK381:BK394)</f>
        <v>0</v>
      </c>
    </row>
    <row r="381" spans="2:65" s="1" customFormat="1" ht="31.5" customHeight="1">
      <c r="B381" s="42"/>
      <c r="C381" s="195" t="s">
        <v>523</v>
      </c>
      <c r="D381" s="195" t="s">
        <v>219</v>
      </c>
      <c r="E381" s="196" t="s">
        <v>524</v>
      </c>
      <c r="F381" s="197" t="s">
        <v>525</v>
      </c>
      <c r="G381" s="198" t="s">
        <v>222</v>
      </c>
      <c r="H381" s="199">
        <v>1778.2</v>
      </c>
      <c r="I381" s="200"/>
      <c r="J381" s="201">
        <f>ROUND(I381*H381,2)</f>
        <v>0</v>
      </c>
      <c r="K381" s="197" t="s">
        <v>223</v>
      </c>
      <c r="L381" s="62"/>
      <c r="M381" s="202" t="s">
        <v>40</v>
      </c>
      <c r="N381" s="203" t="s">
        <v>54</v>
      </c>
      <c r="O381" s="43"/>
      <c r="P381" s="204">
        <f>O381*H381</f>
        <v>0</v>
      </c>
      <c r="Q381" s="204">
        <v>0</v>
      </c>
      <c r="R381" s="204">
        <f>Q381*H381</f>
        <v>0</v>
      </c>
      <c r="S381" s="204">
        <v>0</v>
      </c>
      <c r="T381" s="205">
        <f>S381*H381</f>
        <v>0</v>
      </c>
      <c r="AR381" s="24" t="s">
        <v>224</v>
      </c>
      <c r="AT381" s="24" t="s">
        <v>219</v>
      </c>
      <c r="AU381" s="24" t="s">
        <v>92</v>
      </c>
      <c r="AY381" s="24" t="s">
        <v>217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24" t="s">
        <v>24</v>
      </c>
      <c r="BK381" s="206">
        <f>ROUND(I381*H381,2)</f>
        <v>0</v>
      </c>
      <c r="BL381" s="24" t="s">
        <v>224</v>
      </c>
      <c r="BM381" s="24" t="s">
        <v>496</v>
      </c>
    </row>
    <row r="382" spans="2:51" s="11" customFormat="1" ht="13.5">
      <c r="B382" s="207"/>
      <c r="C382" s="208"/>
      <c r="D382" s="209" t="s">
        <v>231</v>
      </c>
      <c r="E382" s="210" t="s">
        <v>40</v>
      </c>
      <c r="F382" s="211" t="s">
        <v>526</v>
      </c>
      <c r="G382" s="208"/>
      <c r="H382" s="212">
        <v>1685.2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231</v>
      </c>
      <c r="AU382" s="218" t="s">
        <v>92</v>
      </c>
      <c r="AV382" s="11" t="s">
        <v>92</v>
      </c>
      <c r="AW382" s="11" t="s">
        <v>43</v>
      </c>
      <c r="AX382" s="11" t="s">
        <v>83</v>
      </c>
      <c r="AY382" s="218" t="s">
        <v>217</v>
      </c>
    </row>
    <row r="383" spans="2:51" s="11" customFormat="1" ht="13.5">
      <c r="B383" s="207"/>
      <c r="C383" s="208"/>
      <c r="D383" s="209" t="s">
        <v>231</v>
      </c>
      <c r="E383" s="210" t="s">
        <v>40</v>
      </c>
      <c r="F383" s="211" t="s">
        <v>527</v>
      </c>
      <c r="G383" s="208"/>
      <c r="H383" s="212">
        <v>93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231</v>
      </c>
      <c r="AU383" s="218" t="s">
        <v>92</v>
      </c>
      <c r="AV383" s="11" t="s">
        <v>92</v>
      </c>
      <c r="AW383" s="11" t="s">
        <v>43</v>
      </c>
      <c r="AX383" s="11" t="s">
        <v>83</v>
      </c>
      <c r="AY383" s="218" t="s">
        <v>217</v>
      </c>
    </row>
    <row r="384" spans="2:51" s="12" customFormat="1" ht="13.5">
      <c r="B384" s="219"/>
      <c r="C384" s="220"/>
      <c r="D384" s="209" t="s">
        <v>231</v>
      </c>
      <c r="E384" s="221" t="s">
        <v>164</v>
      </c>
      <c r="F384" s="222" t="s">
        <v>235</v>
      </c>
      <c r="G384" s="220"/>
      <c r="H384" s="223">
        <v>1778.2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231</v>
      </c>
      <c r="AU384" s="229" t="s">
        <v>92</v>
      </c>
      <c r="AV384" s="12" t="s">
        <v>227</v>
      </c>
      <c r="AW384" s="12" t="s">
        <v>43</v>
      </c>
      <c r="AX384" s="12" t="s">
        <v>83</v>
      </c>
      <c r="AY384" s="229" t="s">
        <v>217</v>
      </c>
    </row>
    <row r="385" spans="2:51" s="13" customFormat="1" ht="13.5">
      <c r="B385" s="230"/>
      <c r="C385" s="231"/>
      <c r="D385" s="232" t="s">
        <v>231</v>
      </c>
      <c r="E385" s="233" t="s">
        <v>40</v>
      </c>
      <c r="F385" s="234" t="s">
        <v>238</v>
      </c>
      <c r="G385" s="231"/>
      <c r="H385" s="235">
        <v>1778.2</v>
      </c>
      <c r="I385" s="236"/>
      <c r="J385" s="231"/>
      <c r="K385" s="231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231</v>
      </c>
      <c r="AU385" s="241" t="s">
        <v>92</v>
      </c>
      <c r="AV385" s="13" t="s">
        <v>224</v>
      </c>
      <c r="AW385" s="13" t="s">
        <v>43</v>
      </c>
      <c r="AX385" s="13" t="s">
        <v>24</v>
      </c>
      <c r="AY385" s="241" t="s">
        <v>217</v>
      </c>
    </row>
    <row r="386" spans="2:65" s="1" customFormat="1" ht="31.5" customHeight="1">
      <c r="B386" s="42"/>
      <c r="C386" s="195" t="s">
        <v>528</v>
      </c>
      <c r="D386" s="195" t="s">
        <v>219</v>
      </c>
      <c r="E386" s="196" t="s">
        <v>529</v>
      </c>
      <c r="F386" s="197" t="s">
        <v>530</v>
      </c>
      <c r="G386" s="198" t="s">
        <v>222</v>
      </c>
      <c r="H386" s="199">
        <v>53346</v>
      </c>
      <c r="I386" s="200"/>
      <c r="J386" s="201">
        <f>ROUND(I386*H386,2)</f>
        <v>0</v>
      </c>
      <c r="K386" s="197" t="s">
        <v>223</v>
      </c>
      <c r="L386" s="62"/>
      <c r="M386" s="202" t="s">
        <v>40</v>
      </c>
      <c r="N386" s="203" t="s">
        <v>54</v>
      </c>
      <c r="O386" s="43"/>
      <c r="P386" s="204">
        <f>O386*H386</f>
        <v>0</v>
      </c>
      <c r="Q386" s="204">
        <v>0</v>
      </c>
      <c r="R386" s="204">
        <f>Q386*H386</f>
        <v>0</v>
      </c>
      <c r="S386" s="204">
        <v>0</v>
      </c>
      <c r="T386" s="205">
        <f>S386*H386</f>
        <v>0</v>
      </c>
      <c r="AR386" s="24" t="s">
        <v>224</v>
      </c>
      <c r="AT386" s="24" t="s">
        <v>219</v>
      </c>
      <c r="AU386" s="24" t="s">
        <v>92</v>
      </c>
      <c r="AY386" s="24" t="s">
        <v>217</v>
      </c>
      <c r="BE386" s="206">
        <f>IF(N386="základní",J386,0)</f>
        <v>0</v>
      </c>
      <c r="BF386" s="206">
        <f>IF(N386="snížená",J386,0)</f>
        <v>0</v>
      </c>
      <c r="BG386" s="206">
        <f>IF(N386="zákl. přenesená",J386,0)</f>
        <v>0</v>
      </c>
      <c r="BH386" s="206">
        <f>IF(N386="sníž. přenesená",J386,0)</f>
        <v>0</v>
      </c>
      <c r="BI386" s="206">
        <f>IF(N386="nulová",J386,0)</f>
        <v>0</v>
      </c>
      <c r="BJ386" s="24" t="s">
        <v>24</v>
      </c>
      <c r="BK386" s="206">
        <f>ROUND(I386*H386,2)</f>
        <v>0</v>
      </c>
      <c r="BL386" s="24" t="s">
        <v>224</v>
      </c>
      <c r="BM386" s="24" t="s">
        <v>500</v>
      </c>
    </row>
    <row r="387" spans="2:51" s="11" customFormat="1" ht="13.5">
      <c r="B387" s="207"/>
      <c r="C387" s="208"/>
      <c r="D387" s="209" t="s">
        <v>231</v>
      </c>
      <c r="E387" s="210" t="s">
        <v>40</v>
      </c>
      <c r="F387" s="211" t="s">
        <v>531</v>
      </c>
      <c r="G387" s="208"/>
      <c r="H387" s="212">
        <v>53346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231</v>
      </c>
      <c r="AU387" s="218" t="s">
        <v>92</v>
      </c>
      <c r="AV387" s="11" t="s">
        <v>92</v>
      </c>
      <c r="AW387" s="11" t="s">
        <v>43</v>
      </c>
      <c r="AX387" s="11" t="s">
        <v>83</v>
      </c>
      <c r="AY387" s="218" t="s">
        <v>217</v>
      </c>
    </row>
    <row r="388" spans="2:51" s="13" customFormat="1" ht="13.5">
      <c r="B388" s="230"/>
      <c r="C388" s="231"/>
      <c r="D388" s="232" t="s">
        <v>231</v>
      </c>
      <c r="E388" s="233" t="s">
        <v>40</v>
      </c>
      <c r="F388" s="234" t="s">
        <v>238</v>
      </c>
      <c r="G388" s="231"/>
      <c r="H388" s="235">
        <v>53346</v>
      </c>
      <c r="I388" s="236"/>
      <c r="J388" s="231"/>
      <c r="K388" s="231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231</v>
      </c>
      <c r="AU388" s="241" t="s">
        <v>92</v>
      </c>
      <c r="AV388" s="13" t="s">
        <v>224</v>
      </c>
      <c r="AW388" s="13" t="s">
        <v>43</v>
      </c>
      <c r="AX388" s="13" t="s">
        <v>24</v>
      </c>
      <c r="AY388" s="241" t="s">
        <v>217</v>
      </c>
    </row>
    <row r="389" spans="2:65" s="1" customFormat="1" ht="31.5" customHeight="1">
      <c r="B389" s="42"/>
      <c r="C389" s="195" t="s">
        <v>532</v>
      </c>
      <c r="D389" s="195" t="s">
        <v>219</v>
      </c>
      <c r="E389" s="196" t="s">
        <v>533</v>
      </c>
      <c r="F389" s="197" t="s">
        <v>534</v>
      </c>
      <c r="G389" s="198" t="s">
        <v>222</v>
      </c>
      <c r="H389" s="199">
        <v>1778.2</v>
      </c>
      <c r="I389" s="200"/>
      <c r="J389" s="201">
        <f>ROUND(I389*H389,2)</f>
        <v>0</v>
      </c>
      <c r="K389" s="197" t="s">
        <v>223</v>
      </c>
      <c r="L389" s="62"/>
      <c r="M389" s="202" t="s">
        <v>40</v>
      </c>
      <c r="N389" s="203" t="s">
        <v>54</v>
      </c>
      <c r="O389" s="43"/>
      <c r="P389" s="204">
        <f>O389*H389</f>
        <v>0</v>
      </c>
      <c r="Q389" s="204">
        <v>0</v>
      </c>
      <c r="R389" s="204">
        <f>Q389*H389</f>
        <v>0</v>
      </c>
      <c r="S389" s="204">
        <v>0</v>
      </c>
      <c r="T389" s="205">
        <f>S389*H389</f>
        <v>0</v>
      </c>
      <c r="AR389" s="24" t="s">
        <v>224</v>
      </c>
      <c r="AT389" s="24" t="s">
        <v>219</v>
      </c>
      <c r="AU389" s="24" t="s">
        <v>92</v>
      </c>
      <c r="AY389" s="24" t="s">
        <v>217</v>
      </c>
      <c r="BE389" s="206">
        <f>IF(N389="základní",J389,0)</f>
        <v>0</v>
      </c>
      <c r="BF389" s="206">
        <f>IF(N389="snížená",J389,0)</f>
        <v>0</v>
      </c>
      <c r="BG389" s="206">
        <f>IF(N389="zákl. přenesená",J389,0)</f>
        <v>0</v>
      </c>
      <c r="BH389" s="206">
        <f>IF(N389="sníž. přenesená",J389,0)</f>
        <v>0</v>
      </c>
      <c r="BI389" s="206">
        <f>IF(N389="nulová",J389,0)</f>
        <v>0</v>
      </c>
      <c r="BJ389" s="24" t="s">
        <v>24</v>
      </c>
      <c r="BK389" s="206">
        <f>ROUND(I389*H389,2)</f>
        <v>0</v>
      </c>
      <c r="BL389" s="24" t="s">
        <v>224</v>
      </c>
      <c r="BM389" s="24" t="s">
        <v>503</v>
      </c>
    </row>
    <row r="390" spans="2:51" s="11" customFormat="1" ht="13.5">
      <c r="B390" s="207"/>
      <c r="C390" s="208"/>
      <c r="D390" s="209" t="s">
        <v>231</v>
      </c>
      <c r="E390" s="210" t="s">
        <v>40</v>
      </c>
      <c r="F390" s="211" t="s">
        <v>164</v>
      </c>
      <c r="G390" s="208"/>
      <c r="H390" s="212">
        <v>1778.2</v>
      </c>
      <c r="I390" s="213"/>
      <c r="J390" s="208"/>
      <c r="K390" s="208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231</v>
      </c>
      <c r="AU390" s="218" t="s">
        <v>92</v>
      </c>
      <c r="AV390" s="11" t="s">
        <v>92</v>
      </c>
      <c r="AW390" s="11" t="s">
        <v>43</v>
      </c>
      <c r="AX390" s="11" t="s">
        <v>83</v>
      </c>
      <c r="AY390" s="218" t="s">
        <v>217</v>
      </c>
    </row>
    <row r="391" spans="2:51" s="13" customFormat="1" ht="13.5">
      <c r="B391" s="230"/>
      <c r="C391" s="231"/>
      <c r="D391" s="232" t="s">
        <v>231</v>
      </c>
      <c r="E391" s="233" t="s">
        <v>40</v>
      </c>
      <c r="F391" s="234" t="s">
        <v>238</v>
      </c>
      <c r="G391" s="231"/>
      <c r="H391" s="235">
        <v>1778.2</v>
      </c>
      <c r="I391" s="236"/>
      <c r="J391" s="231"/>
      <c r="K391" s="231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231</v>
      </c>
      <c r="AU391" s="241" t="s">
        <v>92</v>
      </c>
      <c r="AV391" s="13" t="s">
        <v>224</v>
      </c>
      <c r="AW391" s="13" t="s">
        <v>43</v>
      </c>
      <c r="AX391" s="13" t="s">
        <v>24</v>
      </c>
      <c r="AY391" s="241" t="s">
        <v>217</v>
      </c>
    </row>
    <row r="392" spans="2:65" s="1" customFormat="1" ht="22.5" customHeight="1">
      <c r="B392" s="42"/>
      <c r="C392" s="195" t="s">
        <v>535</v>
      </c>
      <c r="D392" s="195" t="s">
        <v>219</v>
      </c>
      <c r="E392" s="196" t="s">
        <v>536</v>
      </c>
      <c r="F392" s="197" t="s">
        <v>537</v>
      </c>
      <c r="G392" s="198" t="s">
        <v>538</v>
      </c>
      <c r="H392" s="199">
        <v>60</v>
      </c>
      <c r="I392" s="200"/>
      <c r="J392" s="201">
        <f>ROUND(I392*H392,2)</f>
        <v>0</v>
      </c>
      <c r="K392" s="197" t="s">
        <v>223</v>
      </c>
      <c r="L392" s="62"/>
      <c r="M392" s="202" t="s">
        <v>40</v>
      </c>
      <c r="N392" s="203" t="s">
        <v>54</v>
      </c>
      <c r="O392" s="43"/>
      <c r="P392" s="204">
        <f>O392*H392</f>
        <v>0</v>
      </c>
      <c r="Q392" s="204">
        <v>0</v>
      </c>
      <c r="R392" s="204">
        <f>Q392*H392</f>
        <v>0</v>
      </c>
      <c r="S392" s="204">
        <v>0</v>
      </c>
      <c r="T392" s="205">
        <f>S392*H392</f>
        <v>0</v>
      </c>
      <c r="AR392" s="24" t="s">
        <v>224</v>
      </c>
      <c r="AT392" s="24" t="s">
        <v>219</v>
      </c>
      <c r="AU392" s="24" t="s">
        <v>92</v>
      </c>
      <c r="AY392" s="24" t="s">
        <v>217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24" t="s">
        <v>24</v>
      </c>
      <c r="BK392" s="206">
        <f>ROUND(I392*H392,2)</f>
        <v>0</v>
      </c>
      <c r="BL392" s="24" t="s">
        <v>224</v>
      </c>
      <c r="BM392" s="24" t="s">
        <v>506</v>
      </c>
    </row>
    <row r="393" spans="2:51" s="11" customFormat="1" ht="13.5">
      <c r="B393" s="207"/>
      <c r="C393" s="208"/>
      <c r="D393" s="209" t="s">
        <v>231</v>
      </c>
      <c r="E393" s="210" t="s">
        <v>40</v>
      </c>
      <c r="F393" s="211" t="s">
        <v>539</v>
      </c>
      <c r="G393" s="208"/>
      <c r="H393" s="212">
        <v>60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231</v>
      </c>
      <c r="AU393" s="218" t="s">
        <v>92</v>
      </c>
      <c r="AV393" s="11" t="s">
        <v>92</v>
      </c>
      <c r="AW393" s="11" t="s">
        <v>43</v>
      </c>
      <c r="AX393" s="11" t="s">
        <v>83</v>
      </c>
      <c r="AY393" s="218" t="s">
        <v>217</v>
      </c>
    </row>
    <row r="394" spans="2:51" s="13" customFormat="1" ht="13.5">
      <c r="B394" s="230"/>
      <c r="C394" s="231"/>
      <c r="D394" s="209" t="s">
        <v>231</v>
      </c>
      <c r="E394" s="252" t="s">
        <v>40</v>
      </c>
      <c r="F394" s="253" t="s">
        <v>238</v>
      </c>
      <c r="G394" s="231"/>
      <c r="H394" s="254">
        <v>60</v>
      </c>
      <c r="I394" s="236"/>
      <c r="J394" s="231"/>
      <c r="K394" s="231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231</v>
      </c>
      <c r="AU394" s="241" t="s">
        <v>92</v>
      </c>
      <c r="AV394" s="13" t="s">
        <v>224</v>
      </c>
      <c r="AW394" s="13" t="s">
        <v>43</v>
      </c>
      <c r="AX394" s="13" t="s">
        <v>24</v>
      </c>
      <c r="AY394" s="241" t="s">
        <v>217</v>
      </c>
    </row>
    <row r="395" spans="2:63" s="10" customFormat="1" ht="29.85" customHeight="1">
      <c r="B395" s="178"/>
      <c r="C395" s="179"/>
      <c r="D395" s="192" t="s">
        <v>82</v>
      </c>
      <c r="E395" s="193" t="s">
        <v>540</v>
      </c>
      <c r="F395" s="193" t="s">
        <v>541</v>
      </c>
      <c r="G395" s="179"/>
      <c r="H395" s="179"/>
      <c r="I395" s="182"/>
      <c r="J395" s="194">
        <f>BK395</f>
        <v>0</v>
      </c>
      <c r="K395" s="179"/>
      <c r="L395" s="184"/>
      <c r="M395" s="185"/>
      <c r="N395" s="186"/>
      <c r="O395" s="186"/>
      <c r="P395" s="187">
        <f>SUM(P396:P405)</f>
        <v>0</v>
      </c>
      <c r="Q395" s="186"/>
      <c r="R395" s="187">
        <f>SUM(R396:R405)</f>
        <v>0</v>
      </c>
      <c r="S395" s="186"/>
      <c r="T395" s="188">
        <f>SUM(T396:T405)</f>
        <v>0</v>
      </c>
      <c r="AR395" s="189" t="s">
        <v>24</v>
      </c>
      <c r="AT395" s="190" t="s">
        <v>82</v>
      </c>
      <c r="AU395" s="190" t="s">
        <v>24</v>
      </c>
      <c r="AY395" s="189" t="s">
        <v>217</v>
      </c>
      <c r="BK395" s="191">
        <f>SUM(BK396:BK405)</f>
        <v>0</v>
      </c>
    </row>
    <row r="396" spans="2:65" s="1" customFormat="1" ht="31.5" customHeight="1">
      <c r="B396" s="42"/>
      <c r="C396" s="195" t="s">
        <v>542</v>
      </c>
      <c r="D396" s="195" t="s">
        <v>219</v>
      </c>
      <c r="E396" s="196" t="s">
        <v>543</v>
      </c>
      <c r="F396" s="197" t="s">
        <v>544</v>
      </c>
      <c r="G396" s="198" t="s">
        <v>286</v>
      </c>
      <c r="H396" s="199">
        <v>290.258</v>
      </c>
      <c r="I396" s="200"/>
      <c r="J396" s="201">
        <f>ROUND(I396*H396,2)</f>
        <v>0</v>
      </c>
      <c r="K396" s="197" t="s">
        <v>223</v>
      </c>
      <c r="L396" s="62"/>
      <c r="M396" s="202" t="s">
        <v>40</v>
      </c>
      <c r="N396" s="203" t="s">
        <v>54</v>
      </c>
      <c r="O396" s="43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AR396" s="24" t="s">
        <v>224</v>
      </c>
      <c r="AT396" s="24" t="s">
        <v>219</v>
      </c>
      <c r="AU396" s="24" t="s">
        <v>92</v>
      </c>
      <c r="AY396" s="24" t="s">
        <v>217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24" t="s">
        <v>24</v>
      </c>
      <c r="BK396" s="206">
        <f>ROUND(I396*H396,2)</f>
        <v>0</v>
      </c>
      <c r="BL396" s="24" t="s">
        <v>224</v>
      </c>
      <c r="BM396" s="24" t="s">
        <v>510</v>
      </c>
    </row>
    <row r="397" spans="2:65" s="1" customFormat="1" ht="22.5" customHeight="1">
      <c r="B397" s="42"/>
      <c r="C397" s="195" t="s">
        <v>545</v>
      </c>
      <c r="D397" s="195" t="s">
        <v>219</v>
      </c>
      <c r="E397" s="196" t="s">
        <v>546</v>
      </c>
      <c r="F397" s="197" t="s">
        <v>547</v>
      </c>
      <c r="G397" s="198" t="s">
        <v>286</v>
      </c>
      <c r="H397" s="199">
        <v>290.258</v>
      </c>
      <c r="I397" s="200"/>
      <c r="J397" s="201">
        <f>ROUND(I397*H397,2)</f>
        <v>0</v>
      </c>
      <c r="K397" s="197" t="s">
        <v>223</v>
      </c>
      <c r="L397" s="62"/>
      <c r="M397" s="202" t="s">
        <v>40</v>
      </c>
      <c r="N397" s="203" t="s">
        <v>54</v>
      </c>
      <c r="O397" s="43"/>
      <c r="P397" s="204">
        <f>O397*H397</f>
        <v>0</v>
      </c>
      <c r="Q397" s="204">
        <v>0</v>
      </c>
      <c r="R397" s="204">
        <f>Q397*H397</f>
        <v>0</v>
      </c>
      <c r="S397" s="204">
        <v>0</v>
      </c>
      <c r="T397" s="205">
        <f>S397*H397</f>
        <v>0</v>
      </c>
      <c r="AR397" s="24" t="s">
        <v>224</v>
      </c>
      <c r="AT397" s="24" t="s">
        <v>219</v>
      </c>
      <c r="AU397" s="24" t="s">
        <v>92</v>
      </c>
      <c r="AY397" s="24" t="s">
        <v>217</v>
      </c>
      <c r="BE397" s="206">
        <f>IF(N397="základní",J397,0)</f>
        <v>0</v>
      </c>
      <c r="BF397" s="206">
        <f>IF(N397="snížená",J397,0)</f>
        <v>0</v>
      </c>
      <c r="BG397" s="206">
        <f>IF(N397="zákl. přenesená",J397,0)</f>
        <v>0</v>
      </c>
      <c r="BH397" s="206">
        <f>IF(N397="sníž. přenesená",J397,0)</f>
        <v>0</v>
      </c>
      <c r="BI397" s="206">
        <f>IF(N397="nulová",J397,0)</f>
        <v>0</v>
      </c>
      <c r="BJ397" s="24" t="s">
        <v>24</v>
      </c>
      <c r="BK397" s="206">
        <f>ROUND(I397*H397,2)</f>
        <v>0</v>
      </c>
      <c r="BL397" s="24" t="s">
        <v>224</v>
      </c>
      <c r="BM397" s="24" t="s">
        <v>514</v>
      </c>
    </row>
    <row r="398" spans="2:65" s="1" customFormat="1" ht="22.5" customHeight="1">
      <c r="B398" s="42"/>
      <c r="C398" s="195" t="s">
        <v>548</v>
      </c>
      <c r="D398" s="195" t="s">
        <v>219</v>
      </c>
      <c r="E398" s="196" t="s">
        <v>549</v>
      </c>
      <c r="F398" s="197" t="s">
        <v>550</v>
      </c>
      <c r="G398" s="198" t="s">
        <v>286</v>
      </c>
      <c r="H398" s="199">
        <v>2902.58</v>
      </c>
      <c r="I398" s="200"/>
      <c r="J398" s="201">
        <f>ROUND(I398*H398,2)</f>
        <v>0</v>
      </c>
      <c r="K398" s="197" t="s">
        <v>223</v>
      </c>
      <c r="L398" s="62"/>
      <c r="M398" s="202" t="s">
        <v>40</v>
      </c>
      <c r="N398" s="203" t="s">
        <v>54</v>
      </c>
      <c r="O398" s="43"/>
      <c r="P398" s="204">
        <f>O398*H398</f>
        <v>0</v>
      </c>
      <c r="Q398" s="204">
        <v>0</v>
      </c>
      <c r="R398" s="204">
        <f>Q398*H398</f>
        <v>0</v>
      </c>
      <c r="S398" s="204">
        <v>0</v>
      </c>
      <c r="T398" s="205">
        <f>S398*H398</f>
        <v>0</v>
      </c>
      <c r="AR398" s="24" t="s">
        <v>224</v>
      </c>
      <c r="AT398" s="24" t="s">
        <v>219</v>
      </c>
      <c r="AU398" s="24" t="s">
        <v>92</v>
      </c>
      <c r="AY398" s="24" t="s">
        <v>217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24" t="s">
        <v>24</v>
      </c>
      <c r="BK398" s="206">
        <f>ROUND(I398*H398,2)</f>
        <v>0</v>
      </c>
      <c r="BL398" s="24" t="s">
        <v>224</v>
      </c>
      <c r="BM398" s="24" t="s">
        <v>523</v>
      </c>
    </row>
    <row r="399" spans="2:51" s="11" customFormat="1" ht="13.5">
      <c r="B399" s="207"/>
      <c r="C399" s="208"/>
      <c r="D399" s="209" t="s">
        <v>231</v>
      </c>
      <c r="E399" s="210" t="s">
        <v>40</v>
      </c>
      <c r="F399" s="211" t="s">
        <v>551</v>
      </c>
      <c r="G399" s="208"/>
      <c r="H399" s="212">
        <v>2902.58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231</v>
      </c>
      <c r="AU399" s="218" t="s">
        <v>92</v>
      </c>
      <c r="AV399" s="11" t="s">
        <v>92</v>
      </c>
      <c r="AW399" s="11" t="s">
        <v>43</v>
      </c>
      <c r="AX399" s="11" t="s">
        <v>83</v>
      </c>
      <c r="AY399" s="218" t="s">
        <v>217</v>
      </c>
    </row>
    <row r="400" spans="2:51" s="13" customFormat="1" ht="13.5">
      <c r="B400" s="230"/>
      <c r="C400" s="231"/>
      <c r="D400" s="232" t="s">
        <v>231</v>
      </c>
      <c r="E400" s="233" t="s">
        <v>40</v>
      </c>
      <c r="F400" s="234" t="s">
        <v>238</v>
      </c>
      <c r="G400" s="231"/>
      <c r="H400" s="235">
        <v>2902.58</v>
      </c>
      <c r="I400" s="236"/>
      <c r="J400" s="231"/>
      <c r="K400" s="231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231</v>
      </c>
      <c r="AU400" s="241" t="s">
        <v>92</v>
      </c>
      <c r="AV400" s="13" t="s">
        <v>224</v>
      </c>
      <c r="AW400" s="13" t="s">
        <v>43</v>
      </c>
      <c r="AX400" s="13" t="s">
        <v>24</v>
      </c>
      <c r="AY400" s="241" t="s">
        <v>217</v>
      </c>
    </row>
    <row r="401" spans="2:65" s="1" customFormat="1" ht="22.5" customHeight="1">
      <c r="B401" s="42"/>
      <c r="C401" s="195" t="s">
        <v>552</v>
      </c>
      <c r="D401" s="195" t="s">
        <v>219</v>
      </c>
      <c r="E401" s="196" t="s">
        <v>553</v>
      </c>
      <c r="F401" s="197" t="s">
        <v>554</v>
      </c>
      <c r="G401" s="198" t="s">
        <v>286</v>
      </c>
      <c r="H401" s="199">
        <v>171.655</v>
      </c>
      <c r="I401" s="200"/>
      <c r="J401" s="201">
        <f>ROUND(I401*H401,2)</f>
        <v>0</v>
      </c>
      <c r="K401" s="197" t="s">
        <v>223</v>
      </c>
      <c r="L401" s="62"/>
      <c r="M401" s="202" t="s">
        <v>40</v>
      </c>
      <c r="N401" s="203" t="s">
        <v>54</v>
      </c>
      <c r="O401" s="43"/>
      <c r="P401" s="204">
        <f>O401*H401</f>
        <v>0</v>
      </c>
      <c r="Q401" s="204">
        <v>0</v>
      </c>
      <c r="R401" s="204">
        <f>Q401*H401</f>
        <v>0</v>
      </c>
      <c r="S401" s="204">
        <v>0</v>
      </c>
      <c r="T401" s="205">
        <f>S401*H401</f>
        <v>0</v>
      </c>
      <c r="AR401" s="24" t="s">
        <v>224</v>
      </c>
      <c r="AT401" s="24" t="s">
        <v>219</v>
      </c>
      <c r="AU401" s="24" t="s">
        <v>92</v>
      </c>
      <c r="AY401" s="24" t="s">
        <v>217</v>
      </c>
      <c r="BE401" s="206">
        <f>IF(N401="základní",J401,0)</f>
        <v>0</v>
      </c>
      <c r="BF401" s="206">
        <f>IF(N401="snížená",J401,0)</f>
        <v>0</v>
      </c>
      <c r="BG401" s="206">
        <f>IF(N401="zákl. přenesená",J401,0)</f>
        <v>0</v>
      </c>
      <c r="BH401" s="206">
        <f>IF(N401="sníž. přenesená",J401,0)</f>
        <v>0</v>
      </c>
      <c r="BI401" s="206">
        <f>IF(N401="nulová",J401,0)</f>
        <v>0</v>
      </c>
      <c r="BJ401" s="24" t="s">
        <v>24</v>
      </c>
      <c r="BK401" s="206">
        <f>ROUND(I401*H401,2)</f>
        <v>0</v>
      </c>
      <c r="BL401" s="24" t="s">
        <v>224</v>
      </c>
      <c r="BM401" s="24" t="s">
        <v>528</v>
      </c>
    </row>
    <row r="402" spans="2:65" s="1" customFormat="1" ht="22.5" customHeight="1">
      <c r="B402" s="42"/>
      <c r="C402" s="195" t="s">
        <v>555</v>
      </c>
      <c r="D402" s="195" t="s">
        <v>219</v>
      </c>
      <c r="E402" s="196" t="s">
        <v>556</v>
      </c>
      <c r="F402" s="197" t="s">
        <v>557</v>
      </c>
      <c r="G402" s="198" t="s">
        <v>286</v>
      </c>
      <c r="H402" s="199">
        <v>7.224</v>
      </c>
      <c r="I402" s="200"/>
      <c r="J402" s="201">
        <f>ROUND(I402*H402,2)</f>
        <v>0</v>
      </c>
      <c r="K402" s="197" t="s">
        <v>223</v>
      </c>
      <c r="L402" s="62"/>
      <c r="M402" s="202" t="s">
        <v>40</v>
      </c>
      <c r="N402" s="203" t="s">
        <v>54</v>
      </c>
      <c r="O402" s="43"/>
      <c r="P402" s="204">
        <f>O402*H402</f>
        <v>0</v>
      </c>
      <c r="Q402" s="204">
        <v>0</v>
      </c>
      <c r="R402" s="204">
        <f>Q402*H402</f>
        <v>0</v>
      </c>
      <c r="S402" s="204">
        <v>0</v>
      </c>
      <c r="T402" s="205">
        <f>S402*H402</f>
        <v>0</v>
      </c>
      <c r="AR402" s="24" t="s">
        <v>224</v>
      </c>
      <c r="AT402" s="24" t="s">
        <v>219</v>
      </c>
      <c r="AU402" s="24" t="s">
        <v>92</v>
      </c>
      <c r="AY402" s="24" t="s">
        <v>217</v>
      </c>
      <c r="BE402" s="206">
        <f>IF(N402="základní",J402,0)</f>
        <v>0</v>
      </c>
      <c r="BF402" s="206">
        <f>IF(N402="snížená",J402,0)</f>
        <v>0</v>
      </c>
      <c r="BG402" s="206">
        <f>IF(N402="zákl. přenesená",J402,0)</f>
        <v>0</v>
      </c>
      <c r="BH402" s="206">
        <f>IF(N402="sníž. přenesená",J402,0)</f>
        <v>0</v>
      </c>
      <c r="BI402" s="206">
        <f>IF(N402="nulová",J402,0)</f>
        <v>0</v>
      </c>
      <c r="BJ402" s="24" t="s">
        <v>24</v>
      </c>
      <c r="BK402" s="206">
        <f>ROUND(I402*H402,2)</f>
        <v>0</v>
      </c>
      <c r="BL402" s="24" t="s">
        <v>224</v>
      </c>
      <c r="BM402" s="24" t="s">
        <v>532</v>
      </c>
    </row>
    <row r="403" spans="2:65" s="1" customFormat="1" ht="22.5" customHeight="1">
      <c r="B403" s="42"/>
      <c r="C403" s="195" t="s">
        <v>558</v>
      </c>
      <c r="D403" s="195" t="s">
        <v>219</v>
      </c>
      <c r="E403" s="196" t="s">
        <v>559</v>
      </c>
      <c r="F403" s="197" t="s">
        <v>560</v>
      </c>
      <c r="G403" s="198" t="s">
        <v>286</v>
      </c>
      <c r="H403" s="199">
        <v>75.61</v>
      </c>
      <c r="I403" s="200"/>
      <c r="J403" s="201">
        <f>ROUND(I403*H403,2)</f>
        <v>0</v>
      </c>
      <c r="K403" s="197" t="s">
        <v>40</v>
      </c>
      <c r="L403" s="62"/>
      <c r="M403" s="202" t="s">
        <v>40</v>
      </c>
      <c r="N403" s="203" t="s">
        <v>54</v>
      </c>
      <c r="O403" s="43"/>
      <c r="P403" s="204">
        <f>O403*H403</f>
        <v>0</v>
      </c>
      <c r="Q403" s="204">
        <v>0</v>
      </c>
      <c r="R403" s="204">
        <f>Q403*H403</f>
        <v>0</v>
      </c>
      <c r="S403" s="204">
        <v>0</v>
      </c>
      <c r="T403" s="205">
        <f>S403*H403</f>
        <v>0</v>
      </c>
      <c r="AR403" s="24" t="s">
        <v>224</v>
      </c>
      <c r="AT403" s="24" t="s">
        <v>219</v>
      </c>
      <c r="AU403" s="24" t="s">
        <v>92</v>
      </c>
      <c r="AY403" s="24" t="s">
        <v>217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24" t="s">
        <v>24</v>
      </c>
      <c r="BK403" s="206">
        <f>ROUND(I403*H403,2)</f>
        <v>0</v>
      </c>
      <c r="BL403" s="24" t="s">
        <v>224</v>
      </c>
      <c r="BM403" s="24" t="s">
        <v>535</v>
      </c>
    </row>
    <row r="404" spans="2:65" s="1" customFormat="1" ht="22.5" customHeight="1">
      <c r="B404" s="42"/>
      <c r="C404" s="195" t="s">
        <v>561</v>
      </c>
      <c r="D404" s="195" t="s">
        <v>219</v>
      </c>
      <c r="E404" s="196" t="s">
        <v>562</v>
      </c>
      <c r="F404" s="197" t="s">
        <v>563</v>
      </c>
      <c r="G404" s="198" t="s">
        <v>286</v>
      </c>
      <c r="H404" s="199">
        <v>35.174</v>
      </c>
      <c r="I404" s="200"/>
      <c r="J404" s="201">
        <f>ROUND(I404*H404,2)</f>
        <v>0</v>
      </c>
      <c r="K404" s="197" t="s">
        <v>223</v>
      </c>
      <c r="L404" s="62"/>
      <c r="M404" s="202" t="s">
        <v>40</v>
      </c>
      <c r="N404" s="203" t="s">
        <v>54</v>
      </c>
      <c r="O404" s="43"/>
      <c r="P404" s="204">
        <f>O404*H404</f>
        <v>0</v>
      </c>
      <c r="Q404" s="204">
        <v>0</v>
      </c>
      <c r="R404" s="204">
        <f>Q404*H404</f>
        <v>0</v>
      </c>
      <c r="S404" s="204">
        <v>0</v>
      </c>
      <c r="T404" s="205">
        <f>S404*H404</f>
        <v>0</v>
      </c>
      <c r="AR404" s="24" t="s">
        <v>224</v>
      </c>
      <c r="AT404" s="24" t="s">
        <v>219</v>
      </c>
      <c r="AU404" s="24" t="s">
        <v>92</v>
      </c>
      <c r="AY404" s="24" t="s">
        <v>217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24" t="s">
        <v>24</v>
      </c>
      <c r="BK404" s="206">
        <f>ROUND(I404*H404,2)</f>
        <v>0</v>
      </c>
      <c r="BL404" s="24" t="s">
        <v>224</v>
      </c>
      <c r="BM404" s="24" t="s">
        <v>542</v>
      </c>
    </row>
    <row r="405" spans="2:65" s="1" customFormat="1" ht="22.5" customHeight="1">
      <c r="B405" s="42"/>
      <c r="C405" s="195" t="s">
        <v>564</v>
      </c>
      <c r="D405" s="195" t="s">
        <v>219</v>
      </c>
      <c r="E405" s="196" t="s">
        <v>565</v>
      </c>
      <c r="F405" s="197" t="s">
        <v>566</v>
      </c>
      <c r="G405" s="198" t="s">
        <v>286</v>
      </c>
      <c r="H405" s="199">
        <v>0.596</v>
      </c>
      <c r="I405" s="200"/>
      <c r="J405" s="201">
        <f>ROUND(I405*H405,2)</f>
        <v>0</v>
      </c>
      <c r="K405" s="197" t="s">
        <v>223</v>
      </c>
      <c r="L405" s="62"/>
      <c r="M405" s="202" t="s">
        <v>40</v>
      </c>
      <c r="N405" s="203" t="s">
        <v>54</v>
      </c>
      <c r="O405" s="43"/>
      <c r="P405" s="204">
        <f>O405*H405</f>
        <v>0</v>
      </c>
      <c r="Q405" s="204">
        <v>0</v>
      </c>
      <c r="R405" s="204">
        <f>Q405*H405</f>
        <v>0</v>
      </c>
      <c r="S405" s="204">
        <v>0</v>
      </c>
      <c r="T405" s="205">
        <f>S405*H405</f>
        <v>0</v>
      </c>
      <c r="AR405" s="24" t="s">
        <v>224</v>
      </c>
      <c r="AT405" s="24" t="s">
        <v>219</v>
      </c>
      <c r="AU405" s="24" t="s">
        <v>92</v>
      </c>
      <c r="AY405" s="24" t="s">
        <v>217</v>
      </c>
      <c r="BE405" s="206">
        <f>IF(N405="základní",J405,0)</f>
        <v>0</v>
      </c>
      <c r="BF405" s="206">
        <f>IF(N405="snížená",J405,0)</f>
        <v>0</v>
      </c>
      <c r="BG405" s="206">
        <f>IF(N405="zákl. přenesená",J405,0)</f>
        <v>0</v>
      </c>
      <c r="BH405" s="206">
        <f>IF(N405="sníž. přenesená",J405,0)</f>
        <v>0</v>
      </c>
      <c r="BI405" s="206">
        <f>IF(N405="nulová",J405,0)</f>
        <v>0</v>
      </c>
      <c r="BJ405" s="24" t="s">
        <v>24</v>
      </c>
      <c r="BK405" s="206">
        <f>ROUND(I405*H405,2)</f>
        <v>0</v>
      </c>
      <c r="BL405" s="24" t="s">
        <v>224</v>
      </c>
      <c r="BM405" s="24" t="s">
        <v>545</v>
      </c>
    </row>
    <row r="406" spans="2:63" s="10" customFormat="1" ht="29.85" customHeight="1">
      <c r="B406" s="178"/>
      <c r="C406" s="179"/>
      <c r="D406" s="192" t="s">
        <v>82</v>
      </c>
      <c r="E406" s="193" t="s">
        <v>567</v>
      </c>
      <c r="F406" s="193" t="s">
        <v>568</v>
      </c>
      <c r="G406" s="179"/>
      <c r="H406" s="179"/>
      <c r="I406" s="182"/>
      <c r="J406" s="194">
        <f>BK406</f>
        <v>0</v>
      </c>
      <c r="K406" s="179"/>
      <c r="L406" s="184"/>
      <c r="M406" s="185"/>
      <c r="N406" s="186"/>
      <c r="O406" s="186"/>
      <c r="P406" s="187">
        <f>P407</f>
        <v>0</v>
      </c>
      <c r="Q406" s="186"/>
      <c r="R406" s="187">
        <f>R407</f>
        <v>0</v>
      </c>
      <c r="S406" s="186"/>
      <c r="T406" s="188">
        <f>T407</f>
        <v>0</v>
      </c>
      <c r="AR406" s="189" t="s">
        <v>24</v>
      </c>
      <c r="AT406" s="190" t="s">
        <v>82</v>
      </c>
      <c r="AU406" s="190" t="s">
        <v>24</v>
      </c>
      <c r="AY406" s="189" t="s">
        <v>217</v>
      </c>
      <c r="BK406" s="191">
        <f>BK407</f>
        <v>0</v>
      </c>
    </row>
    <row r="407" spans="2:65" s="1" customFormat="1" ht="22.5" customHeight="1">
      <c r="B407" s="42"/>
      <c r="C407" s="195" t="s">
        <v>569</v>
      </c>
      <c r="D407" s="195" t="s">
        <v>219</v>
      </c>
      <c r="E407" s="196" t="s">
        <v>570</v>
      </c>
      <c r="F407" s="197" t="s">
        <v>571</v>
      </c>
      <c r="G407" s="198" t="s">
        <v>286</v>
      </c>
      <c r="H407" s="199">
        <v>248.308</v>
      </c>
      <c r="I407" s="200"/>
      <c r="J407" s="201">
        <f>ROUND(I407*H407,2)</f>
        <v>0</v>
      </c>
      <c r="K407" s="197" t="s">
        <v>223</v>
      </c>
      <c r="L407" s="62"/>
      <c r="M407" s="202" t="s">
        <v>40</v>
      </c>
      <c r="N407" s="203" t="s">
        <v>54</v>
      </c>
      <c r="O407" s="43"/>
      <c r="P407" s="204">
        <f>O407*H407</f>
        <v>0</v>
      </c>
      <c r="Q407" s="204">
        <v>0</v>
      </c>
      <c r="R407" s="204">
        <f>Q407*H407</f>
        <v>0</v>
      </c>
      <c r="S407" s="204">
        <v>0</v>
      </c>
      <c r="T407" s="205">
        <f>S407*H407</f>
        <v>0</v>
      </c>
      <c r="AR407" s="24" t="s">
        <v>224</v>
      </c>
      <c r="AT407" s="24" t="s">
        <v>219</v>
      </c>
      <c r="AU407" s="24" t="s">
        <v>92</v>
      </c>
      <c r="AY407" s="24" t="s">
        <v>217</v>
      </c>
      <c r="BE407" s="206">
        <f>IF(N407="základní",J407,0)</f>
        <v>0</v>
      </c>
      <c r="BF407" s="206">
        <f>IF(N407="snížená",J407,0)</f>
        <v>0</v>
      </c>
      <c r="BG407" s="206">
        <f>IF(N407="zákl. přenesená",J407,0)</f>
        <v>0</v>
      </c>
      <c r="BH407" s="206">
        <f>IF(N407="sníž. přenesená",J407,0)</f>
        <v>0</v>
      </c>
      <c r="BI407" s="206">
        <f>IF(N407="nulová",J407,0)</f>
        <v>0</v>
      </c>
      <c r="BJ407" s="24" t="s">
        <v>24</v>
      </c>
      <c r="BK407" s="206">
        <f>ROUND(I407*H407,2)</f>
        <v>0</v>
      </c>
      <c r="BL407" s="24" t="s">
        <v>224</v>
      </c>
      <c r="BM407" s="24" t="s">
        <v>548</v>
      </c>
    </row>
    <row r="408" spans="2:63" s="10" customFormat="1" ht="37.35" customHeight="1">
      <c r="B408" s="178"/>
      <c r="C408" s="179"/>
      <c r="D408" s="180" t="s">
        <v>82</v>
      </c>
      <c r="E408" s="181" t="s">
        <v>572</v>
      </c>
      <c r="F408" s="181" t="s">
        <v>573</v>
      </c>
      <c r="G408" s="179"/>
      <c r="H408" s="179"/>
      <c r="I408" s="182"/>
      <c r="J408" s="183">
        <f>BK408</f>
        <v>0</v>
      </c>
      <c r="K408" s="179"/>
      <c r="L408" s="184"/>
      <c r="M408" s="185"/>
      <c r="N408" s="186"/>
      <c r="O408" s="186"/>
      <c r="P408" s="187">
        <f>P409+P422+P455+P476+P505+P507+P527+P576+P600+P605+P681+P728+P739+P757+P776+P796</f>
        <v>0</v>
      </c>
      <c r="Q408" s="186"/>
      <c r="R408" s="187">
        <f>R409+R422+R455+R476+R505+R507+R527+R576+R600+R605+R681+R728+R739+R757+R776+R796</f>
        <v>101.04369550999999</v>
      </c>
      <c r="S408" s="186"/>
      <c r="T408" s="188">
        <f>T409+T422+T455+T476+T505+T507+T527+T576+T600+T605+T681+T728+T739+T757+T776+T796</f>
        <v>42.3059</v>
      </c>
      <c r="AR408" s="189" t="s">
        <v>92</v>
      </c>
      <c r="AT408" s="190" t="s">
        <v>82</v>
      </c>
      <c r="AU408" s="190" t="s">
        <v>83</v>
      </c>
      <c r="AY408" s="189" t="s">
        <v>217</v>
      </c>
      <c r="BK408" s="191">
        <f>BK409+BK422+BK455+BK476+BK505+BK507+BK527+BK576+BK600+BK605+BK681+BK728+BK739+BK757+BK776+BK796</f>
        <v>0</v>
      </c>
    </row>
    <row r="409" spans="2:63" s="10" customFormat="1" ht="19.9" customHeight="1">
      <c r="B409" s="178"/>
      <c r="C409" s="179"/>
      <c r="D409" s="192" t="s">
        <v>82</v>
      </c>
      <c r="E409" s="193" t="s">
        <v>574</v>
      </c>
      <c r="F409" s="193" t="s">
        <v>575</v>
      </c>
      <c r="G409" s="179"/>
      <c r="H409" s="179"/>
      <c r="I409" s="182"/>
      <c r="J409" s="194">
        <f>BK409</f>
        <v>0</v>
      </c>
      <c r="K409" s="179"/>
      <c r="L409" s="184"/>
      <c r="M409" s="185"/>
      <c r="N409" s="186"/>
      <c r="O409" s="186"/>
      <c r="P409" s="187">
        <f>SUM(P410:P421)</f>
        <v>0</v>
      </c>
      <c r="Q409" s="186"/>
      <c r="R409" s="187">
        <f>SUM(R410:R421)</f>
        <v>6.95306985</v>
      </c>
      <c r="S409" s="186"/>
      <c r="T409" s="188">
        <f>SUM(T410:T421)</f>
        <v>0</v>
      </c>
      <c r="AR409" s="189" t="s">
        <v>92</v>
      </c>
      <c r="AT409" s="190" t="s">
        <v>82</v>
      </c>
      <c r="AU409" s="190" t="s">
        <v>24</v>
      </c>
      <c r="AY409" s="189" t="s">
        <v>217</v>
      </c>
      <c r="BK409" s="191">
        <f>SUM(BK410:BK421)</f>
        <v>0</v>
      </c>
    </row>
    <row r="410" spans="2:65" s="1" customFormat="1" ht="22.5" customHeight="1">
      <c r="B410" s="42"/>
      <c r="C410" s="195" t="s">
        <v>576</v>
      </c>
      <c r="D410" s="195" t="s">
        <v>219</v>
      </c>
      <c r="E410" s="196" t="s">
        <v>577</v>
      </c>
      <c r="F410" s="197" t="s">
        <v>578</v>
      </c>
      <c r="G410" s="198" t="s">
        <v>222</v>
      </c>
      <c r="H410" s="199">
        <v>1418.63</v>
      </c>
      <c r="I410" s="200"/>
      <c r="J410" s="201">
        <f>ROUND(I410*H410,2)</f>
        <v>0</v>
      </c>
      <c r="K410" s="197" t="s">
        <v>223</v>
      </c>
      <c r="L410" s="62"/>
      <c r="M410" s="202" t="s">
        <v>40</v>
      </c>
      <c r="N410" s="203" t="s">
        <v>54</v>
      </c>
      <c r="O410" s="43"/>
      <c r="P410" s="204">
        <f>O410*H410</f>
        <v>0</v>
      </c>
      <c r="Q410" s="204">
        <v>0.0004</v>
      </c>
      <c r="R410" s="204">
        <f>Q410*H410</f>
        <v>0.5674520000000001</v>
      </c>
      <c r="S410" s="204">
        <v>0</v>
      </c>
      <c r="T410" s="205">
        <f>S410*H410</f>
        <v>0</v>
      </c>
      <c r="AR410" s="24" t="s">
        <v>276</v>
      </c>
      <c r="AT410" s="24" t="s">
        <v>219</v>
      </c>
      <c r="AU410" s="24" t="s">
        <v>92</v>
      </c>
      <c r="AY410" s="24" t="s">
        <v>217</v>
      </c>
      <c r="BE410" s="206">
        <f>IF(N410="základní",J410,0)</f>
        <v>0</v>
      </c>
      <c r="BF410" s="206">
        <f>IF(N410="snížená",J410,0)</f>
        <v>0</v>
      </c>
      <c r="BG410" s="206">
        <f>IF(N410="zákl. přenesená",J410,0)</f>
        <v>0</v>
      </c>
      <c r="BH410" s="206">
        <f>IF(N410="sníž. přenesená",J410,0)</f>
        <v>0</v>
      </c>
      <c r="BI410" s="206">
        <f>IF(N410="nulová",J410,0)</f>
        <v>0</v>
      </c>
      <c r="BJ410" s="24" t="s">
        <v>24</v>
      </c>
      <c r="BK410" s="206">
        <f>ROUND(I410*H410,2)</f>
        <v>0</v>
      </c>
      <c r="BL410" s="24" t="s">
        <v>276</v>
      </c>
      <c r="BM410" s="24" t="s">
        <v>552</v>
      </c>
    </row>
    <row r="411" spans="2:51" s="11" customFormat="1" ht="13.5">
      <c r="B411" s="207"/>
      <c r="C411" s="208"/>
      <c r="D411" s="209" t="s">
        <v>231</v>
      </c>
      <c r="E411" s="210" t="s">
        <v>40</v>
      </c>
      <c r="F411" s="211" t="s">
        <v>107</v>
      </c>
      <c r="G411" s="208"/>
      <c r="H411" s="212">
        <v>1418.63</v>
      </c>
      <c r="I411" s="213"/>
      <c r="J411" s="208"/>
      <c r="K411" s="208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231</v>
      </c>
      <c r="AU411" s="218" t="s">
        <v>92</v>
      </c>
      <c r="AV411" s="11" t="s">
        <v>92</v>
      </c>
      <c r="AW411" s="11" t="s">
        <v>43</v>
      </c>
      <c r="AX411" s="11" t="s">
        <v>83</v>
      </c>
      <c r="AY411" s="218" t="s">
        <v>217</v>
      </c>
    </row>
    <row r="412" spans="2:51" s="13" customFormat="1" ht="13.5">
      <c r="B412" s="230"/>
      <c r="C412" s="231"/>
      <c r="D412" s="232" t="s">
        <v>231</v>
      </c>
      <c r="E412" s="233" t="s">
        <v>40</v>
      </c>
      <c r="F412" s="234" t="s">
        <v>238</v>
      </c>
      <c r="G412" s="231"/>
      <c r="H412" s="235">
        <v>1418.63</v>
      </c>
      <c r="I412" s="236"/>
      <c r="J412" s="231"/>
      <c r="K412" s="231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231</v>
      </c>
      <c r="AU412" s="241" t="s">
        <v>92</v>
      </c>
      <c r="AV412" s="13" t="s">
        <v>224</v>
      </c>
      <c r="AW412" s="13" t="s">
        <v>43</v>
      </c>
      <c r="AX412" s="13" t="s">
        <v>24</v>
      </c>
      <c r="AY412" s="241" t="s">
        <v>217</v>
      </c>
    </row>
    <row r="413" spans="2:65" s="1" customFormat="1" ht="22.5" customHeight="1">
      <c r="B413" s="42"/>
      <c r="C413" s="242" t="s">
        <v>579</v>
      </c>
      <c r="D413" s="242" t="s">
        <v>266</v>
      </c>
      <c r="E413" s="243" t="s">
        <v>580</v>
      </c>
      <c r="F413" s="244" t="s">
        <v>581</v>
      </c>
      <c r="G413" s="245" t="s">
        <v>222</v>
      </c>
      <c r="H413" s="246">
        <v>1631.425</v>
      </c>
      <c r="I413" s="247"/>
      <c r="J413" s="248">
        <f>ROUND(I413*H413,2)</f>
        <v>0</v>
      </c>
      <c r="K413" s="244" t="s">
        <v>223</v>
      </c>
      <c r="L413" s="249"/>
      <c r="M413" s="250" t="s">
        <v>40</v>
      </c>
      <c r="N413" s="251" t="s">
        <v>54</v>
      </c>
      <c r="O413" s="43"/>
      <c r="P413" s="204">
        <f>O413*H413</f>
        <v>0</v>
      </c>
      <c r="Q413" s="204">
        <v>0.00388</v>
      </c>
      <c r="R413" s="204">
        <f>Q413*H413</f>
        <v>6.329929</v>
      </c>
      <c r="S413" s="204">
        <v>0</v>
      </c>
      <c r="T413" s="205">
        <f>S413*H413</f>
        <v>0</v>
      </c>
      <c r="AR413" s="24" t="s">
        <v>357</v>
      </c>
      <c r="AT413" s="24" t="s">
        <v>266</v>
      </c>
      <c r="AU413" s="24" t="s">
        <v>92</v>
      </c>
      <c r="AY413" s="24" t="s">
        <v>217</v>
      </c>
      <c r="BE413" s="206">
        <f>IF(N413="základní",J413,0)</f>
        <v>0</v>
      </c>
      <c r="BF413" s="206">
        <f>IF(N413="snížená",J413,0)</f>
        <v>0</v>
      </c>
      <c r="BG413" s="206">
        <f>IF(N413="zákl. přenesená",J413,0)</f>
        <v>0</v>
      </c>
      <c r="BH413" s="206">
        <f>IF(N413="sníž. přenesená",J413,0)</f>
        <v>0</v>
      </c>
      <c r="BI413" s="206">
        <f>IF(N413="nulová",J413,0)</f>
        <v>0</v>
      </c>
      <c r="BJ413" s="24" t="s">
        <v>24</v>
      </c>
      <c r="BK413" s="206">
        <f>ROUND(I413*H413,2)</f>
        <v>0</v>
      </c>
      <c r="BL413" s="24" t="s">
        <v>276</v>
      </c>
      <c r="BM413" s="24" t="s">
        <v>555</v>
      </c>
    </row>
    <row r="414" spans="2:47" s="1" customFormat="1" ht="40.5">
      <c r="B414" s="42"/>
      <c r="C414" s="64"/>
      <c r="D414" s="209" t="s">
        <v>300</v>
      </c>
      <c r="E414" s="64"/>
      <c r="F414" s="255" t="s">
        <v>582</v>
      </c>
      <c r="G414" s="64"/>
      <c r="H414" s="64"/>
      <c r="I414" s="165"/>
      <c r="J414" s="64"/>
      <c r="K414" s="64"/>
      <c r="L414" s="62"/>
      <c r="M414" s="256"/>
      <c r="N414" s="43"/>
      <c r="O414" s="43"/>
      <c r="P414" s="43"/>
      <c r="Q414" s="43"/>
      <c r="R414" s="43"/>
      <c r="S414" s="43"/>
      <c r="T414" s="79"/>
      <c r="AT414" s="24" t="s">
        <v>300</v>
      </c>
      <c r="AU414" s="24" t="s">
        <v>92</v>
      </c>
    </row>
    <row r="415" spans="2:51" s="11" customFormat="1" ht="13.5">
      <c r="B415" s="207"/>
      <c r="C415" s="208"/>
      <c r="D415" s="209" t="s">
        <v>231</v>
      </c>
      <c r="E415" s="210" t="s">
        <v>40</v>
      </c>
      <c r="F415" s="211" t="s">
        <v>583</v>
      </c>
      <c r="G415" s="208"/>
      <c r="H415" s="212">
        <v>1631.425</v>
      </c>
      <c r="I415" s="213"/>
      <c r="J415" s="208"/>
      <c r="K415" s="208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231</v>
      </c>
      <c r="AU415" s="218" t="s">
        <v>92</v>
      </c>
      <c r="AV415" s="11" t="s">
        <v>92</v>
      </c>
      <c r="AW415" s="11" t="s">
        <v>43</v>
      </c>
      <c r="AX415" s="11" t="s">
        <v>83</v>
      </c>
      <c r="AY415" s="218" t="s">
        <v>217</v>
      </c>
    </row>
    <row r="416" spans="2:51" s="13" customFormat="1" ht="13.5">
      <c r="B416" s="230"/>
      <c r="C416" s="231"/>
      <c r="D416" s="232" t="s">
        <v>231</v>
      </c>
      <c r="E416" s="233" t="s">
        <v>40</v>
      </c>
      <c r="F416" s="234" t="s">
        <v>238</v>
      </c>
      <c r="G416" s="231"/>
      <c r="H416" s="235">
        <v>1631.425</v>
      </c>
      <c r="I416" s="236"/>
      <c r="J416" s="231"/>
      <c r="K416" s="231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231</v>
      </c>
      <c r="AU416" s="241" t="s">
        <v>92</v>
      </c>
      <c r="AV416" s="13" t="s">
        <v>224</v>
      </c>
      <c r="AW416" s="13" t="s">
        <v>43</v>
      </c>
      <c r="AX416" s="13" t="s">
        <v>24</v>
      </c>
      <c r="AY416" s="241" t="s">
        <v>217</v>
      </c>
    </row>
    <row r="417" spans="2:65" s="1" customFormat="1" ht="31.5" customHeight="1">
      <c r="B417" s="42"/>
      <c r="C417" s="195" t="s">
        <v>584</v>
      </c>
      <c r="D417" s="195" t="s">
        <v>219</v>
      </c>
      <c r="E417" s="196" t="s">
        <v>585</v>
      </c>
      <c r="F417" s="197" t="s">
        <v>586</v>
      </c>
      <c r="G417" s="198" t="s">
        <v>222</v>
      </c>
      <c r="H417" s="199">
        <v>78.435</v>
      </c>
      <c r="I417" s="200"/>
      <c r="J417" s="201">
        <f>ROUND(I417*H417,2)</f>
        <v>0</v>
      </c>
      <c r="K417" s="197" t="s">
        <v>223</v>
      </c>
      <c r="L417" s="62"/>
      <c r="M417" s="202" t="s">
        <v>40</v>
      </c>
      <c r="N417" s="203" t="s">
        <v>54</v>
      </c>
      <c r="O417" s="43"/>
      <c r="P417" s="204">
        <f>O417*H417</f>
        <v>0</v>
      </c>
      <c r="Q417" s="204">
        <v>0.00071</v>
      </c>
      <c r="R417" s="204">
        <f>Q417*H417</f>
        <v>0.055688850000000005</v>
      </c>
      <c r="S417" s="204">
        <v>0</v>
      </c>
      <c r="T417" s="205">
        <f>S417*H417</f>
        <v>0</v>
      </c>
      <c r="AR417" s="24" t="s">
        <v>276</v>
      </c>
      <c r="AT417" s="24" t="s">
        <v>219</v>
      </c>
      <c r="AU417" s="24" t="s">
        <v>92</v>
      </c>
      <c r="AY417" s="24" t="s">
        <v>217</v>
      </c>
      <c r="BE417" s="206">
        <f>IF(N417="základní",J417,0)</f>
        <v>0</v>
      </c>
      <c r="BF417" s="206">
        <f>IF(N417="snížená",J417,0)</f>
        <v>0</v>
      </c>
      <c r="BG417" s="206">
        <f>IF(N417="zákl. přenesená",J417,0)</f>
        <v>0</v>
      </c>
      <c r="BH417" s="206">
        <f>IF(N417="sníž. přenesená",J417,0)</f>
        <v>0</v>
      </c>
      <c r="BI417" s="206">
        <f>IF(N417="nulová",J417,0)</f>
        <v>0</v>
      </c>
      <c r="BJ417" s="24" t="s">
        <v>24</v>
      </c>
      <c r="BK417" s="206">
        <f>ROUND(I417*H417,2)</f>
        <v>0</v>
      </c>
      <c r="BL417" s="24" t="s">
        <v>276</v>
      </c>
      <c r="BM417" s="24" t="s">
        <v>558</v>
      </c>
    </row>
    <row r="418" spans="2:51" s="11" customFormat="1" ht="27">
      <c r="B418" s="207"/>
      <c r="C418" s="208"/>
      <c r="D418" s="209" t="s">
        <v>231</v>
      </c>
      <c r="E418" s="210" t="s">
        <v>40</v>
      </c>
      <c r="F418" s="211" t="s">
        <v>587</v>
      </c>
      <c r="G418" s="208"/>
      <c r="H418" s="212">
        <v>78.435</v>
      </c>
      <c r="I418" s="213"/>
      <c r="J418" s="208"/>
      <c r="K418" s="208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231</v>
      </c>
      <c r="AU418" s="218" t="s">
        <v>92</v>
      </c>
      <c r="AV418" s="11" t="s">
        <v>92</v>
      </c>
      <c r="AW418" s="11" t="s">
        <v>43</v>
      </c>
      <c r="AX418" s="11" t="s">
        <v>83</v>
      </c>
      <c r="AY418" s="218" t="s">
        <v>217</v>
      </c>
    </row>
    <row r="419" spans="2:51" s="12" customFormat="1" ht="13.5">
      <c r="B419" s="219"/>
      <c r="C419" s="220"/>
      <c r="D419" s="209" t="s">
        <v>231</v>
      </c>
      <c r="E419" s="221" t="s">
        <v>40</v>
      </c>
      <c r="F419" s="222" t="s">
        <v>237</v>
      </c>
      <c r="G419" s="220"/>
      <c r="H419" s="223">
        <v>78.435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231</v>
      </c>
      <c r="AU419" s="229" t="s">
        <v>92</v>
      </c>
      <c r="AV419" s="12" t="s">
        <v>227</v>
      </c>
      <c r="AW419" s="12" t="s">
        <v>43</v>
      </c>
      <c r="AX419" s="12" t="s">
        <v>83</v>
      </c>
      <c r="AY419" s="229" t="s">
        <v>217</v>
      </c>
    </row>
    <row r="420" spans="2:51" s="13" customFormat="1" ht="13.5">
      <c r="B420" s="230"/>
      <c r="C420" s="231"/>
      <c r="D420" s="232" t="s">
        <v>231</v>
      </c>
      <c r="E420" s="233" t="s">
        <v>40</v>
      </c>
      <c r="F420" s="234" t="s">
        <v>238</v>
      </c>
      <c r="G420" s="231"/>
      <c r="H420" s="235">
        <v>78.435</v>
      </c>
      <c r="I420" s="236"/>
      <c r="J420" s="231"/>
      <c r="K420" s="231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231</v>
      </c>
      <c r="AU420" s="241" t="s">
        <v>92</v>
      </c>
      <c r="AV420" s="13" t="s">
        <v>224</v>
      </c>
      <c r="AW420" s="13" t="s">
        <v>43</v>
      </c>
      <c r="AX420" s="13" t="s">
        <v>24</v>
      </c>
      <c r="AY420" s="241" t="s">
        <v>217</v>
      </c>
    </row>
    <row r="421" spans="2:65" s="1" customFormat="1" ht="22.5" customHeight="1">
      <c r="B421" s="42"/>
      <c r="C421" s="195" t="s">
        <v>588</v>
      </c>
      <c r="D421" s="195" t="s">
        <v>219</v>
      </c>
      <c r="E421" s="196" t="s">
        <v>589</v>
      </c>
      <c r="F421" s="197" t="s">
        <v>590</v>
      </c>
      <c r="G421" s="198" t="s">
        <v>286</v>
      </c>
      <c r="H421" s="199">
        <v>6.951</v>
      </c>
      <c r="I421" s="200"/>
      <c r="J421" s="201">
        <f>ROUND(I421*H421,2)</f>
        <v>0</v>
      </c>
      <c r="K421" s="197" t="s">
        <v>223</v>
      </c>
      <c r="L421" s="62"/>
      <c r="M421" s="202" t="s">
        <v>40</v>
      </c>
      <c r="N421" s="203" t="s">
        <v>54</v>
      </c>
      <c r="O421" s="43"/>
      <c r="P421" s="204">
        <f>O421*H421</f>
        <v>0</v>
      </c>
      <c r="Q421" s="204">
        <v>0</v>
      </c>
      <c r="R421" s="204">
        <f>Q421*H421</f>
        <v>0</v>
      </c>
      <c r="S421" s="204">
        <v>0</v>
      </c>
      <c r="T421" s="205">
        <f>S421*H421</f>
        <v>0</v>
      </c>
      <c r="AR421" s="24" t="s">
        <v>276</v>
      </c>
      <c r="AT421" s="24" t="s">
        <v>219</v>
      </c>
      <c r="AU421" s="24" t="s">
        <v>92</v>
      </c>
      <c r="AY421" s="24" t="s">
        <v>217</v>
      </c>
      <c r="BE421" s="206">
        <f>IF(N421="základní",J421,0)</f>
        <v>0</v>
      </c>
      <c r="BF421" s="206">
        <f>IF(N421="snížená",J421,0)</f>
        <v>0</v>
      </c>
      <c r="BG421" s="206">
        <f>IF(N421="zákl. přenesená",J421,0)</f>
        <v>0</v>
      </c>
      <c r="BH421" s="206">
        <f>IF(N421="sníž. přenesená",J421,0)</f>
        <v>0</v>
      </c>
      <c r="BI421" s="206">
        <f>IF(N421="nulová",J421,0)</f>
        <v>0</v>
      </c>
      <c r="BJ421" s="24" t="s">
        <v>24</v>
      </c>
      <c r="BK421" s="206">
        <f>ROUND(I421*H421,2)</f>
        <v>0</v>
      </c>
      <c r="BL421" s="24" t="s">
        <v>276</v>
      </c>
      <c r="BM421" s="24" t="s">
        <v>561</v>
      </c>
    </row>
    <row r="422" spans="2:63" s="10" customFormat="1" ht="29.85" customHeight="1">
      <c r="B422" s="178"/>
      <c r="C422" s="179"/>
      <c r="D422" s="192" t="s">
        <v>82</v>
      </c>
      <c r="E422" s="193" t="s">
        <v>591</v>
      </c>
      <c r="F422" s="193" t="s">
        <v>592</v>
      </c>
      <c r="G422" s="179"/>
      <c r="H422" s="179"/>
      <c r="I422" s="182"/>
      <c r="J422" s="194">
        <f>BK422</f>
        <v>0</v>
      </c>
      <c r="K422" s="179"/>
      <c r="L422" s="184"/>
      <c r="M422" s="185"/>
      <c r="N422" s="186"/>
      <c r="O422" s="186"/>
      <c r="P422" s="187">
        <f>SUM(P423:P454)</f>
        <v>0</v>
      </c>
      <c r="Q422" s="186"/>
      <c r="R422" s="187">
        <f>SUM(R423:R454)</f>
        <v>4.01991377</v>
      </c>
      <c r="S422" s="186"/>
      <c r="T422" s="188">
        <f>SUM(T423:T454)</f>
        <v>0.5958246</v>
      </c>
      <c r="AR422" s="189" t="s">
        <v>92</v>
      </c>
      <c r="AT422" s="190" t="s">
        <v>82</v>
      </c>
      <c r="AU422" s="190" t="s">
        <v>24</v>
      </c>
      <c r="AY422" s="189" t="s">
        <v>217</v>
      </c>
      <c r="BK422" s="191">
        <f>SUM(BK423:BK454)</f>
        <v>0</v>
      </c>
    </row>
    <row r="423" spans="2:65" s="1" customFormat="1" ht="22.5" customHeight="1">
      <c r="B423" s="42"/>
      <c r="C423" s="195" t="s">
        <v>593</v>
      </c>
      <c r="D423" s="195" t="s">
        <v>219</v>
      </c>
      <c r="E423" s="196" t="s">
        <v>594</v>
      </c>
      <c r="F423" s="197" t="s">
        <v>595</v>
      </c>
      <c r="G423" s="198" t="s">
        <v>222</v>
      </c>
      <c r="H423" s="199">
        <v>1418.63</v>
      </c>
      <c r="I423" s="200"/>
      <c r="J423" s="201">
        <f>ROUND(I423*H423,2)</f>
        <v>0</v>
      </c>
      <c r="K423" s="197" t="s">
        <v>223</v>
      </c>
      <c r="L423" s="62"/>
      <c r="M423" s="202" t="s">
        <v>40</v>
      </c>
      <c r="N423" s="203" t="s">
        <v>54</v>
      </c>
      <c r="O423" s="43"/>
      <c r="P423" s="204">
        <f>O423*H423</f>
        <v>0</v>
      </c>
      <c r="Q423" s="204">
        <v>0</v>
      </c>
      <c r="R423" s="204">
        <f>Q423*H423</f>
        <v>0</v>
      </c>
      <c r="S423" s="204">
        <v>0.00042</v>
      </c>
      <c r="T423" s="205">
        <f>S423*H423</f>
        <v>0.5958246</v>
      </c>
      <c r="AR423" s="24" t="s">
        <v>276</v>
      </c>
      <c r="AT423" s="24" t="s">
        <v>219</v>
      </c>
      <c r="AU423" s="24" t="s">
        <v>92</v>
      </c>
      <c r="AY423" s="24" t="s">
        <v>217</v>
      </c>
      <c r="BE423" s="206">
        <f>IF(N423="základní",J423,0)</f>
        <v>0</v>
      </c>
      <c r="BF423" s="206">
        <f>IF(N423="snížená",J423,0)</f>
        <v>0</v>
      </c>
      <c r="BG423" s="206">
        <f>IF(N423="zákl. přenesená",J423,0)</f>
        <v>0</v>
      </c>
      <c r="BH423" s="206">
        <f>IF(N423="sníž. přenesená",J423,0)</f>
        <v>0</v>
      </c>
      <c r="BI423" s="206">
        <f>IF(N423="nulová",J423,0)</f>
        <v>0</v>
      </c>
      <c r="BJ423" s="24" t="s">
        <v>24</v>
      </c>
      <c r="BK423" s="206">
        <f>ROUND(I423*H423,2)</f>
        <v>0</v>
      </c>
      <c r="BL423" s="24" t="s">
        <v>276</v>
      </c>
      <c r="BM423" s="24" t="s">
        <v>564</v>
      </c>
    </row>
    <row r="424" spans="2:51" s="11" customFormat="1" ht="13.5">
      <c r="B424" s="207"/>
      <c r="C424" s="208"/>
      <c r="D424" s="209" t="s">
        <v>231</v>
      </c>
      <c r="E424" s="210" t="s">
        <v>40</v>
      </c>
      <c r="F424" s="211" t="s">
        <v>107</v>
      </c>
      <c r="G424" s="208"/>
      <c r="H424" s="212">
        <v>1418.63</v>
      </c>
      <c r="I424" s="213"/>
      <c r="J424" s="208"/>
      <c r="K424" s="208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231</v>
      </c>
      <c r="AU424" s="218" t="s">
        <v>92</v>
      </c>
      <c r="AV424" s="11" t="s">
        <v>92</v>
      </c>
      <c r="AW424" s="11" t="s">
        <v>43</v>
      </c>
      <c r="AX424" s="11" t="s">
        <v>83</v>
      </c>
      <c r="AY424" s="218" t="s">
        <v>217</v>
      </c>
    </row>
    <row r="425" spans="2:51" s="13" customFormat="1" ht="13.5">
      <c r="B425" s="230"/>
      <c r="C425" s="231"/>
      <c r="D425" s="232" t="s">
        <v>231</v>
      </c>
      <c r="E425" s="233" t="s">
        <v>40</v>
      </c>
      <c r="F425" s="234" t="s">
        <v>238</v>
      </c>
      <c r="G425" s="231"/>
      <c r="H425" s="235">
        <v>1418.63</v>
      </c>
      <c r="I425" s="236"/>
      <c r="J425" s="231"/>
      <c r="K425" s="231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231</v>
      </c>
      <c r="AU425" s="241" t="s">
        <v>92</v>
      </c>
      <c r="AV425" s="13" t="s">
        <v>224</v>
      </c>
      <c r="AW425" s="13" t="s">
        <v>43</v>
      </c>
      <c r="AX425" s="13" t="s">
        <v>24</v>
      </c>
      <c r="AY425" s="241" t="s">
        <v>217</v>
      </c>
    </row>
    <row r="426" spans="2:65" s="1" customFormat="1" ht="22.5" customHeight="1">
      <c r="B426" s="42"/>
      <c r="C426" s="195" t="s">
        <v>596</v>
      </c>
      <c r="D426" s="195" t="s">
        <v>219</v>
      </c>
      <c r="E426" s="196" t="s">
        <v>597</v>
      </c>
      <c r="F426" s="197" t="s">
        <v>598</v>
      </c>
      <c r="G426" s="198" t="s">
        <v>222</v>
      </c>
      <c r="H426" s="199">
        <v>1418.63</v>
      </c>
      <c r="I426" s="200"/>
      <c r="J426" s="201">
        <f>ROUND(I426*H426,2)</f>
        <v>0</v>
      </c>
      <c r="K426" s="197" t="s">
        <v>223</v>
      </c>
      <c r="L426" s="62"/>
      <c r="M426" s="202" t="s">
        <v>40</v>
      </c>
      <c r="N426" s="203" t="s">
        <v>54</v>
      </c>
      <c r="O426" s="43"/>
      <c r="P426" s="204">
        <f>O426*H426</f>
        <v>0</v>
      </c>
      <c r="Q426" s="204">
        <v>0</v>
      </c>
      <c r="R426" s="204">
        <f>Q426*H426</f>
        <v>0</v>
      </c>
      <c r="S426" s="204">
        <v>0</v>
      </c>
      <c r="T426" s="205">
        <f>S426*H426</f>
        <v>0</v>
      </c>
      <c r="AR426" s="24" t="s">
        <v>276</v>
      </c>
      <c r="AT426" s="24" t="s">
        <v>219</v>
      </c>
      <c r="AU426" s="24" t="s">
        <v>92</v>
      </c>
      <c r="AY426" s="24" t="s">
        <v>217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24" t="s">
        <v>24</v>
      </c>
      <c r="BK426" s="206">
        <f>ROUND(I426*H426,2)</f>
        <v>0</v>
      </c>
      <c r="BL426" s="24" t="s">
        <v>276</v>
      </c>
      <c r="BM426" s="24" t="s">
        <v>569</v>
      </c>
    </row>
    <row r="427" spans="2:51" s="11" customFormat="1" ht="13.5">
      <c r="B427" s="207"/>
      <c r="C427" s="208"/>
      <c r="D427" s="209" t="s">
        <v>231</v>
      </c>
      <c r="E427" s="210" t="s">
        <v>40</v>
      </c>
      <c r="F427" s="211" t="s">
        <v>107</v>
      </c>
      <c r="G427" s="208"/>
      <c r="H427" s="212">
        <v>1418.63</v>
      </c>
      <c r="I427" s="213"/>
      <c r="J427" s="208"/>
      <c r="K427" s="208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231</v>
      </c>
      <c r="AU427" s="218" t="s">
        <v>92</v>
      </c>
      <c r="AV427" s="11" t="s">
        <v>92</v>
      </c>
      <c r="AW427" s="11" t="s">
        <v>43</v>
      </c>
      <c r="AX427" s="11" t="s">
        <v>83</v>
      </c>
      <c r="AY427" s="218" t="s">
        <v>217</v>
      </c>
    </row>
    <row r="428" spans="2:51" s="13" customFormat="1" ht="13.5">
      <c r="B428" s="230"/>
      <c r="C428" s="231"/>
      <c r="D428" s="232" t="s">
        <v>231</v>
      </c>
      <c r="E428" s="233" t="s">
        <v>40</v>
      </c>
      <c r="F428" s="234" t="s">
        <v>238</v>
      </c>
      <c r="G428" s="231"/>
      <c r="H428" s="235">
        <v>1418.63</v>
      </c>
      <c r="I428" s="236"/>
      <c r="J428" s="231"/>
      <c r="K428" s="231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231</v>
      </c>
      <c r="AU428" s="241" t="s">
        <v>92</v>
      </c>
      <c r="AV428" s="13" t="s">
        <v>224</v>
      </c>
      <c r="AW428" s="13" t="s">
        <v>43</v>
      </c>
      <c r="AX428" s="13" t="s">
        <v>24</v>
      </c>
      <c r="AY428" s="241" t="s">
        <v>217</v>
      </c>
    </row>
    <row r="429" spans="2:65" s="1" customFormat="1" ht="22.5" customHeight="1">
      <c r="B429" s="42"/>
      <c r="C429" s="242" t="s">
        <v>599</v>
      </c>
      <c r="D429" s="242" t="s">
        <v>266</v>
      </c>
      <c r="E429" s="243" t="s">
        <v>600</v>
      </c>
      <c r="F429" s="244" t="s">
        <v>601</v>
      </c>
      <c r="G429" s="245" t="s">
        <v>222</v>
      </c>
      <c r="H429" s="246">
        <v>1447.003</v>
      </c>
      <c r="I429" s="247"/>
      <c r="J429" s="248">
        <f>ROUND(I429*H429,2)</f>
        <v>0</v>
      </c>
      <c r="K429" s="244" t="s">
        <v>223</v>
      </c>
      <c r="L429" s="249"/>
      <c r="M429" s="250" t="s">
        <v>40</v>
      </c>
      <c r="N429" s="251" t="s">
        <v>54</v>
      </c>
      <c r="O429" s="43"/>
      <c r="P429" s="204">
        <f>O429*H429</f>
        <v>0</v>
      </c>
      <c r="Q429" s="204">
        <v>0.0024</v>
      </c>
      <c r="R429" s="204">
        <f>Q429*H429</f>
        <v>3.4728071999999996</v>
      </c>
      <c r="S429" s="204">
        <v>0</v>
      </c>
      <c r="T429" s="205">
        <f>S429*H429</f>
        <v>0</v>
      </c>
      <c r="AR429" s="24" t="s">
        <v>357</v>
      </c>
      <c r="AT429" s="24" t="s">
        <v>266</v>
      </c>
      <c r="AU429" s="24" t="s">
        <v>92</v>
      </c>
      <c r="AY429" s="24" t="s">
        <v>217</v>
      </c>
      <c r="BE429" s="206">
        <f>IF(N429="základní",J429,0)</f>
        <v>0</v>
      </c>
      <c r="BF429" s="206">
        <f>IF(N429="snížená",J429,0)</f>
        <v>0</v>
      </c>
      <c r="BG429" s="206">
        <f>IF(N429="zákl. přenesená",J429,0)</f>
        <v>0</v>
      </c>
      <c r="BH429" s="206">
        <f>IF(N429="sníž. přenesená",J429,0)</f>
        <v>0</v>
      </c>
      <c r="BI429" s="206">
        <f>IF(N429="nulová",J429,0)</f>
        <v>0</v>
      </c>
      <c r="BJ429" s="24" t="s">
        <v>24</v>
      </c>
      <c r="BK429" s="206">
        <f>ROUND(I429*H429,2)</f>
        <v>0</v>
      </c>
      <c r="BL429" s="24" t="s">
        <v>276</v>
      </c>
      <c r="BM429" s="24" t="s">
        <v>576</v>
      </c>
    </row>
    <row r="430" spans="2:47" s="1" customFormat="1" ht="27">
      <c r="B430" s="42"/>
      <c r="C430" s="64"/>
      <c r="D430" s="209" t="s">
        <v>300</v>
      </c>
      <c r="E430" s="64"/>
      <c r="F430" s="255" t="s">
        <v>602</v>
      </c>
      <c r="G430" s="64"/>
      <c r="H430" s="64"/>
      <c r="I430" s="165"/>
      <c r="J430" s="64"/>
      <c r="K430" s="64"/>
      <c r="L430" s="62"/>
      <c r="M430" s="256"/>
      <c r="N430" s="43"/>
      <c r="O430" s="43"/>
      <c r="P430" s="43"/>
      <c r="Q430" s="43"/>
      <c r="R430" s="43"/>
      <c r="S430" s="43"/>
      <c r="T430" s="79"/>
      <c r="AT430" s="24" t="s">
        <v>300</v>
      </c>
      <c r="AU430" s="24" t="s">
        <v>92</v>
      </c>
    </row>
    <row r="431" spans="2:51" s="11" customFormat="1" ht="13.5">
      <c r="B431" s="207"/>
      <c r="C431" s="208"/>
      <c r="D431" s="209" t="s">
        <v>231</v>
      </c>
      <c r="E431" s="210" t="s">
        <v>40</v>
      </c>
      <c r="F431" s="211" t="s">
        <v>603</v>
      </c>
      <c r="G431" s="208"/>
      <c r="H431" s="212">
        <v>1447.003</v>
      </c>
      <c r="I431" s="213"/>
      <c r="J431" s="208"/>
      <c r="K431" s="208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231</v>
      </c>
      <c r="AU431" s="218" t="s">
        <v>92</v>
      </c>
      <c r="AV431" s="11" t="s">
        <v>92</v>
      </c>
      <c r="AW431" s="11" t="s">
        <v>43</v>
      </c>
      <c r="AX431" s="11" t="s">
        <v>83</v>
      </c>
      <c r="AY431" s="218" t="s">
        <v>217</v>
      </c>
    </row>
    <row r="432" spans="2:51" s="13" customFormat="1" ht="13.5">
      <c r="B432" s="230"/>
      <c r="C432" s="231"/>
      <c r="D432" s="232" t="s">
        <v>231</v>
      </c>
      <c r="E432" s="233" t="s">
        <v>40</v>
      </c>
      <c r="F432" s="234" t="s">
        <v>238</v>
      </c>
      <c r="G432" s="231"/>
      <c r="H432" s="235">
        <v>1447.003</v>
      </c>
      <c r="I432" s="236"/>
      <c r="J432" s="231"/>
      <c r="K432" s="231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231</v>
      </c>
      <c r="AU432" s="241" t="s">
        <v>92</v>
      </c>
      <c r="AV432" s="13" t="s">
        <v>224</v>
      </c>
      <c r="AW432" s="13" t="s">
        <v>43</v>
      </c>
      <c r="AX432" s="13" t="s">
        <v>24</v>
      </c>
      <c r="AY432" s="241" t="s">
        <v>217</v>
      </c>
    </row>
    <row r="433" spans="2:65" s="1" customFormat="1" ht="22.5" customHeight="1">
      <c r="B433" s="42"/>
      <c r="C433" s="195" t="s">
        <v>604</v>
      </c>
      <c r="D433" s="195" t="s">
        <v>219</v>
      </c>
      <c r="E433" s="196" t="s">
        <v>605</v>
      </c>
      <c r="F433" s="197" t="s">
        <v>606</v>
      </c>
      <c r="G433" s="198" t="s">
        <v>222</v>
      </c>
      <c r="H433" s="199">
        <v>74.229</v>
      </c>
      <c r="I433" s="200"/>
      <c r="J433" s="201">
        <f>ROUND(I433*H433,2)</f>
        <v>0</v>
      </c>
      <c r="K433" s="197" t="s">
        <v>223</v>
      </c>
      <c r="L433" s="62"/>
      <c r="M433" s="202" t="s">
        <v>40</v>
      </c>
      <c r="N433" s="203" t="s">
        <v>54</v>
      </c>
      <c r="O433" s="43"/>
      <c r="P433" s="204">
        <f>O433*H433</f>
        <v>0</v>
      </c>
      <c r="Q433" s="204">
        <v>5E-05</v>
      </c>
      <c r="R433" s="204">
        <f>Q433*H433</f>
        <v>0.0037114500000000003</v>
      </c>
      <c r="S433" s="204">
        <v>0</v>
      </c>
      <c r="T433" s="205">
        <f>S433*H433</f>
        <v>0</v>
      </c>
      <c r="AR433" s="24" t="s">
        <v>276</v>
      </c>
      <c r="AT433" s="24" t="s">
        <v>219</v>
      </c>
      <c r="AU433" s="24" t="s">
        <v>92</v>
      </c>
      <c r="AY433" s="24" t="s">
        <v>217</v>
      </c>
      <c r="BE433" s="206">
        <f>IF(N433="základní",J433,0)</f>
        <v>0</v>
      </c>
      <c r="BF433" s="206">
        <f>IF(N433="snížená",J433,0)</f>
        <v>0</v>
      </c>
      <c r="BG433" s="206">
        <f>IF(N433="zákl. přenesená",J433,0)</f>
        <v>0</v>
      </c>
      <c r="BH433" s="206">
        <f>IF(N433="sníž. přenesená",J433,0)</f>
        <v>0</v>
      </c>
      <c r="BI433" s="206">
        <f>IF(N433="nulová",J433,0)</f>
        <v>0</v>
      </c>
      <c r="BJ433" s="24" t="s">
        <v>24</v>
      </c>
      <c r="BK433" s="206">
        <f>ROUND(I433*H433,2)</f>
        <v>0</v>
      </c>
      <c r="BL433" s="24" t="s">
        <v>276</v>
      </c>
      <c r="BM433" s="24" t="s">
        <v>579</v>
      </c>
    </row>
    <row r="434" spans="2:51" s="11" customFormat="1" ht="13.5">
      <c r="B434" s="207"/>
      <c r="C434" s="208"/>
      <c r="D434" s="209" t="s">
        <v>231</v>
      </c>
      <c r="E434" s="210" t="s">
        <v>40</v>
      </c>
      <c r="F434" s="211" t="s">
        <v>152</v>
      </c>
      <c r="G434" s="208"/>
      <c r="H434" s="212">
        <v>74.229</v>
      </c>
      <c r="I434" s="213"/>
      <c r="J434" s="208"/>
      <c r="K434" s="208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231</v>
      </c>
      <c r="AU434" s="218" t="s">
        <v>92</v>
      </c>
      <c r="AV434" s="11" t="s">
        <v>92</v>
      </c>
      <c r="AW434" s="11" t="s">
        <v>43</v>
      </c>
      <c r="AX434" s="11" t="s">
        <v>83</v>
      </c>
      <c r="AY434" s="218" t="s">
        <v>217</v>
      </c>
    </row>
    <row r="435" spans="2:51" s="13" customFormat="1" ht="13.5">
      <c r="B435" s="230"/>
      <c r="C435" s="231"/>
      <c r="D435" s="232" t="s">
        <v>231</v>
      </c>
      <c r="E435" s="233" t="s">
        <v>40</v>
      </c>
      <c r="F435" s="234" t="s">
        <v>238</v>
      </c>
      <c r="G435" s="231"/>
      <c r="H435" s="235">
        <v>74.229</v>
      </c>
      <c r="I435" s="236"/>
      <c r="J435" s="231"/>
      <c r="K435" s="231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231</v>
      </c>
      <c r="AU435" s="241" t="s">
        <v>92</v>
      </c>
      <c r="AV435" s="13" t="s">
        <v>224</v>
      </c>
      <c r="AW435" s="13" t="s">
        <v>43</v>
      </c>
      <c r="AX435" s="13" t="s">
        <v>24</v>
      </c>
      <c r="AY435" s="241" t="s">
        <v>217</v>
      </c>
    </row>
    <row r="436" spans="2:65" s="1" customFormat="1" ht="22.5" customHeight="1">
      <c r="B436" s="42"/>
      <c r="C436" s="242" t="s">
        <v>607</v>
      </c>
      <c r="D436" s="242" t="s">
        <v>266</v>
      </c>
      <c r="E436" s="243" t="s">
        <v>608</v>
      </c>
      <c r="F436" s="244" t="s">
        <v>609</v>
      </c>
      <c r="G436" s="245" t="s">
        <v>222</v>
      </c>
      <c r="H436" s="246">
        <v>75.714</v>
      </c>
      <c r="I436" s="247"/>
      <c r="J436" s="248">
        <f>ROUND(I436*H436,2)</f>
        <v>0</v>
      </c>
      <c r="K436" s="244" t="s">
        <v>223</v>
      </c>
      <c r="L436" s="249"/>
      <c r="M436" s="250" t="s">
        <v>40</v>
      </c>
      <c r="N436" s="251" t="s">
        <v>54</v>
      </c>
      <c r="O436" s="43"/>
      <c r="P436" s="204">
        <f>O436*H436</f>
        <v>0</v>
      </c>
      <c r="Q436" s="204">
        <v>0.0028</v>
      </c>
      <c r="R436" s="204">
        <f>Q436*H436</f>
        <v>0.2119992</v>
      </c>
      <c r="S436" s="204">
        <v>0</v>
      </c>
      <c r="T436" s="205">
        <f>S436*H436</f>
        <v>0</v>
      </c>
      <c r="AR436" s="24" t="s">
        <v>357</v>
      </c>
      <c r="AT436" s="24" t="s">
        <v>266</v>
      </c>
      <c r="AU436" s="24" t="s">
        <v>92</v>
      </c>
      <c r="AY436" s="24" t="s">
        <v>217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24" t="s">
        <v>24</v>
      </c>
      <c r="BK436" s="206">
        <f>ROUND(I436*H436,2)</f>
        <v>0</v>
      </c>
      <c r="BL436" s="24" t="s">
        <v>276</v>
      </c>
      <c r="BM436" s="24" t="s">
        <v>584</v>
      </c>
    </row>
    <row r="437" spans="2:51" s="11" customFormat="1" ht="13.5">
      <c r="B437" s="207"/>
      <c r="C437" s="208"/>
      <c r="D437" s="209" t="s">
        <v>231</v>
      </c>
      <c r="E437" s="210" t="s">
        <v>40</v>
      </c>
      <c r="F437" s="211" t="s">
        <v>610</v>
      </c>
      <c r="G437" s="208"/>
      <c r="H437" s="212">
        <v>75.714</v>
      </c>
      <c r="I437" s="213"/>
      <c r="J437" s="208"/>
      <c r="K437" s="208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231</v>
      </c>
      <c r="AU437" s="218" t="s">
        <v>92</v>
      </c>
      <c r="AV437" s="11" t="s">
        <v>92</v>
      </c>
      <c r="AW437" s="11" t="s">
        <v>43</v>
      </c>
      <c r="AX437" s="11" t="s">
        <v>83</v>
      </c>
      <c r="AY437" s="218" t="s">
        <v>217</v>
      </c>
    </row>
    <row r="438" spans="2:51" s="13" customFormat="1" ht="13.5">
      <c r="B438" s="230"/>
      <c r="C438" s="231"/>
      <c r="D438" s="232" t="s">
        <v>231</v>
      </c>
      <c r="E438" s="233" t="s">
        <v>40</v>
      </c>
      <c r="F438" s="234" t="s">
        <v>238</v>
      </c>
      <c r="G438" s="231"/>
      <c r="H438" s="235">
        <v>75.714</v>
      </c>
      <c r="I438" s="236"/>
      <c r="J438" s="231"/>
      <c r="K438" s="231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231</v>
      </c>
      <c r="AU438" s="241" t="s">
        <v>92</v>
      </c>
      <c r="AV438" s="13" t="s">
        <v>224</v>
      </c>
      <c r="AW438" s="13" t="s">
        <v>43</v>
      </c>
      <c r="AX438" s="13" t="s">
        <v>24</v>
      </c>
      <c r="AY438" s="241" t="s">
        <v>217</v>
      </c>
    </row>
    <row r="439" spans="2:65" s="1" customFormat="1" ht="22.5" customHeight="1">
      <c r="B439" s="42"/>
      <c r="C439" s="242" t="s">
        <v>611</v>
      </c>
      <c r="D439" s="242" t="s">
        <v>266</v>
      </c>
      <c r="E439" s="243" t="s">
        <v>612</v>
      </c>
      <c r="F439" s="244" t="s">
        <v>613</v>
      </c>
      <c r="G439" s="245" t="s">
        <v>222</v>
      </c>
      <c r="H439" s="246">
        <v>75.714</v>
      </c>
      <c r="I439" s="247"/>
      <c r="J439" s="248">
        <f>ROUND(I439*H439,2)</f>
        <v>0</v>
      </c>
      <c r="K439" s="244" t="s">
        <v>223</v>
      </c>
      <c r="L439" s="249"/>
      <c r="M439" s="250" t="s">
        <v>40</v>
      </c>
      <c r="N439" s="251" t="s">
        <v>54</v>
      </c>
      <c r="O439" s="43"/>
      <c r="P439" s="204">
        <f>O439*H439</f>
        <v>0</v>
      </c>
      <c r="Q439" s="204">
        <v>0.0021</v>
      </c>
      <c r="R439" s="204">
        <f>Q439*H439</f>
        <v>0.15899939999999999</v>
      </c>
      <c r="S439" s="204">
        <v>0</v>
      </c>
      <c r="T439" s="205">
        <f>S439*H439</f>
        <v>0</v>
      </c>
      <c r="AR439" s="24" t="s">
        <v>357</v>
      </c>
      <c r="AT439" s="24" t="s">
        <v>266</v>
      </c>
      <c r="AU439" s="24" t="s">
        <v>92</v>
      </c>
      <c r="AY439" s="24" t="s">
        <v>217</v>
      </c>
      <c r="BE439" s="206">
        <f>IF(N439="základní",J439,0)</f>
        <v>0</v>
      </c>
      <c r="BF439" s="206">
        <f>IF(N439="snížená",J439,0)</f>
        <v>0</v>
      </c>
      <c r="BG439" s="206">
        <f>IF(N439="zákl. přenesená",J439,0)</f>
        <v>0</v>
      </c>
      <c r="BH439" s="206">
        <f>IF(N439="sníž. přenesená",J439,0)</f>
        <v>0</v>
      </c>
      <c r="BI439" s="206">
        <f>IF(N439="nulová",J439,0)</f>
        <v>0</v>
      </c>
      <c r="BJ439" s="24" t="s">
        <v>24</v>
      </c>
      <c r="BK439" s="206">
        <f>ROUND(I439*H439,2)</f>
        <v>0</v>
      </c>
      <c r="BL439" s="24" t="s">
        <v>276</v>
      </c>
      <c r="BM439" s="24" t="s">
        <v>588</v>
      </c>
    </row>
    <row r="440" spans="2:51" s="11" customFormat="1" ht="13.5">
      <c r="B440" s="207"/>
      <c r="C440" s="208"/>
      <c r="D440" s="209" t="s">
        <v>231</v>
      </c>
      <c r="E440" s="210" t="s">
        <v>40</v>
      </c>
      <c r="F440" s="211" t="s">
        <v>610</v>
      </c>
      <c r="G440" s="208"/>
      <c r="H440" s="212">
        <v>75.714</v>
      </c>
      <c r="I440" s="213"/>
      <c r="J440" s="208"/>
      <c r="K440" s="208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231</v>
      </c>
      <c r="AU440" s="218" t="s">
        <v>92</v>
      </c>
      <c r="AV440" s="11" t="s">
        <v>92</v>
      </c>
      <c r="AW440" s="11" t="s">
        <v>43</v>
      </c>
      <c r="AX440" s="11" t="s">
        <v>83</v>
      </c>
      <c r="AY440" s="218" t="s">
        <v>217</v>
      </c>
    </row>
    <row r="441" spans="2:51" s="13" customFormat="1" ht="13.5">
      <c r="B441" s="230"/>
      <c r="C441" s="231"/>
      <c r="D441" s="232" t="s">
        <v>231</v>
      </c>
      <c r="E441" s="233" t="s">
        <v>40</v>
      </c>
      <c r="F441" s="234" t="s">
        <v>238</v>
      </c>
      <c r="G441" s="231"/>
      <c r="H441" s="235">
        <v>75.714</v>
      </c>
      <c r="I441" s="236"/>
      <c r="J441" s="231"/>
      <c r="K441" s="231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231</v>
      </c>
      <c r="AU441" s="241" t="s">
        <v>92</v>
      </c>
      <c r="AV441" s="13" t="s">
        <v>224</v>
      </c>
      <c r="AW441" s="13" t="s">
        <v>43</v>
      </c>
      <c r="AX441" s="13" t="s">
        <v>24</v>
      </c>
      <c r="AY441" s="241" t="s">
        <v>217</v>
      </c>
    </row>
    <row r="442" spans="2:65" s="1" customFormat="1" ht="22.5" customHeight="1">
      <c r="B442" s="42"/>
      <c r="C442" s="195" t="s">
        <v>521</v>
      </c>
      <c r="D442" s="195" t="s">
        <v>219</v>
      </c>
      <c r="E442" s="196" t="s">
        <v>614</v>
      </c>
      <c r="F442" s="197" t="s">
        <v>615</v>
      </c>
      <c r="G442" s="198" t="s">
        <v>222</v>
      </c>
      <c r="H442" s="199">
        <v>1418.63</v>
      </c>
      <c r="I442" s="200"/>
      <c r="J442" s="201">
        <f>ROUND(I442*H442,2)</f>
        <v>0</v>
      </c>
      <c r="K442" s="197" t="s">
        <v>223</v>
      </c>
      <c r="L442" s="62"/>
      <c r="M442" s="202" t="s">
        <v>40</v>
      </c>
      <c r="N442" s="203" t="s">
        <v>54</v>
      </c>
      <c r="O442" s="43"/>
      <c r="P442" s="204">
        <f>O442*H442</f>
        <v>0</v>
      </c>
      <c r="Q442" s="204">
        <v>0</v>
      </c>
      <c r="R442" s="204">
        <f>Q442*H442</f>
        <v>0</v>
      </c>
      <c r="S442" s="204">
        <v>0</v>
      </c>
      <c r="T442" s="205">
        <f>S442*H442</f>
        <v>0</v>
      </c>
      <c r="AR442" s="24" t="s">
        <v>276</v>
      </c>
      <c r="AT442" s="24" t="s">
        <v>219</v>
      </c>
      <c r="AU442" s="24" t="s">
        <v>92</v>
      </c>
      <c r="AY442" s="24" t="s">
        <v>217</v>
      </c>
      <c r="BE442" s="206">
        <f>IF(N442="základní",J442,0)</f>
        <v>0</v>
      </c>
      <c r="BF442" s="206">
        <f>IF(N442="snížená",J442,0)</f>
        <v>0</v>
      </c>
      <c r="BG442" s="206">
        <f>IF(N442="zákl. přenesená",J442,0)</f>
        <v>0</v>
      </c>
      <c r="BH442" s="206">
        <f>IF(N442="sníž. přenesená",J442,0)</f>
        <v>0</v>
      </c>
      <c r="BI442" s="206">
        <f>IF(N442="nulová",J442,0)</f>
        <v>0</v>
      </c>
      <c r="BJ442" s="24" t="s">
        <v>24</v>
      </c>
      <c r="BK442" s="206">
        <f>ROUND(I442*H442,2)</f>
        <v>0</v>
      </c>
      <c r="BL442" s="24" t="s">
        <v>276</v>
      </c>
      <c r="BM442" s="24" t="s">
        <v>593</v>
      </c>
    </row>
    <row r="443" spans="2:51" s="11" customFormat="1" ht="13.5">
      <c r="B443" s="207"/>
      <c r="C443" s="208"/>
      <c r="D443" s="209" t="s">
        <v>231</v>
      </c>
      <c r="E443" s="210" t="s">
        <v>40</v>
      </c>
      <c r="F443" s="211" t="s">
        <v>107</v>
      </c>
      <c r="G443" s="208"/>
      <c r="H443" s="212">
        <v>1418.63</v>
      </c>
      <c r="I443" s="213"/>
      <c r="J443" s="208"/>
      <c r="K443" s="208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231</v>
      </c>
      <c r="AU443" s="218" t="s">
        <v>92</v>
      </c>
      <c r="AV443" s="11" t="s">
        <v>92</v>
      </c>
      <c r="AW443" s="11" t="s">
        <v>43</v>
      </c>
      <c r="AX443" s="11" t="s">
        <v>83</v>
      </c>
      <c r="AY443" s="218" t="s">
        <v>217</v>
      </c>
    </row>
    <row r="444" spans="2:51" s="13" customFormat="1" ht="13.5">
      <c r="B444" s="230"/>
      <c r="C444" s="231"/>
      <c r="D444" s="232" t="s">
        <v>231</v>
      </c>
      <c r="E444" s="233" t="s">
        <v>40</v>
      </c>
      <c r="F444" s="234" t="s">
        <v>238</v>
      </c>
      <c r="G444" s="231"/>
      <c r="H444" s="235">
        <v>1418.63</v>
      </c>
      <c r="I444" s="236"/>
      <c r="J444" s="231"/>
      <c r="K444" s="231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231</v>
      </c>
      <c r="AU444" s="241" t="s">
        <v>92</v>
      </c>
      <c r="AV444" s="13" t="s">
        <v>224</v>
      </c>
      <c r="AW444" s="13" t="s">
        <v>43</v>
      </c>
      <c r="AX444" s="13" t="s">
        <v>24</v>
      </c>
      <c r="AY444" s="241" t="s">
        <v>217</v>
      </c>
    </row>
    <row r="445" spans="2:65" s="1" customFormat="1" ht="22.5" customHeight="1">
      <c r="B445" s="42"/>
      <c r="C445" s="242" t="s">
        <v>616</v>
      </c>
      <c r="D445" s="242" t="s">
        <v>266</v>
      </c>
      <c r="E445" s="243" t="s">
        <v>617</v>
      </c>
      <c r="F445" s="244" t="s">
        <v>618</v>
      </c>
      <c r="G445" s="245" t="s">
        <v>222</v>
      </c>
      <c r="H445" s="246">
        <v>1560.493</v>
      </c>
      <c r="I445" s="247"/>
      <c r="J445" s="248">
        <f>ROUND(I445*H445,2)</f>
        <v>0</v>
      </c>
      <c r="K445" s="244" t="s">
        <v>223</v>
      </c>
      <c r="L445" s="249"/>
      <c r="M445" s="250" t="s">
        <v>40</v>
      </c>
      <c r="N445" s="251" t="s">
        <v>54</v>
      </c>
      <c r="O445" s="43"/>
      <c r="P445" s="204">
        <f>O445*H445</f>
        <v>0</v>
      </c>
      <c r="Q445" s="204">
        <v>0.00011</v>
      </c>
      <c r="R445" s="204">
        <f>Q445*H445</f>
        <v>0.17165423</v>
      </c>
      <c r="S445" s="204">
        <v>0</v>
      </c>
      <c r="T445" s="205">
        <f>S445*H445</f>
        <v>0</v>
      </c>
      <c r="AR445" s="24" t="s">
        <v>357</v>
      </c>
      <c r="AT445" s="24" t="s">
        <v>266</v>
      </c>
      <c r="AU445" s="24" t="s">
        <v>92</v>
      </c>
      <c r="AY445" s="24" t="s">
        <v>217</v>
      </c>
      <c r="BE445" s="206">
        <f>IF(N445="základní",J445,0)</f>
        <v>0</v>
      </c>
      <c r="BF445" s="206">
        <f>IF(N445="snížená",J445,0)</f>
        <v>0</v>
      </c>
      <c r="BG445" s="206">
        <f>IF(N445="zákl. přenesená",J445,0)</f>
        <v>0</v>
      </c>
      <c r="BH445" s="206">
        <f>IF(N445="sníž. přenesená",J445,0)</f>
        <v>0</v>
      </c>
      <c r="BI445" s="206">
        <f>IF(N445="nulová",J445,0)</f>
        <v>0</v>
      </c>
      <c r="BJ445" s="24" t="s">
        <v>24</v>
      </c>
      <c r="BK445" s="206">
        <f>ROUND(I445*H445,2)</f>
        <v>0</v>
      </c>
      <c r="BL445" s="24" t="s">
        <v>276</v>
      </c>
      <c r="BM445" s="24" t="s">
        <v>596</v>
      </c>
    </row>
    <row r="446" spans="2:51" s="11" customFormat="1" ht="13.5">
      <c r="B446" s="207"/>
      <c r="C446" s="208"/>
      <c r="D446" s="209" t="s">
        <v>231</v>
      </c>
      <c r="E446" s="210" t="s">
        <v>40</v>
      </c>
      <c r="F446" s="211" t="s">
        <v>619</v>
      </c>
      <c r="G446" s="208"/>
      <c r="H446" s="212">
        <v>1560.493</v>
      </c>
      <c r="I446" s="213"/>
      <c r="J446" s="208"/>
      <c r="K446" s="208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231</v>
      </c>
      <c r="AU446" s="218" t="s">
        <v>92</v>
      </c>
      <c r="AV446" s="11" t="s">
        <v>92</v>
      </c>
      <c r="AW446" s="11" t="s">
        <v>43</v>
      </c>
      <c r="AX446" s="11" t="s">
        <v>83</v>
      </c>
      <c r="AY446" s="218" t="s">
        <v>217</v>
      </c>
    </row>
    <row r="447" spans="2:51" s="13" customFormat="1" ht="13.5">
      <c r="B447" s="230"/>
      <c r="C447" s="231"/>
      <c r="D447" s="232" t="s">
        <v>231</v>
      </c>
      <c r="E447" s="233" t="s">
        <v>40</v>
      </c>
      <c r="F447" s="234" t="s">
        <v>238</v>
      </c>
      <c r="G447" s="231"/>
      <c r="H447" s="235">
        <v>1560.493</v>
      </c>
      <c r="I447" s="236"/>
      <c r="J447" s="231"/>
      <c r="K447" s="231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231</v>
      </c>
      <c r="AU447" s="241" t="s">
        <v>92</v>
      </c>
      <c r="AV447" s="13" t="s">
        <v>224</v>
      </c>
      <c r="AW447" s="13" t="s">
        <v>43</v>
      </c>
      <c r="AX447" s="13" t="s">
        <v>24</v>
      </c>
      <c r="AY447" s="241" t="s">
        <v>217</v>
      </c>
    </row>
    <row r="448" spans="2:65" s="1" customFormat="1" ht="31.5" customHeight="1">
      <c r="B448" s="42"/>
      <c r="C448" s="195" t="s">
        <v>620</v>
      </c>
      <c r="D448" s="195" t="s">
        <v>219</v>
      </c>
      <c r="E448" s="196" t="s">
        <v>621</v>
      </c>
      <c r="F448" s="197" t="s">
        <v>622</v>
      </c>
      <c r="G448" s="198" t="s">
        <v>222</v>
      </c>
      <c r="H448" s="199">
        <v>74.229</v>
      </c>
      <c r="I448" s="200"/>
      <c r="J448" s="201">
        <f>ROUND(I448*H448,2)</f>
        <v>0</v>
      </c>
      <c r="K448" s="197" t="s">
        <v>223</v>
      </c>
      <c r="L448" s="62"/>
      <c r="M448" s="202" t="s">
        <v>40</v>
      </c>
      <c r="N448" s="203" t="s">
        <v>54</v>
      </c>
      <c r="O448" s="43"/>
      <c r="P448" s="204">
        <f>O448*H448</f>
        <v>0</v>
      </c>
      <c r="Q448" s="204">
        <v>1E-05</v>
      </c>
      <c r="R448" s="204">
        <f>Q448*H448</f>
        <v>0.00074229</v>
      </c>
      <c r="S448" s="204">
        <v>0</v>
      </c>
      <c r="T448" s="205">
        <f>S448*H448</f>
        <v>0</v>
      </c>
      <c r="AR448" s="24" t="s">
        <v>276</v>
      </c>
      <c r="AT448" s="24" t="s">
        <v>219</v>
      </c>
      <c r="AU448" s="24" t="s">
        <v>92</v>
      </c>
      <c r="AY448" s="24" t="s">
        <v>217</v>
      </c>
      <c r="BE448" s="206">
        <f>IF(N448="základní",J448,0)</f>
        <v>0</v>
      </c>
      <c r="BF448" s="206">
        <f>IF(N448="snížená",J448,0)</f>
        <v>0</v>
      </c>
      <c r="BG448" s="206">
        <f>IF(N448="zákl. přenesená",J448,0)</f>
        <v>0</v>
      </c>
      <c r="BH448" s="206">
        <f>IF(N448="sníž. přenesená",J448,0)</f>
        <v>0</v>
      </c>
      <c r="BI448" s="206">
        <f>IF(N448="nulová",J448,0)</f>
        <v>0</v>
      </c>
      <c r="BJ448" s="24" t="s">
        <v>24</v>
      </c>
      <c r="BK448" s="206">
        <f>ROUND(I448*H448,2)</f>
        <v>0</v>
      </c>
      <c r="BL448" s="24" t="s">
        <v>276</v>
      </c>
      <c r="BM448" s="24" t="s">
        <v>599</v>
      </c>
    </row>
    <row r="449" spans="2:51" s="11" customFormat="1" ht="13.5">
      <c r="B449" s="207"/>
      <c r="C449" s="208"/>
      <c r="D449" s="209" t="s">
        <v>231</v>
      </c>
      <c r="E449" s="210" t="s">
        <v>40</v>
      </c>
      <c r="F449" s="211" t="s">
        <v>152</v>
      </c>
      <c r="G449" s="208"/>
      <c r="H449" s="212">
        <v>74.229</v>
      </c>
      <c r="I449" s="213"/>
      <c r="J449" s="208"/>
      <c r="K449" s="208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231</v>
      </c>
      <c r="AU449" s="218" t="s">
        <v>92</v>
      </c>
      <c r="AV449" s="11" t="s">
        <v>92</v>
      </c>
      <c r="AW449" s="11" t="s">
        <v>43</v>
      </c>
      <c r="AX449" s="11" t="s">
        <v>83</v>
      </c>
      <c r="AY449" s="218" t="s">
        <v>217</v>
      </c>
    </row>
    <row r="450" spans="2:51" s="13" customFormat="1" ht="13.5">
      <c r="B450" s="230"/>
      <c r="C450" s="231"/>
      <c r="D450" s="232" t="s">
        <v>231</v>
      </c>
      <c r="E450" s="233" t="s">
        <v>40</v>
      </c>
      <c r="F450" s="234" t="s">
        <v>238</v>
      </c>
      <c r="G450" s="231"/>
      <c r="H450" s="235">
        <v>74.229</v>
      </c>
      <c r="I450" s="236"/>
      <c r="J450" s="231"/>
      <c r="K450" s="231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231</v>
      </c>
      <c r="AU450" s="241" t="s">
        <v>92</v>
      </c>
      <c r="AV450" s="13" t="s">
        <v>224</v>
      </c>
      <c r="AW450" s="13" t="s">
        <v>43</v>
      </c>
      <c r="AX450" s="13" t="s">
        <v>24</v>
      </c>
      <c r="AY450" s="241" t="s">
        <v>217</v>
      </c>
    </row>
    <row r="451" spans="2:65" s="1" customFormat="1" ht="22.5" customHeight="1">
      <c r="B451" s="42"/>
      <c r="C451" s="242" t="s">
        <v>623</v>
      </c>
      <c r="D451" s="242" t="s">
        <v>266</v>
      </c>
      <c r="E451" s="243" t="s">
        <v>624</v>
      </c>
      <c r="F451" s="244" t="s">
        <v>625</v>
      </c>
      <c r="G451" s="245" t="s">
        <v>222</v>
      </c>
      <c r="H451" s="246">
        <v>81.652</v>
      </c>
      <c r="I451" s="247"/>
      <c r="J451" s="248">
        <f>ROUND(I451*H451,2)</f>
        <v>0</v>
      </c>
      <c r="K451" s="244" t="s">
        <v>40</v>
      </c>
      <c r="L451" s="249"/>
      <c r="M451" s="250" t="s">
        <v>40</v>
      </c>
      <c r="N451" s="251" t="s">
        <v>54</v>
      </c>
      <c r="O451" s="43"/>
      <c r="P451" s="204">
        <f>O451*H451</f>
        <v>0</v>
      </c>
      <c r="Q451" s="204">
        <v>0</v>
      </c>
      <c r="R451" s="204">
        <f>Q451*H451</f>
        <v>0</v>
      </c>
      <c r="S451" s="204">
        <v>0</v>
      </c>
      <c r="T451" s="205">
        <f>S451*H451</f>
        <v>0</v>
      </c>
      <c r="AR451" s="24" t="s">
        <v>357</v>
      </c>
      <c r="AT451" s="24" t="s">
        <v>266</v>
      </c>
      <c r="AU451" s="24" t="s">
        <v>92</v>
      </c>
      <c r="AY451" s="24" t="s">
        <v>217</v>
      </c>
      <c r="BE451" s="206">
        <f>IF(N451="základní",J451,0)</f>
        <v>0</v>
      </c>
      <c r="BF451" s="206">
        <f>IF(N451="snížená",J451,0)</f>
        <v>0</v>
      </c>
      <c r="BG451" s="206">
        <f>IF(N451="zákl. přenesená",J451,0)</f>
        <v>0</v>
      </c>
      <c r="BH451" s="206">
        <f>IF(N451="sníž. přenesená",J451,0)</f>
        <v>0</v>
      </c>
      <c r="BI451" s="206">
        <f>IF(N451="nulová",J451,0)</f>
        <v>0</v>
      </c>
      <c r="BJ451" s="24" t="s">
        <v>24</v>
      </c>
      <c r="BK451" s="206">
        <f>ROUND(I451*H451,2)</f>
        <v>0</v>
      </c>
      <c r="BL451" s="24" t="s">
        <v>276</v>
      </c>
      <c r="BM451" s="24" t="s">
        <v>604</v>
      </c>
    </row>
    <row r="452" spans="2:51" s="11" customFormat="1" ht="13.5">
      <c r="B452" s="207"/>
      <c r="C452" s="208"/>
      <c r="D452" s="209" t="s">
        <v>231</v>
      </c>
      <c r="E452" s="210" t="s">
        <v>40</v>
      </c>
      <c r="F452" s="211" t="s">
        <v>626</v>
      </c>
      <c r="G452" s="208"/>
      <c r="H452" s="212">
        <v>81.652</v>
      </c>
      <c r="I452" s="213"/>
      <c r="J452" s="208"/>
      <c r="K452" s="208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231</v>
      </c>
      <c r="AU452" s="218" t="s">
        <v>92</v>
      </c>
      <c r="AV452" s="11" t="s">
        <v>92</v>
      </c>
      <c r="AW452" s="11" t="s">
        <v>43</v>
      </c>
      <c r="AX452" s="11" t="s">
        <v>83</v>
      </c>
      <c r="AY452" s="218" t="s">
        <v>217</v>
      </c>
    </row>
    <row r="453" spans="2:51" s="13" customFormat="1" ht="13.5">
      <c r="B453" s="230"/>
      <c r="C453" s="231"/>
      <c r="D453" s="232" t="s">
        <v>231</v>
      </c>
      <c r="E453" s="233" t="s">
        <v>40</v>
      </c>
      <c r="F453" s="234" t="s">
        <v>238</v>
      </c>
      <c r="G453" s="231"/>
      <c r="H453" s="235">
        <v>81.652</v>
      </c>
      <c r="I453" s="236"/>
      <c r="J453" s="231"/>
      <c r="K453" s="231"/>
      <c r="L453" s="237"/>
      <c r="M453" s="238"/>
      <c r="N453" s="239"/>
      <c r="O453" s="239"/>
      <c r="P453" s="239"/>
      <c r="Q453" s="239"/>
      <c r="R453" s="239"/>
      <c r="S453" s="239"/>
      <c r="T453" s="240"/>
      <c r="AT453" s="241" t="s">
        <v>231</v>
      </c>
      <c r="AU453" s="241" t="s">
        <v>92</v>
      </c>
      <c r="AV453" s="13" t="s">
        <v>224</v>
      </c>
      <c r="AW453" s="13" t="s">
        <v>43</v>
      </c>
      <c r="AX453" s="13" t="s">
        <v>24</v>
      </c>
      <c r="AY453" s="241" t="s">
        <v>217</v>
      </c>
    </row>
    <row r="454" spans="2:65" s="1" customFormat="1" ht="22.5" customHeight="1">
      <c r="B454" s="42"/>
      <c r="C454" s="195" t="s">
        <v>627</v>
      </c>
      <c r="D454" s="195" t="s">
        <v>219</v>
      </c>
      <c r="E454" s="196" t="s">
        <v>628</v>
      </c>
      <c r="F454" s="197" t="s">
        <v>629</v>
      </c>
      <c r="G454" s="198" t="s">
        <v>286</v>
      </c>
      <c r="H454" s="199">
        <v>4.031</v>
      </c>
      <c r="I454" s="200"/>
      <c r="J454" s="201">
        <f>ROUND(I454*H454,2)</f>
        <v>0</v>
      </c>
      <c r="K454" s="197" t="s">
        <v>223</v>
      </c>
      <c r="L454" s="62"/>
      <c r="M454" s="202" t="s">
        <v>40</v>
      </c>
      <c r="N454" s="203" t="s">
        <v>54</v>
      </c>
      <c r="O454" s="43"/>
      <c r="P454" s="204">
        <f>O454*H454</f>
        <v>0</v>
      </c>
      <c r="Q454" s="204">
        <v>0</v>
      </c>
      <c r="R454" s="204">
        <f>Q454*H454</f>
        <v>0</v>
      </c>
      <c r="S454" s="204">
        <v>0</v>
      </c>
      <c r="T454" s="205">
        <f>S454*H454</f>
        <v>0</v>
      </c>
      <c r="AR454" s="24" t="s">
        <v>276</v>
      </c>
      <c r="AT454" s="24" t="s">
        <v>219</v>
      </c>
      <c r="AU454" s="24" t="s">
        <v>92</v>
      </c>
      <c r="AY454" s="24" t="s">
        <v>217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24" t="s">
        <v>24</v>
      </c>
      <c r="BK454" s="206">
        <f>ROUND(I454*H454,2)</f>
        <v>0</v>
      </c>
      <c r="BL454" s="24" t="s">
        <v>276</v>
      </c>
      <c r="BM454" s="24" t="s">
        <v>607</v>
      </c>
    </row>
    <row r="455" spans="2:63" s="10" customFormat="1" ht="29.85" customHeight="1">
      <c r="B455" s="178"/>
      <c r="C455" s="179"/>
      <c r="D455" s="192" t="s">
        <v>82</v>
      </c>
      <c r="E455" s="193" t="s">
        <v>630</v>
      </c>
      <c r="F455" s="193" t="s">
        <v>631</v>
      </c>
      <c r="G455" s="179"/>
      <c r="H455" s="179"/>
      <c r="I455" s="182"/>
      <c r="J455" s="194">
        <f>BK455</f>
        <v>0</v>
      </c>
      <c r="K455" s="179"/>
      <c r="L455" s="184"/>
      <c r="M455" s="185"/>
      <c r="N455" s="186"/>
      <c r="O455" s="186"/>
      <c r="P455" s="187">
        <f>SUM(P456:P475)</f>
        <v>0</v>
      </c>
      <c r="Q455" s="186"/>
      <c r="R455" s="187">
        <f>SUM(R456:R475)</f>
        <v>0.030619999999999998</v>
      </c>
      <c r="S455" s="186"/>
      <c r="T455" s="188">
        <f>SUM(T456:T475)</f>
        <v>0.0394</v>
      </c>
      <c r="AR455" s="189" t="s">
        <v>92</v>
      </c>
      <c r="AT455" s="190" t="s">
        <v>82</v>
      </c>
      <c r="AU455" s="190" t="s">
        <v>24</v>
      </c>
      <c r="AY455" s="189" t="s">
        <v>217</v>
      </c>
      <c r="BK455" s="191">
        <f>SUM(BK456:BK475)</f>
        <v>0</v>
      </c>
    </row>
    <row r="456" spans="2:65" s="1" customFormat="1" ht="22.5" customHeight="1">
      <c r="B456" s="42"/>
      <c r="C456" s="195" t="s">
        <v>632</v>
      </c>
      <c r="D456" s="195" t="s">
        <v>219</v>
      </c>
      <c r="E456" s="196" t="s">
        <v>633</v>
      </c>
      <c r="F456" s="197" t="s">
        <v>634</v>
      </c>
      <c r="G456" s="198" t="s">
        <v>450</v>
      </c>
      <c r="H456" s="199">
        <v>2</v>
      </c>
      <c r="I456" s="200"/>
      <c r="J456" s="201">
        <f>ROUND(I456*H456,2)</f>
        <v>0</v>
      </c>
      <c r="K456" s="197" t="s">
        <v>352</v>
      </c>
      <c r="L456" s="62"/>
      <c r="M456" s="202" t="s">
        <v>40</v>
      </c>
      <c r="N456" s="203" t="s">
        <v>54</v>
      </c>
      <c r="O456" s="43"/>
      <c r="P456" s="204">
        <f>O456*H456</f>
        <v>0</v>
      </c>
      <c r="Q456" s="204">
        <v>9E-05</v>
      </c>
      <c r="R456" s="204">
        <f>Q456*H456</f>
        <v>0.00018</v>
      </c>
      <c r="S456" s="204">
        <v>0.00045</v>
      </c>
      <c r="T456" s="205">
        <f>S456*H456</f>
        <v>0.0009</v>
      </c>
      <c r="AR456" s="24" t="s">
        <v>276</v>
      </c>
      <c r="AT456" s="24" t="s">
        <v>219</v>
      </c>
      <c r="AU456" s="24" t="s">
        <v>92</v>
      </c>
      <c r="AY456" s="24" t="s">
        <v>217</v>
      </c>
      <c r="BE456" s="206">
        <f>IF(N456="základní",J456,0)</f>
        <v>0</v>
      </c>
      <c r="BF456" s="206">
        <f>IF(N456="snížená",J456,0)</f>
        <v>0</v>
      </c>
      <c r="BG456" s="206">
        <f>IF(N456="zákl. přenesená",J456,0)</f>
        <v>0</v>
      </c>
      <c r="BH456" s="206">
        <f>IF(N456="sníž. přenesená",J456,0)</f>
        <v>0</v>
      </c>
      <c r="BI456" s="206">
        <f>IF(N456="nulová",J456,0)</f>
        <v>0</v>
      </c>
      <c r="BJ456" s="24" t="s">
        <v>24</v>
      </c>
      <c r="BK456" s="206">
        <f>ROUND(I456*H456,2)</f>
        <v>0</v>
      </c>
      <c r="BL456" s="24" t="s">
        <v>276</v>
      </c>
      <c r="BM456" s="24" t="s">
        <v>635</v>
      </c>
    </row>
    <row r="457" spans="2:51" s="11" customFormat="1" ht="13.5">
      <c r="B457" s="207"/>
      <c r="C457" s="208"/>
      <c r="D457" s="232" t="s">
        <v>231</v>
      </c>
      <c r="E457" s="257" t="s">
        <v>40</v>
      </c>
      <c r="F457" s="258" t="s">
        <v>636</v>
      </c>
      <c r="G457" s="208"/>
      <c r="H457" s="259">
        <v>2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231</v>
      </c>
      <c r="AU457" s="218" t="s">
        <v>92</v>
      </c>
      <c r="AV457" s="11" t="s">
        <v>92</v>
      </c>
      <c r="AW457" s="11" t="s">
        <v>43</v>
      </c>
      <c r="AX457" s="11" t="s">
        <v>24</v>
      </c>
      <c r="AY457" s="218" t="s">
        <v>217</v>
      </c>
    </row>
    <row r="458" spans="2:65" s="1" customFormat="1" ht="22.5" customHeight="1">
      <c r="B458" s="42"/>
      <c r="C458" s="195" t="s">
        <v>34</v>
      </c>
      <c r="D458" s="195" t="s">
        <v>219</v>
      </c>
      <c r="E458" s="196" t="s">
        <v>637</v>
      </c>
      <c r="F458" s="197" t="s">
        <v>638</v>
      </c>
      <c r="G458" s="198" t="s">
        <v>450</v>
      </c>
      <c r="H458" s="199">
        <v>35</v>
      </c>
      <c r="I458" s="200"/>
      <c r="J458" s="201">
        <f>ROUND(I458*H458,2)</f>
        <v>0</v>
      </c>
      <c r="K458" s="197" t="s">
        <v>352</v>
      </c>
      <c r="L458" s="62"/>
      <c r="M458" s="202" t="s">
        <v>40</v>
      </c>
      <c r="N458" s="203" t="s">
        <v>54</v>
      </c>
      <c r="O458" s="43"/>
      <c r="P458" s="204">
        <f>O458*H458</f>
        <v>0</v>
      </c>
      <c r="Q458" s="204">
        <v>0.00013</v>
      </c>
      <c r="R458" s="204">
        <f>Q458*H458</f>
        <v>0.004549999999999999</v>
      </c>
      <c r="S458" s="204">
        <v>0.0011</v>
      </c>
      <c r="T458" s="205">
        <f>S458*H458</f>
        <v>0.0385</v>
      </c>
      <c r="AR458" s="24" t="s">
        <v>276</v>
      </c>
      <c r="AT458" s="24" t="s">
        <v>219</v>
      </c>
      <c r="AU458" s="24" t="s">
        <v>92</v>
      </c>
      <c r="AY458" s="24" t="s">
        <v>217</v>
      </c>
      <c r="BE458" s="206">
        <f>IF(N458="základní",J458,0)</f>
        <v>0</v>
      </c>
      <c r="BF458" s="206">
        <f>IF(N458="snížená",J458,0)</f>
        <v>0</v>
      </c>
      <c r="BG458" s="206">
        <f>IF(N458="zákl. přenesená",J458,0)</f>
        <v>0</v>
      </c>
      <c r="BH458" s="206">
        <f>IF(N458="sníž. přenesená",J458,0)</f>
        <v>0</v>
      </c>
      <c r="BI458" s="206">
        <f>IF(N458="nulová",J458,0)</f>
        <v>0</v>
      </c>
      <c r="BJ458" s="24" t="s">
        <v>24</v>
      </c>
      <c r="BK458" s="206">
        <f>ROUND(I458*H458,2)</f>
        <v>0</v>
      </c>
      <c r="BL458" s="24" t="s">
        <v>276</v>
      </c>
      <c r="BM458" s="24" t="s">
        <v>639</v>
      </c>
    </row>
    <row r="459" spans="2:51" s="11" customFormat="1" ht="13.5">
      <c r="B459" s="207"/>
      <c r="C459" s="208"/>
      <c r="D459" s="232" t="s">
        <v>231</v>
      </c>
      <c r="E459" s="257" t="s">
        <v>40</v>
      </c>
      <c r="F459" s="258" t="s">
        <v>640</v>
      </c>
      <c r="G459" s="208"/>
      <c r="H459" s="259">
        <v>35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231</v>
      </c>
      <c r="AU459" s="218" t="s">
        <v>92</v>
      </c>
      <c r="AV459" s="11" t="s">
        <v>92</v>
      </c>
      <c r="AW459" s="11" t="s">
        <v>43</v>
      </c>
      <c r="AX459" s="11" t="s">
        <v>24</v>
      </c>
      <c r="AY459" s="218" t="s">
        <v>217</v>
      </c>
    </row>
    <row r="460" spans="2:65" s="1" customFormat="1" ht="31.5" customHeight="1">
      <c r="B460" s="42"/>
      <c r="C460" s="195" t="s">
        <v>641</v>
      </c>
      <c r="D460" s="195" t="s">
        <v>219</v>
      </c>
      <c r="E460" s="196" t="s">
        <v>642</v>
      </c>
      <c r="F460" s="197" t="s">
        <v>643</v>
      </c>
      <c r="G460" s="198" t="s">
        <v>450</v>
      </c>
      <c r="H460" s="199">
        <v>2</v>
      </c>
      <c r="I460" s="200"/>
      <c r="J460" s="201">
        <f>ROUND(I460*H460,2)</f>
        <v>0</v>
      </c>
      <c r="K460" s="197" t="s">
        <v>352</v>
      </c>
      <c r="L460" s="62"/>
      <c r="M460" s="202" t="s">
        <v>40</v>
      </c>
      <c r="N460" s="203" t="s">
        <v>54</v>
      </c>
      <c r="O460" s="43"/>
      <c r="P460" s="204">
        <f>O460*H460</f>
        <v>0</v>
      </c>
      <c r="Q460" s="204">
        <v>0.00026</v>
      </c>
      <c r="R460" s="204">
        <f>Q460*H460</f>
        <v>0.00052</v>
      </c>
      <c r="S460" s="204">
        <v>0</v>
      </c>
      <c r="T460" s="205">
        <f>S460*H460</f>
        <v>0</v>
      </c>
      <c r="AR460" s="24" t="s">
        <v>276</v>
      </c>
      <c r="AT460" s="24" t="s">
        <v>219</v>
      </c>
      <c r="AU460" s="24" t="s">
        <v>92</v>
      </c>
      <c r="AY460" s="24" t="s">
        <v>217</v>
      </c>
      <c r="BE460" s="206">
        <f>IF(N460="základní",J460,0)</f>
        <v>0</v>
      </c>
      <c r="BF460" s="206">
        <f>IF(N460="snížená",J460,0)</f>
        <v>0</v>
      </c>
      <c r="BG460" s="206">
        <f>IF(N460="zákl. přenesená",J460,0)</f>
        <v>0</v>
      </c>
      <c r="BH460" s="206">
        <f>IF(N460="sníž. přenesená",J460,0)</f>
        <v>0</v>
      </c>
      <c r="BI460" s="206">
        <f>IF(N460="nulová",J460,0)</f>
        <v>0</v>
      </c>
      <c r="BJ460" s="24" t="s">
        <v>24</v>
      </c>
      <c r="BK460" s="206">
        <f>ROUND(I460*H460,2)</f>
        <v>0</v>
      </c>
      <c r="BL460" s="24" t="s">
        <v>276</v>
      </c>
      <c r="BM460" s="24" t="s">
        <v>644</v>
      </c>
    </row>
    <row r="461" spans="2:47" s="1" customFormat="1" ht="40.5">
      <c r="B461" s="42"/>
      <c r="C461" s="64"/>
      <c r="D461" s="209" t="s">
        <v>354</v>
      </c>
      <c r="E461" s="64"/>
      <c r="F461" s="255" t="s">
        <v>645</v>
      </c>
      <c r="G461" s="64"/>
      <c r="H461" s="64"/>
      <c r="I461" s="165"/>
      <c r="J461" s="64"/>
      <c r="K461" s="64"/>
      <c r="L461" s="62"/>
      <c r="M461" s="256"/>
      <c r="N461" s="43"/>
      <c r="O461" s="43"/>
      <c r="P461" s="43"/>
      <c r="Q461" s="43"/>
      <c r="R461" s="43"/>
      <c r="S461" s="43"/>
      <c r="T461" s="79"/>
      <c r="AT461" s="24" t="s">
        <v>354</v>
      </c>
      <c r="AU461" s="24" t="s">
        <v>92</v>
      </c>
    </row>
    <row r="462" spans="2:51" s="14" customFormat="1" ht="13.5">
      <c r="B462" s="260"/>
      <c r="C462" s="261"/>
      <c r="D462" s="209" t="s">
        <v>231</v>
      </c>
      <c r="E462" s="262" t="s">
        <v>40</v>
      </c>
      <c r="F462" s="263" t="s">
        <v>646</v>
      </c>
      <c r="G462" s="261"/>
      <c r="H462" s="264" t="s">
        <v>40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AT462" s="270" t="s">
        <v>231</v>
      </c>
      <c r="AU462" s="270" t="s">
        <v>92</v>
      </c>
      <c r="AV462" s="14" t="s">
        <v>24</v>
      </c>
      <c r="AW462" s="14" t="s">
        <v>43</v>
      </c>
      <c r="AX462" s="14" t="s">
        <v>83</v>
      </c>
      <c r="AY462" s="270" t="s">
        <v>217</v>
      </c>
    </row>
    <row r="463" spans="2:51" s="11" customFormat="1" ht="13.5">
      <c r="B463" s="207"/>
      <c r="C463" s="208"/>
      <c r="D463" s="232" t="s">
        <v>231</v>
      </c>
      <c r="E463" s="257" t="s">
        <v>40</v>
      </c>
      <c r="F463" s="258" t="s">
        <v>92</v>
      </c>
      <c r="G463" s="208"/>
      <c r="H463" s="259">
        <v>2</v>
      </c>
      <c r="I463" s="213"/>
      <c r="J463" s="208"/>
      <c r="K463" s="208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231</v>
      </c>
      <c r="AU463" s="218" t="s">
        <v>92</v>
      </c>
      <c r="AV463" s="11" t="s">
        <v>92</v>
      </c>
      <c r="AW463" s="11" t="s">
        <v>43</v>
      </c>
      <c r="AX463" s="11" t="s">
        <v>24</v>
      </c>
      <c r="AY463" s="218" t="s">
        <v>217</v>
      </c>
    </row>
    <row r="464" spans="2:65" s="1" customFormat="1" ht="31.5" customHeight="1">
      <c r="B464" s="42"/>
      <c r="C464" s="195" t="s">
        <v>647</v>
      </c>
      <c r="D464" s="195" t="s">
        <v>219</v>
      </c>
      <c r="E464" s="196" t="s">
        <v>648</v>
      </c>
      <c r="F464" s="197" t="s">
        <v>649</v>
      </c>
      <c r="G464" s="198" t="s">
        <v>450</v>
      </c>
      <c r="H464" s="199">
        <v>35</v>
      </c>
      <c r="I464" s="200"/>
      <c r="J464" s="201">
        <f>ROUND(I464*H464,2)</f>
        <v>0</v>
      </c>
      <c r="K464" s="197" t="s">
        <v>352</v>
      </c>
      <c r="L464" s="62"/>
      <c r="M464" s="202" t="s">
        <v>40</v>
      </c>
      <c r="N464" s="203" t="s">
        <v>54</v>
      </c>
      <c r="O464" s="43"/>
      <c r="P464" s="204">
        <f>O464*H464</f>
        <v>0</v>
      </c>
      <c r="Q464" s="204">
        <v>0.00035</v>
      </c>
      <c r="R464" s="204">
        <f>Q464*H464</f>
        <v>0.01225</v>
      </c>
      <c r="S464" s="204">
        <v>0</v>
      </c>
      <c r="T464" s="205">
        <f>S464*H464</f>
        <v>0</v>
      </c>
      <c r="AR464" s="24" t="s">
        <v>276</v>
      </c>
      <c r="AT464" s="24" t="s">
        <v>219</v>
      </c>
      <c r="AU464" s="24" t="s">
        <v>92</v>
      </c>
      <c r="AY464" s="24" t="s">
        <v>217</v>
      </c>
      <c r="BE464" s="206">
        <f>IF(N464="základní",J464,0)</f>
        <v>0</v>
      </c>
      <c r="BF464" s="206">
        <f>IF(N464="snížená",J464,0)</f>
        <v>0</v>
      </c>
      <c r="BG464" s="206">
        <f>IF(N464="zákl. přenesená",J464,0)</f>
        <v>0</v>
      </c>
      <c r="BH464" s="206">
        <f>IF(N464="sníž. přenesená",J464,0)</f>
        <v>0</v>
      </c>
      <c r="BI464" s="206">
        <f>IF(N464="nulová",J464,0)</f>
        <v>0</v>
      </c>
      <c r="BJ464" s="24" t="s">
        <v>24</v>
      </c>
      <c r="BK464" s="206">
        <f>ROUND(I464*H464,2)</f>
        <v>0</v>
      </c>
      <c r="BL464" s="24" t="s">
        <v>276</v>
      </c>
      <c r="BM464" s="24" t="s">
        <v>650</v>
      </c>
    </row>
    <row r="465" spans="2:47" s="1" customFormat="1" ht="40.5">
      <c r="B465" s="42"/>
      <c r="C465" s="64"/>
      <c r="D465" s="209" t="s">
        <v>354</v>
      </c>
      <c r="E465" s="64"/>
      <c r="F465" s="255" t="s">
        <v>645</v>
      </c>
      <c r="G465" s="64"/>
      <c r="H465" s="64"/>
      <c r="I465" s="165"/>
      <c r="J465" s="64"/>
      <c r="K465" s="64"/>
      <c r="L465" s="62"/>
      <c r="M465" s="256"/>
      <c r="N465" s="43"/>
      <c r="O465" s="43"/>
      <c r="P465" s="43"/>
      <c r="Q465" s="43"/>
      <c r="R465" s="43"/>
      <c r="S465" s="43"/>
      <c r="T465" s="79"/>
      <c r="AT465" s="24" t="s">
        <v>354</v>
      </c>
      <c r="AU465" s="24" t="s">
        <v>92</v>
      </c>
    </row>
    <row r="466" spans="2:51" s="14" customFormat="1" ht="13.5">
      <c r="B466" s="260"/>
      <c r="C466" s="261"/>
      <c r="D466" s="209" t="s">
        <v>231</v>
      </c>
      <c r="E466" s="262" t="s">
        <v>40</v>
      </c>
      <c r="F466" s="263" t="s">
        <v>646</v>
      </c>
      <c r="G466" s="261"/>
      <c r="H466" s="264" t="s">
        <v>40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AT466" s="270" t="s">
        <v>231</v>
      </c>
      <c r="AU466" s="270" t="s">
        <v>92</v>
      </c>
      <c r="AV466" s="14" t="s">
        <v>24</v>
      </c>
      <c r="AW466" s="14" t="s">
        <v>43</v>
      </c>
      <c r="AX466" s="14" t="s">
        <v>83</v>
      </c>
      <c r="AY466" s="270" t="s">
        <v>217</v>
      </c>
    </row>
    <row r="467" spans="2:51" s="11" customFormat="1" ht="13.5">
      <c r="B467" s="207"/>
      <c r="C467" s="208"/>
      <c r="D467" s="232" t="s">
        <v>231</v>
      </c>
      <c r="E467" s="257" t="s">
        <v>40</v>
      </c>
      <c r="F467" s="258" t="s">
        <v>376</v>
      </c>
      <c r="G467" s="208"/>
      <c r="H467" s="259">
        <v>35</v>
      </c>
      <c r="I467" s="213"/>
      <c r="J467" s="208"/>
      <c r="K467" s="208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231</v>
      </c>
      <c r="AU467" s="218" t="s">
        <v>92</v>
      </c>
      <c r="AV467" s="11" t="s">
        <v>92</v>
      </c>
      <c r="AW467" s="11" t="s">
        <v>43</v>
      </c>
      <c r="AX467" s="11" t="s">
        <v>24</v>
      </c>
      <c r="AY467" s="218" t="s">
        <v>217</v>
      </c>
    </row>
    <row r="468" spans="2:65" s="1" customFormat="1" ht="22.5" customHeight="1">
      <c r="B468" s="42"/>
      <c r="C468" s="195" t="s">
        <v>651</v>
      </c>
      <c r="D468" s="195" t="s">
        <v>219</v>
      </c>
      <c r="E468" s="196" t="s">
        <v>652</v>
      </c>
      <c r="F468" s="197" t="s">
        <v>653</v>
      </c>
      <c r="G468" s="198" t="s">
        <v>450</v>
      </c>
      <c r="H468" s="199">
        <v>2</v>
      </c>
      <c r="I468" s="200"/>
      <c r="J468" s="201">
        <f>ROUND(I468*H468,2)</f>
        <v>0</v>
      </c>
      <c r="K468" s="197" t="s">
        <v>352</v>
      </c>
      <c r="L468" s="62"/>
      <c r="M468" s="202" t="s">
        <v>40</v>
      </c>
      <c r="N468" s="203" t="s">
        <v>54</v>
      </c>
      <c r="O468" s="43"/>
      <c r="P468" s="204">
        <f>O468*H468</f>
        <v>0</v>
      </c>
      <c r="Q468" s="204">
        <v>0.00026</v>
      </c>
      <c r="R468" s="204">
        <f>Q468*H468</f>
        <v>0.00052</v>
      </c>
      <c r="S468" s="204">
        <v>0</v>
      </c>
      <c r="T468" s="205">
        <f>S468*H468</f>
        <v>0</v>
      </c>
      <c r="AR468" s="24" t="s">
        <v>276</v>
      </c>
      <c r="AT468" s="24" t="s">
        <v>219</v>
      </c>
      <c r="AU468" s="24" t="s">
        <v>92</v>
      </c>
      <c r="AY468" s="24" t="s">
        <v>217</v>
      </c>
      <c r="BE468" s="206">
        <f>IF(N468="základní",J468,0)</f>
        <v>0</v>
      </c>
      <c r="BF468" s="206">
        <f>IF(N468="snížená",J468,0)</f>
        <v>0</v>
      </c>
      <c r="BG468" s="206">
        <f>IF(N468="zákl. přenesená",J468,0)</f>
        <v>0</v>
      </c>
      <c r="BH468" s="206">
        <f>IF(N468="sníž. přenesená",J468,0)</f>
        <v>0</v>
      </c>
      <c r="BI468" s="206">
        <f>IF(N468="nulová",J468,0)</f>
        <v>0</v>
      </c>
      <c r="BJ468" s="24" t="s">
        <v>24</v>
      </c>
      <c r="BK468" s="206">
        <f>ROUND(I468*H468,2)</f>
        <v>0</v>
      </c>
      <c r="BL468" s="24" t="s">
        <v>276</v>
      </c>
      <c r="BM468" s="24" t="s">
        <v>654</v>
      </c>
    </row>
    <row r="469" spans="2:51" s="14" customFormat="1" ht="27">
      <c r="B469" s="260"/>
      <c r="C469" s="261"/>
      <c r="D469" s="209" t="s">
        <v>231</v>
      </c>
      <c r="E469" s="262" t="s">
        <v>40</v>
      </c>
      <c r="F469" s="263" t="s">
        <v>655</v>
      </c>
      <c r="G469" s="261"/>
      <c r="H469" s="264" t="s">
        <v>40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231</v>
      </c>
      <c r="AU469" s="270" t="s">
        <v>92</v>
      </c>
      <c r="AV469" s="14" t="s">
        <v>24</v>
      </c>
      <c r="AW469" s="14" t="s">
        <v>43</v>
      </c>
      <c r="AX469" s="14" t="s">
        <v>83</v>
      </c>
      <c r="AY469" s="270" t="s">
        <v>217</v>
      </c>
    </row>
    <row r="470" spans="2:51" s="11" customFormat="1" ht="13.5">
      <c r="B470" s="207"/>
      <c r="C470" s="208"/>
      <c r="D470" s="232" t="s">
        <v>231</v>
      </c>
      <c r="E470" s="257" t="s">
        <v>40</v>
      </c>
      <c r="F470" s="258" t="s">
        <v>92</v>
      </c>
      <c r="G470" s="208"/>
      <c r="H470" s="259">
        <v>2</v>
      </c>
      <c r="I470" s="213"/>
      <c r="J470" s="208"/>
      <c r="K470" s="208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231</v>
      </c>
      <c r="AU470" s="218" t="s">
        <v>92</v>
      </c>
      <c r="AV470" s="11" t="s">
        <v>92</v>
      </c>
      <c r="AW470" s="11" t="s">
        <v>43</v>
      </c>
      <c r="AX470" s="11" t="s">
        <v>24</v>
      </c>
      <c r="AY470" s="218" t="s">
        <v>217</v>
      </c>
    </row>
    <row r="471" spans="2:65" s="1" customFormat="1" ht="22.5" customHeight="1">
      <c r="B471" s="42"/>
      <c r="C471" s="195" t="s">
        <v>656</v>
      </c>
      <c r="D471" s="195" t="s">
        <v>219</v>
      </c>
      <c r="E471" s="196" t="s">
        <v>657</v>
      </c>
      <c r="F471" s="197" t="s">
        <v>658</v>
      </c>
      <c r="G471" s="198" t="s">
        <v>450</v>
      </c>
      <c r="H471" s="199">
        <v>35</v>
      </c>
      <c r="I471" s="200"/>
      <c r="J471" s="201">
        <f>ROUND(I471*H471,2)</f>
        <v>0</v>
      </c>
      <c r="K471" s="197" t="s">
        <v>352</v>
      </c>
      <c r="L471" s="62"/>
      <c r="M471" s="202" t="s">
        <v>40</v>
      </c>
      <c r="N471" s="203" t="s">
        <v>54</v>
      </c>
      <c r="O471" s="43"/>
      <c r="P471" s="204">
        <f>O471*H471</f>
        <v>0</v>
      </c>
      <c r="Q471" s="204">
        <v>0.00036</v>
      </c>
      <c r="R471" s="204">
        <f>Q471*H471</f>
        <v>0.0126</v>
      </c>
      <c r="S471" s="204">
        <v>0</v>
      </c>
      <c r="T471" s="205">
        <f>S471*H471</f>
        <v>0</v>
      </c>
      <c r="AR471" s="24" t="s">
        <v>276</v>
      </c>
      <c r="AT471" s="24" t="s">
        <v>219</v>
      </c>
      <c r="AU471" s="24" t="s">
        <v>92</v>
      </c>
      <c r="AY471" s="24" t="s">
        <v>217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24" t="s">
        <v>24</v>
      </c>
      <c r="BK471" s="206">
        <f>ROUND(I471*H471,2)</f>
        <v>0</v>
      </c>
      <c r="BL471" s="24" t="s">
        <v>276</v>
      </c>
      <c r="BM471" s="24" t="s">
        <v>659</v>
      </c>
    </row>
    <row r="472" spans="2:51" s="14" customFormat="1" ht="27">
      <c r="B472" s="260"/>
      <c r="C472" s="261"/>
      <c r="D472" s="209" t="s">
        <v>231</v>
      </c>
      <c r="E472" s="262" t="s">
        <v>40</v>
      </c>
      <c r="F472" s="263" t="s">
        <v>655</v>
      </c>
      <c r="G472" s="261"/>
      <c r="H472" s="264" t="s">
        <v>40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AT472" s="270" t="s">
        <v>231</v>
      </c>
      <c r="AU472" s="270" t="s">
        <v>92</v>
      </c>
      <c r="AV472" s="14" t="s">
        <v>24</v>
      </c>
      <c r="AW472" s="14" t="s">
        <v>43</v>
      </c>
      <c r="AX472" s="14" t="s">
        <v>83</v>
      </c>
      <c r="AY472" s="270" t="s">
        <v>217</v>
      </c>
    </row>
    <row r="473" spans="2:51" s="11" customFormat="1" ht="13.5">
      <c r="B473" s="207"/>
      <c r="C473" s="208"/>
      <c r="D473" s="232" t="s">
        <v>231</v>
      </c>
      <c r="E473" s="257" t="s">
        <v>40</v>
      </c>
      <c r="F473" s="258" t="s">
        <v>376</v>
      </c>
      <c r="G473" s="208"/>
      <c r="H473" s="259">
        <v>35</v>
      </c>
      <c r="I473" s="213"/>
      <c r="J473" s="208"/>
      <c r="K473" s="208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231</v>
      </c>
      <c r="AU473" s="218" t="s">
        <v>92</v>
      </c>
      <c r="AV473" s="11" t="s">
        <v>92</v>
      </c>
      <c r="AW473" s="11" t="s">
        <v>43</v>
      </c>
      <c r="AX473" s="11" t="s">
        <v>24</v>
      </c>
      <c r="AY473" s="218" t="s">
        <v>217</v>
      </c>
    </row>
    <row r="474" spans="2:65" s="1" customFormat="1" ht="31.5" customHeight="1">
      <c r="B474" s="42"/>
      <c r="C474" s="195" t="s">
        <v>660</v>
      </c>
      <c r="D474" s="195" t="s">
        <v>219</v>
      </c>
      <c r="E474" s="196" t="s">
        <v>661</v>
      </c>
      <c r="F474" s="197" t="s">
        <v>662</v>
      </c>
      <c r="G474" s="198" t="s">
        <v>286</v>
      </c>
      <c r="H474" s="199">
        <v>0.25</v>
      </c>
      <c r="I474" s="200"/>
      <c r="J474" s="201">
        <f>ROUND(I474*H474,2)</f>
        <v>0</v>
      </c>
      <c r="K474" s="197" t="s">
        <v>352</v>
      </c>
      <c r="L474" s="62"/>
      <c r="M474" s="202" t="s">
        <v>40</v>
      </c>
      <c r="N474" s="203" t="s">
        <v>54</v>
      </c>
      <c r="O474" s="43"/>
      <c r="P474" s="204">
        <f>O474*H474</f>
        <v>0</v>
      </c>
      <c r="Q474" s="204">
        <v>0</v>
      </c>
      <c r="R474" s="204">
        <f>Q474*H474</f>
        <v>0</v>
      </c>
      <c r="S474" s="204">
        <v>0</v>
      </c>
      <c r="T474" s="205">
        <f>S474*H474</f>
        <v>0</v>
      </c>
      <c r="AR474" s="24" t="s">
        <v>276</v>
      </c>
      <c r="AT474" s="24" t="s">
        <v>219</v>
      </c>
      <c r="AU474" s="24" t="s">
        <v>92</v>
      </c>
      <c r="AY474" s="24" t="s">
        <v>217</v>
      </c>
      <c r="BE474" s="206">
        <f>IF(N474="základní",J474,0)</f>
        <v>0</v>
      </c>
      <c r="BF474" s="206">
        <f>IF(N474="snížená",J474,0)</f>
        <v>0</v>
      </c>
      <c r="BG474" s="206">
        <f>IF(N474="zákl. přenesená",J474,0)</f>
        <v>0</v>
      </c>
      <c r="BH474" s="206">
        <f>IF(N474="sníž. přenesená",J474,0)</f>
        <v>0</v>
      </c>
      <c r="BI474" s="206">
        <f>IF(N474="nulová",J474,0)</f>
        <v>0</v>
      </c>
      <c r="BJ474" s="24" t="s">
        <v>24</v>
      </c>
      <c r="BK474" s="206">
        <f>ROUND(I474*H474,2)</f>
        <v>0</v>
      </c>
      <c r="BL474" s="24" t="s">
        <v>276</v>
      </c>
      <c r="BM474" s="24" t="s">
        <v>663</v>
      </c>
    </row>
    <row r="475" spans="2:51" s="11" customFormat="1" ht="13.5">
      <c r="B475" s="207"/>
      <c r="C475" s="208"/>
      <c r="D475" s="209" t="s">
        <v>231</v>
      </c>
      <c r="E475" s="208"/>
      <c r="F475" s="211" t="s">
        <v>664</v>
      </c>
      <c r="G475" s="208"/>
      <c r="H475" s="212">
        <v>0.25</v>
      </c>
      <c r="I475" s="213"/>
      <c r="J475" s="208"/>
      <c r="K475" s="208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231</v>
      </c>
      <c r="AU475" s="218" t="s">
        <v>92</v>
      </c>
      <c r="AV475" s="11" t="s">
        <v>92</v>
      </c>
      <c r="AW475" s="11" t="s">
        <v>6</v>
      </c>
      <c r="AX475" s="11" t="s">
        <v>24</v>
      </c>
      <c r="AY475" s="218" t="s">
        <v>217</v>
      </c>
    </row>
    <row r="476" spans="2:63" s="10" customFormat="1" ht="29.85" customHeight="1">
      <c r="B476" s="178"/>
      <c r="C476" s="179"/>
      <c r="D476" s="192" t="s">
        <v>82</v>
      </c>
      <c r="E476" s="193" t="s">
        <v>665</v>
      </c>
      <c r="F476" s="193" t="s">
        <v>666</v>
      </c>
      <c r="G476" s="179"/>
      <c r="H476" s="179"/>
      <c r="I476" s="182"/>
      <c r="J476" s="194">
        <f>BK476</f>
        <v>0</v>
      </c>
      <c r="K476" s="179"/>
      <c r="L476" s="184"/>
      <c r="M476" s="185"/>
      <c r="N476" s="186"/>
      <c r="O476" s="186"/>
      <c r="P476" s="187">
        <f>SUM(P477:P504)</f>
        <v>0</v>
      </c>
      <c r="Q476" s="186"/>
      <c r="R476" s="187">
        <f>SUM(R477:R504)</f>
        <v>0.23393065</v>
      </c>
      <c r="S476" s="186"/>
      <c r="T476" s="188">
        <f>SUM(T477:T504)</f>
        <v>1.281273</v>
      </c>
      <c r="AR476" s="189" t="s">
        <v>92</v>
      </c>
      <c r="AT476" s="190" t="s">
        <v>82</v>
      </c>
      <c r="AU476" s="190" t="s">
        <v>24</v>
      </c>
      <c r="AY476" s="189" t="s">
        <v>217</v>
      </c>
      <c r="BK476" s="191">
        <f>SUM(BK477:BK504)</f>
        <v>0</v>
      </c>
    </row>
    <row r="477" spans="2:65" s="1" customFormat="1" ht="22.5" customHeight="1">
      <c r="B477" s="42"/>
      <c r="C477" s="195" t="s">
        <v>667</v>
      </c>
      <c r="D477" s="195" t="s">
        <v>219</v>
      </c>
      <c r="E477" s="196" t="s">
        <v>668</v>
      </c>
      <c r="F477" s="197" t="s">
        <v>669</v>
      </c>
      <c r="G477" s="198" t="s">
        <v>222</v>
      </c>
      <c r="H477" s="199">
        <v>53.835</v>
      </c>
      <c r="I477" s="200"/>
      <c r="J477" s="201">
        <f>ROUND(I477*H477,2)</f>
        <v>0</v>
      </c>
      <c r="K477" s="197" t="s">
        <v>352</v>
      </c>
      <c r="L477" s="62"/>
      <c r="M477" s="202" t="s">
        <v>40</v>
      </c>
      <c r="N477" s="203" t="s">
        <v>54</v>
      </c>
      <c r="O477" s="43"/>
      <c r="P477" s="204">
        <f>O477*H477</f>
        <v>0</v>
      </c>
      <c r="Q477" s="204">
        <v>0</v>
      </c>
      <c r="R477" s="204">
        <f>Q477*H477</f>
        <v>0</v>
      </c>
      <c r="S477" s="204">
        <v>0.0238</v>
      </c>
      <c r="T477" s="205">
        <f>S477*H477</f>
        <v>1.281273</v>
      </c>
      <c r="AR477" s="24" t="s">
        <v>276</v>
      </c>
      <c r="AT477" s="24" t="s">
        <v>219</v>
      </c>
      <c r="AU477" s="24" t="s">
        <v>92</v>
      </c>
      <c r="AY477" s="24" t="s">
        <v>217</v>
      </c>
      <c r="BE477" s="206">
        <f>IF(N477="základní",J477,0)</f>
        <v>0</v>
      </c>
      <c r="BF477" s="206">
        <f>IF(N477="snížená",J477,0)</f>
        <v>0</v>
      </c>
      <c r="BG477" s="206">
        <f>IF(N477="zákl. přenesená",J477,0)</f>
        <v>0</v>
      </c>
      <c r="BH477" s="206">
        <f>IF(N477="sníž. přenesená",J477,0)</f>
        <v>0</v>
      </c>
      <c r="BI477" s="206">
        <f>IF(N477="nulová",J477,0)</f>
        <v>0</v>
      </c>
      <c r="BJ477" s="24" t="s">
        <v>24</v>
      </c>
      <c r="BK477" s="206">
        <f>ROUND(I477*H477,2)</f>
        <v>0</v>
      </c>
      <c r="BL477" s="24" t="s">
        <v>276</v>
      </c>
      <c r="BM477" s="24" t="s">
        <v>670</v>
      </c>
    </row>
    <row r="478" spans="2:51" s="11" customFormat="1" ht="13.5">
      <c r="B478" s="207"/>
      <c r="C478" s="208"/>
      <c r="D478" s="232" t="s">
        <v>231</v>
      </c>
      <c r="E478" s="257" t="s">
        <v>40</v>
      </c>
      <c r="F478" s="258" t="s">
        <v>671</v>
      </c>
      <c r="G478" s="208"/>
      <c r="H478" s="259">
        <v>53.835</v>
      </c>
      <c r="I478" s="213"/>
      <c r="J478" s="208"/>
      <c r="K478" s="208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231</v>
      </c>
      <c r="AU478" s="218" t="s">
        <v>92</v>
      </c>
      <c r="AV478" s="11" t="s">
        <v>92</v>
      </c>
      <c r="AW478" s="11" t="s">
        <v>43</v>
      </c>
      <c r="AX478" s="11" t="s">
        <v>24</v>
      </c>
      <c r="AY478" s="218" t="s">
        <v>217</v>
      </c>
    </row>
    <row r="479" spans="2:65" s="1" customFormat="1" ht="22.5" customHeight="1">
      <c r="B479" s="42"/>
      <c r="C479" s="195" t="s">
        <v>672</v>
      </c>
      <c r="D479" s="195" t="s">
        <v>219</v>
      </c>
      <c r="E479" s="196" t="s">
        <v>673</v>
      </c>
      <c r="F479" s="197" t="s">
        <v>674</v>
      </c>
      <c r="G479" s="198" t="s">
        <v>222</v>
      </c>
      <c r="H479" s="199">
        <v>53.835</v>
      </c>
      <c r="I479" s="200"/>
      <c r="J479" s="201">
        <f>ROUND(I479*H479,2)</f>
        <v>0</v>
      </c>
      <c r="K479" s="197" t="s">
        <v>352</v>
      </c>
      <c r="L479" s="62"/>
      <c r="M479" s="202" t="s">
        <v>40</v>
      </c>
      <c r="N479" s="203" t="s">
        <v>54</v>
      </c>
      <c r="O479" s="43"/>
      <c r="P479" s="204">
        <f>O479*H479</f>
        <v>0</v>
      </c>
      <c r="Q479" s="204">
        <v>0.00139</v>
      </c>
      <c r="R479" s="204">
        <f>Q479*H479</f>
        <v>0.07483065</v>
      </c>
      <c r="S479" s="204">
        <v>0</v>
      </c>
      <c r="T479" s="205">
        <f>S479*H479</f>
        <v>0</v>
      </c>
      <c r="AR479" s="24" t="s">
        <v>276</v>
      </c>
      <c r="AT479" s="24" t="s">
        <v>219</v>
      </c>
      <c r="AU479" s="24" t="s">
        <v>92</v>
      </c>
      <c r="AY479" s="24" t="s">
        <v>217</v>
      </c>
      <c r="BE479" s="206">
        <f>IF(N479="základní",J479,0)</f>
        <v>0</v>
      </c>
      <c r="BF479" s="206">
        <f>IF(N479="snížená",J479,0)</f>
        <v>0</v>
      </c>
      <c r="BG479" s="206">
        <f>IF(N479="zákl. přenesená",J479,0)</f>
        <v>0</v>
      </c>
      <c r="BH479" s="206">
        <f>IF(N479="sníž. přenesená",J479,0)</f>
        <v>0</v>
      </c>
      <c r="BI479" s="206">
        <f>IF(N479="nulová",J479,0)</f>
        <v>0</v>
      </c>
      <c r="BJ479" s="24" t="s">
        <v>24</v>
      </c>
      <c r="BK479" s="206">
        <f>ROUND(I479*H479,2)</f>
        <v>0</v>
      </c>
      <c r="BL479" s="24" t="s">
        <v>276</v>
      </c>
      <c r="BM479" s="24" t="s">
        <v>675</v>
      </c>
    </row>
    <row r="480" spans="2:47" s="1" customFormat="1" ht="27">
      <c r="B480" s="42"/>
      <c r="C480" s="64"/>
      <c r="D480" s="209" t="s">
        <v>300</v>
      </c>
      <c r="E480" s="64"/>
      <c r="F480" s="255" t="s">
        <v>676</v>
      </c>
      <c r="G480" s="64"/>
      <c r="H480" s="64"/>
      <c r="I480" s="165"/>
      <c r="J480" s="64"/>
      <c r="K480" s="64"/>
      <c r="L480" s="62"/>
      <c r="M480" s="256"/>
      <c r="N480" s="43"/>
      <c r="O480" s="43"/>
      <c r="P480" s="43"/>
      <c r="Q480" s="43"/>
      <c r="R480" s="43"/>
      <c r="S480" s="43"/>
      <c r="T480" s="79"/>
      <c r="AT480" s="24" t="s">
        <v>300</v>
      </c>
      <c r="AU480" s="24" t="s">
        <v>92</v>
      </c>
    </row>
    <row r="481" spans="2:51" s="11" customFormat="1" ht="13.5">
      <c r="B481" s="207"/>
      <c r="C481" s="208"/>
      <c r="D481" s="232" t="s">
        <v>231</v>
      </c>
      <c r="E481" s="257" t="s">
        <v>40</v>
      </c>
      <c r="F481" s="258" t="s">
        <v>671</v>
      </c>
      <c r="G481" s="208"/>
      <c r="H481" s="259">
        <v>53.835</v>
      </c>
      <c r="I481" s="213"/>
      <c r="J481" s="208"/>
      <c r="K481" s="208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231</v>
      </c>
      <c r="AU481" s="218" t="s">
        <v>92</v>
      </c>
      <c r="AV481" s="11" t="s">
        <v>92</v>
      </c>
      <c r="AW481" s="11" t="s">
        <v>43</v>
      </c>
      <c r="AX481" s="11" t="s">
        <v>24</v>
      </c>
      <c r="AY481" s="218" t="s">
        <v>217</v>
      </c>
    </row>
    <row r="482" spans="2:65" s="1" customFormat="1" ht="22.5" customHeight="1">
      <c r="B482" s="42"/>
      <c r="C482" s="242" t="s">
        <v>677</v>
      </c>
      <c r="D482" s="242" t="s">
        <v>266</v>
      </c>
      <c r="E482" s="243" t="s">
        <v>678</v>
      </c>
      <c r="F482" s="244" t="s">
        <v>679</v>
      </c>
      <c r="G482" s="245" t="s">
        <v>450</v>
      </c>
      <c r="H482" s="246">
        <v>37</v>
      </c>
      <c r="I482" s="247"/>
      <c r="J482" s="248">
        <f>ROUND(I482*H482,2)</f>
        <v>0</v>
      </c>
      <c r="K482" s="244" t="s">
        <v>40</v>
      </c>
      <c r="L482" s="249"/>
      <c r="M482" s="250" t="s">
        <v>40</v>
      </c>
      <c r="N482" s="251" t="s">
        <v>54</v>
      </c>
      <c r="O482" s="43"/>
      <c r="P482" s="204">
        <f>O482*H482</f>
        <v>0</v>
      </c>
      <c r="Q482" s="204">
        <v>0.0043</v>
      </c>
      <c r="R482" s="204">
        <f>Q482*H482</f>
        <v>0.1591</v>
      </c>
      <c r="S482" s="204">
        <v>0</v>
      </c>
      <c r="T482" s="205">
        <f>S482*H482</f>
        <v>0</v>
      </c>
      <c r="AR482" s="24" t="s">
        <v>357</v>
      </c>
      <c r="AT482" s="24" t="s">
        <v>266</v>
      </c>
      <c r="AU482" s="24" t="s">
        <v>92</v>
      </c>
      <c r="AY482" s="24" t="s">
        <v>217</v>
      </c>
      <c r="BE482" s="206">
        <f>IF(N482="základní",J482,0)</f>
        <v>0</v>
      </c>
      <c r="BF482" s="206">
        <f>IF(N482="snížená",J482,0)</f>
        <v>0</v>
      </c>
      <c r="BG482" s="206">
        <f>IF(N482="zákl. přenesená",J482,0)</f>
        <v>0</v>
      </c>
      <c r="BH482" s="206">
        <f>IF(N482="sníž. přenesená",J482,0)</f>
        <v>0</v>
      </c>
      <c r="BI482" s="206">
        <f>IF(N482="nulová",J482,0)</f>
        <v>0</v>
      </c>
      <c r="BJ482" s="24" t="s">
        <v>24</v>
      </c>
      <c r="BK482" s="206">
        <f>ROUND(I482*H482,2)</f>
        <v>0</v>
      </c>
      <c r="BL482" s="24" t="s">
        <v>276</v>
      </c>
      <c r="BM482" s="24" t="s">
        <v>680</v>
      </c>
    </row>
    <row r="483" spans="2:47" s="1" customFormat="1" ht="54">
      <c r="B483" s="42"/>
      <c r="C483" s="64"/>
      <c r="D483" s="209" t="s">
        <v>300</v>
      </c>
      <c r="E483" s="64"/>
      <c r="F483" s="255" t="s">
        <v>681</v>
      </c>
      <c r="G483" s="64"/>
      <c r="H483" s="64"/>
      <c r="I483" s="165"/>
      <c r="J483" s="64"/>
      <c r="K483" s="64"/>
      <c r="L483" s="62"/>
      <c r="M483" s="256"/>
      <c r="N483" s="43"/>
      <c r="O483" s="43"/>
      <c r="P483" s="43"/>
      <c r="Q483" s="43"/>
      <c r="R483" s="43"/>
      <c r="S483" s="43"/>
      <c r="T483" s="79"/>
      <c r="AT483" s="24" t="s">
        <v>300</v>
      </c>
      <c r="AU483" s="24" t="s">
        <v>92</v>
      </c>
    </row>
    <row r="484" spans="2:51" s="11" customFormat="1" ht="13.5">
      <c r="B484" s="207"/>
      <c r="C484" s="208"/>
      <c r="D484" s="232" t="s">
        <v>231</v>
      </c>
      <c r="E484" s="257" t="s">
        <v>40</v>
      </c>
      <c r="F484" s="258" t="s">
        <v>682</v>
      </c>
      <c r="G484" s="208"/>
      <c r="H484" s="259">
        <v>37</v>
      </c>
      <c r="I484" s="213"/>
      <c r="J484" s="208"/>
      <c r="K484" s="208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231</v>
      </c>
      <c r="AU484" s="218" t="s">
        <v>92</v>
      </c>
      <c r="AV484" s="11" t="s">
        <v>92</v>
      </c>
      <c r="AW484" s="11" t="s">
        <v>43</v>
      </c>
      <c r="AX484" s="11" t="s">
        <v>24</v>
      </c>
      <c r="AY484" s="218" t="s">
        <v>217</v>
      </c>
    </row>
    <row r="485" spans="2:65" s="1" customFormat="1" ht="22.5" customHeight="1">
      <c r="B485" s="42"/>
      <c r="C485" s="195" t="s">
        <v>683</v>
      </c>
      <c r="D485" s="195" t="s">
        <v>219</v>
      </c>
      <c r="E485" s="196" t="s">
        <v>684</v>
      </c>
      <c r="F485" s="197" t="s">
        <v>685</v>
      </c>
      <c r="G485" s="198" t="s">
        <v>222</v>
      </c>
      <c r="H485" s="199">
        <v>53.835</v>
      </c>
      <c r="I485" s="200"/>
      <c r="J485" s="201">
        <f>ROUND(I485*H485,2)</f>
        <v>0</v>
      </c>
      <c r="K485" s="197" t="s">
        <v>352</v>
      </c>
      <c r="L485" s="62"/>
      <c r="M485" s="202" t="s">
        <v>40</v>
      </c>
      <c r="N485" s="203" t="s">
        <v>54</v>
      </c>
      <c r="O485" s="43"/>
      <c r="P485" s="204">
        <f>O485*H485</f>
        <v>0</v>
      </c>
      <c r="Q485" s="204">
        <v>0</v>
      </c>
      <c r="R485" s="204">
        <f>Q485*H485</f>
        <v>0</v>
      </c>
      <c r="S485" s="204">
        <v>0</v>
      </c>
      <c r="T485" s="205">
        <f>S485*H485</f>
        <v>0</v>
      </c>
      <c r="AR485" s="24" t="s">
        <v>276</v>
      </c>
      <c r="AT485" s="24" t="s">
        <v>219</v>
      </c>
      <c r="AU485" s="24" t="s">
        <v>92</v>
      </c>
      <c r="AY485" s="24" t="s">
        <v>217</v>
      </c>
      <c r="BE485" s="206">
        <f>IF(N485="základní",J485,0)</f>
        <v>0</v>
      </c>
      <c r="BF485" s="206">
        <f>IF(N485="snížená",J485,0)</f>
        <v>0</v>
      </c>
      <c r="BG485" s="206">
        <f>IF(N485="zákl. přenesená",J485,0)</f>
        <v>0</v>
      </c>
      <c r="BH485" s="206">
        <f>IF(N485="sníž. přenesená",J485,0)</f>
        <v>0</v>
      </c>
      <c r="BI485" s="206">
        <f>IF(N485="nulová",J485,0)</f>
        <v>0</v>
      </c>
      <c r="BJ485" s="24" t="s">
        <v>24</v>
      </c>
      <c r="BK485" s="206">
        <f>ROUND(I485*H485,2)</f>
        <v>0</v>
      </c>
      <c r="BL485" s="24" t="s">
        <v>276</v>
      </c>
      <c r="BM485" s="24" t="s">
        <v>686</v>
      </c>
    </row>
    <row r="486" spans="2:47" s="1" customFormat="1" ht="67.5">
      <c r="B486" s="42"/>
      <c r="C486" s="64"/>
      <c r="D486" s="209" t="s">
        <v>354</v>
      </c>
      <c r="E486" s="64"/>
      <c r="F486" s="255" t="s">
        <v>687</v>
      </c>
      <c r="G486" s="64"/>
      <c r="H486" s="64"/>
      <c r="I486" s="165"/>
      <c r="J486" s="64"/>
      <c r="K486" s="64"/>
      <c r="L486" s="62"/>
      <c r="M486" s="256"/>
      <c r="N486" s="43"/>
      <c r="O486" s="43"/>
      <c r="P486" s="43"/>
      <c r="Q486" s="43"/>
      <c r="R486" s="43"/>
      <c r="S486" s="43"/>
      <c r="T486" s="79"/>
      <c r="AT486" s="24" t="s">
        <v>354</v>
      </c>
      <c r="AU486" s="24" t="s">
        <v>92</v>
      </c>
    </row>
    <row r="487" spans="2:51" s="11" customFormat="1" ht="13.5">
      <c r="B487" s="207"/>
      <c r="C487" s="208"/>
      <c r="D487" s="232" t="s">
        <v>231</v>
      </c>
      <c r="E487" s="257" t="s">
        <v>40</v>
      </c>
      <c r="F487" s="258" t="s">
        <v>671</v>
      </c>
      <c r="G487" s="208"/>
      <c r="H487" s="259">
        <v>53.835</v>
      </c>
      <c r="I487" s="213"/>
      <c r="J487" s="208"/>
      <c r="K487" s="208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231</v>
      </c>
      <c r="AU487" s="218" t="s">
        <v>92</v>
      </c>
      <c r="AV487" s="11" t="s">
        <v>92</v>
      </c>
      <c r="AW487" s="11" t="s">
        <v>43</v>
      </c>
      <c r="AX487" s="11" t="s">
        <v>24</v>
      </c>
      <c r="AY487" s="218" t="s">
        <v>217</v>
      </c>
    </row>
    <row r="488" spans="2:65" s="1" customFormat="1" ht="22.5" customHeight="1">
      <c r="B488" s="42"/>
      <c r="C488" s="195" t="s">
        <v>688</v>
      </c>
      <c r="D488" s="195" t="s">
        <v>219</v>
      </c>
      <c r="E488" s="196" t="s">
        <v>689</v>
      </c>
      <c r="F488" s="197" t="s">
        <v>690</v>
      </c>
      <c r="G488" s="198" t="s">
        <v>222</v>
      </c>
      <c r="H488" s="199">
        <v>53.835</v>
      </c>
      <c r="I488" s="200"/>
      <c r="J488" s="201">
        <f>ROUND(I488*H488,2)</f>
        <v>0</v>
      </c>
      <c r="K488" s="197" t="s">
        <v>352</v>
      </c>
      <c r="L488" s="62"/>
      <c r="M488" s="202" t="s">
        <v>40</v>
      </c>
      <c r="N488" s="203" t="s">
        <v>54</v>
      </c>
      <c r="O488" s="43"/>
      <c r="P488" s="204">
        <f>O488*H488</f>
        <v>0</v>
      </c>
      <c r="Q488" s="204">
        <v>0</v>
      </c>
      <c r="R488" s="204">
        <f>Q488*H488</f>
        <v>0</v>
      </c>
      <c r="S488" s="204">
        <v>0</v>
      </c>
      <c r="T488" s="205">
        <f>S488*H488</f>
        <v>0</v>
      </c>
      <c r="AR488" s="24" t="s">
        <v>276</v>
      </c>
      <c r="AT488" s="24" t="s">
        <v>219</v>
      </c>
      <c r="AU488" s="24" t="s">
        <v>92</v>
      </c>
      <c r="AY488" s="24" t="s">
        <v>217</v>
      </c>
      <c r="BE488" s="206">
        <f>IF(N488="základní",J488,0)</f>
        <v>0</v>
      </c>
      <c r="BF488" s="206">
        <f>IF(N488="snížená",J488,0)</f>
        <v>0</v>
      </c>
      <c r="BG488" s="206">
        <f>IF(N488="zákl. přenesená",J488,0)</f>
        <v>0</v>
      </c>
      <c r="BH488" s="206">
        <f>IF(N488="sníž. přenesená",J488,0)</f>
        <v>0</v>
      </c>
      <c r="BI488" s="206">
        <f>IF(N488="nulová",J488,0)</f>
        <v>0</v>
      </c>
      <c r="BJ488" s="24" t="s">
        <v>24</v>
      </c>
      <c r="BK488" s="206">
        <f>ROUND(I488*H488,2)</f>
        <v>0</v>
      </c>
      <c r="BL488" s="24" t="s">
        <v>276</v>
      </c>
      <c r="BM488" s="24" t="s">
        <v>691</v>
      </c>
    </row>
    <row r="489" spans="2:47" s="1" customFormat="1" ht="67.5">
      <c r="B489" s="42"/>
      <c r="C489" s="64"/>
      <c r="D489" s="209" t="s">
        <v>354</v>
      </c>
      <c r="E489" s="64"/>
      <c r="F489" s="255" t="s">
        <v>687</v>
      </c>
      <c r="G489" s="64"/>
      <c r="H489" s="64"/>
      <c r="I489" s="165"/>
      <c r="J489" s="64"/>
      <c r="K489" s="64"/>
      <c r="L489" s="62"/>
      <c r="M489" s="256"/>
      <c r="N489" s="43"/>
      <c r="O489" s="43"/>
      <c r="P489" s="43"/>
      <c r="Q489" s="43"/>
      <c r="R489" s="43"/>
      <c r="S489" s="43"/>
      <c r="T489" s="79"/>
      <c r="AT489" s="24" t="s">
        <v>354</v>
      </c>
      <c r="AU489" s="24" t="s">
        <v>92</v>
      </c>
    </row>
    <row r="490" spans="2:51" s="11" customFormat="1" ht="13.5">
      <c r="B490" s="207"/>
      <c r="C490" s="208"/>
      <c r="D490" s="232" t="s">
        <v>231</v>
      </c>
      <c r="E490" s="257" t="s">
        <v>40</v>
      </c>
      <c r="F490" s="258" t="s">
        <v>671</v>
      </c>
      <c r="G490" s="208"/>
      <c r="H490" s="259">
        <v>53.835</v>
      </c>
      <c r="I490" s="213"/>
      <c r="J490" s="208"/>
      <c r="K490" s="208"/>
      <c r="L490" s="214"/>
      <c r="M490" s="215"/>
      <c r="N490" s="216"/>
      <c r="O490" s="216"/>
      <c r="P490" s="216"/>
      <c r="Q490" s="216"/>
      <c r="R490" s="216"/>
      <c r="S490" s="216"/>
      <c r="T490" s="217"/>
      <c r="AT490" s="218" t="s">
        <v>231</v>
      </c>
      <c r="AU490" s="218" t="s">
        <v>92</v>
      </c>
      <c r="AV490" s="11" t="s">
        <v>92</v>
      </c>
      <c r="AW490" s="11" t="s">
        <v>43</v>
      </c>
      <c r="AX490" s="11" t="s">
        <v>24</v>
      </c>
      <c r="AY490" s="218" t="s">
        <v>217</v>
      </c>
    </row>
    <row r="491" spans="2:65" s="1" customFormat="1" ht="22.5" customHeight="1">
      <c r="B491" s="42"/>
      <c r="C491" s="195" t="s">
        <v>692</v>
      </c>
      <c r="D491" s="195" t="s">
        <v>219</v>
      </c>
      <c r="E491" s="196" t="s">
        <v>693</v>
      </c>
      <c r="F491" s="197" t="s">
        <v>694</v>
      </c>
      <c r="G491" s="198" t="s">
        <v>450</v>
      </c>
      <c r="H491" s="199">
        <v>37</v>
      </c>
      <c r="I491" s="200"/>
      <c r="J491" s="201">
        <f>ROUND(I491*H491,2)</f>
        <v>0</v>
      </c>
      <c r="K491" s="197" t="s">
        <v>352</v>
      </c>
      <c r="L491" s="62"/>
      <c r="M491" s="202" t="s">
        <v>40</v>
      </c>
      <c r="N491" s="203" t="s">
        <v>54</v>
      </c>
      <c r="O491" s="43"/>
      <c r="P491" s="204">
        <f>O491*H491</f>
        <v>0</v>
      </c>
      <c r="Q491" s="204">
        <v>0</v>
      </c>
      <c r="R491" s="204">
        <f>Q491*H491</f>
        <v>0</v>
      </c>
      <c r="S491" s="204">
        <v>0</v>
      </c>
      <c r="T491" s="205">
        <f>S491*H491</f>
        <v>0</v>
      </c>
      <c r="AR491" s="24" t="s">
        <v>276</v>
      </c>
      <c r="AT491" s="24" t="s">
        <v>219</v>
      </c>
      <c r="AU491" s="24" t="s">
        <v>92</v>
      </c>
      <c r="AY491" s="24" t="s">
        <v>217</v>
      </c>
      <c r="BE491" s="206">
        <f>IF(N491="základní",J491,0)</f>
        <v>0</v>
      </c>
      <c r="BF491" s="206">
        <f>IF(N491="snížená",J491,0)</f>
        <v>0</v>
      </c>
      <c r="BG491" s="206">
        <f>IF(N491="zákl. přenesená",J491,0)</f>
        <v>0</v>
      </c>
      <c r="BH491" s="206">
        <f>IF(N491="sníž. přenesená",J491,0)</f>
        <v>0</v>
      </c>
      <c r="BI491" s="206">
        <f>IF(N491="nulová",J491,0)</f>
        <v>0</v>
      </c>
      <c r="BJ491" s="24" t="s">
        <v>24</v>
      </c>
      <c r="BK491" s="206">
        <f>ROUND(I491*H491,2)</f>
        <v>0</v>
      </c>
      <c r="BL491" s="24" t="s">
        <v>276</v>
      </c>
      <c r="BM491" s="24" t="s">
        <v>695</v>
      </c>
    </row>
    <row r="492" spans="2:47" s="1" customFormat="1" ht="67.5">
      <c r="B492" s="42"/>
      <c r="C492" s="64"/>
      <c r="D492" s="232" t="s">
        <v>354</v>
      </c>
      <c r="E492" s="64"/>
      <c r="F492" s="271" t="s">
        <v>687</v>
      </c>
      <c r="G492" s="64"/>
      <c r="H492" s="64"/>
      <c r="I492" s="165"/>
      <c r="J492" s="64"/>
      <c r="K492" s="64"/>
      <c r="L492" s="62"/>
      <c r="M492" s="256"/>
      <c r="N492" s="43"/>
      <c r="O492" s="43"/>
      <c r="P492" s="43"/>
      <c r="Q492" s="43"/>
      <c r="R492" s="43"/>
      <c r="S492" s="43"/>
      <c r="T492" s="79"/>
      <c r="AT492" s="24" t="s">
        <v>354</v>
      </c>
      <c r="AU492" s="24" t="s">
        <v>92</v>
      </c>
    </row>
    <row r="493" spans="2:65" s="1" customFormat="1" ht="31.5" customHeight="1">
      <c r="B493" s="42"/>
      <c r="C493" s="195" t="s">
        <v>696</v>
      </c>
      <c r="D493" s="195" t="s">
        <v>219</v>
      </c>
      <c r="E493" s="196" t="s">
        <v>697</v>
      </c>
      <c r="F493" s="197" t="s">
        <v>698</v>
      </c>
      <c r="G493" s="198" t="s">
        <v>222</v>
      </c>
      <c r="H493" s="199">
        <v>131.275</v>
      </c>
      <c r="I493" s="200"/>
      <c r="J493" s="201">
        <f>ROUND(I493*H493,2)</f>
        <v>0</v>
      </c>
      <c r="K493" s="197" t="s">
        <v>352</v>
      </c>
      <c r="L493" s="62"/>
      <c r="M493" s="202" t="s">
        <v>40</v>
      </c>
      <c r="N493" s="203" t="s">
        <v>54</v>
      </c>
      <c r="O493" s="43"/>
      <c r="P493" s="204">
        <f>O493*H493</f>
        <v>0</v>
      </c>
      <c r="Q493" s="204">
        <v>0</v>
      </c>
      <c r="R493" s="204">
        <f>Q493*H493</f>
        <v>0</v>
      </c>
      <c r="S493" s="204">
        <v>0</v>
      </c>
      <c r="T493" s="205">
        <f>S493*H493</f>
        <v>0</v>
      </c>
      <c r="AR493" s="24" t="s">
        <v>276</v>
      </c>
      <c r="AT493" s="24" t="s">
        <v>219</v>
      </c>
      <c r="AU493" s="24" t="s">
        <v>92</v>
      </c>
      <c r="AY493" s="24" t="s">
        <v>217</v>
      </c>
      <c r="BE493" s="206">
        <f>IF(N493="základní",J493,0)</f>
        <v>0</v>
      </c>
      <c r="BF493" s="206">
        <f>IF(N493="snížená",J493,0)</f>
        <v>0</v>
      </c>
      <c r="BG493" s="206">
        <f>IF(N493="zákl. přenesená",J493,0)</f>
        <v>0</v>
      </c>
      <c r="BH493" s="206">
        <f>IF(N493="sníž. přenesená",J493,0)</f>
        <v>0</v>
      </c>
      <c r="BI493" s="206">
        <f>IF(N493="nulová",J493,0)</f>
        <v>0</v>
      </c>
      <c r="BJ493" s="24" t="s">
        <v>24</v>
      </c>
      <c r="BK493" s="206">
        <f>ROUND(I493*H493,2)</f>
        <v>0</v>
      </c>
      <c r="BL493" s="24" t="s">
        <v>276</v>
      </c>
      <c r="BM493" s="24" t="s">
        <v>699</v>
      </c>
    </row>
    <row r="494" spans="2:47" s="1" customFormat="1" ht="67.5">
      <c r="B494" s="42"/>
      <c r="C494" s="64"/>
      <c r="D494" s="209" t="s">
        <v>354</v>
      </c>
      <c r="E494" s="64"/>
      <c r="F494" s="255" t="s">
        <v>687</v>
      </c>
      <c r="G494" s="64"/>
      <c r="H494" s="64"/>
      <c r="I494" s="165"/>
      <c r="J494" s="64"/>
      <c r="K494" s="64"/>
      <c r="L494" s="62"/>
      <c r="M494" s="256"/>
      <c r="N494" s="43"/>
      <c r="O494" s="43"/>
      <c r="P494" s="43"/>
      <c r="Q494" s="43"/>
      <c r="R494" s="43"/>
      <c r="S494" s="43"/>
      <c r="T494" s="79"/>
      <c r="AT494" s="24" t="s">
        <v>354</v>
      </c>
      <c r="AU494" s="24" t="s">
        <v>92</v>
      </c>
    </row>
    <row r="495" spans="2:51" s="14" customFormat="1" ht="13.5">
      <c r="B495" s="260"/>
      <c r="C495" s="261"/>
      <c r="D495" s="209" t="s">
        <v>231</v>
      </c>
      <c r="E495" s="262" t="s">
        <v>40</v>
      </c>
      <c r="F495" s="263" t="s">
        <v>700</v>
      </c>
      <c r="G495" s="261"/>
      <c r="H495" s="264" t="s">
        <v>40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AT495" s="270" t="s">
        <v>231</v>
      </c>
      <c r="AU495" s="270" t="s">
        <v>92</v>
      </c>
      <c r="AV495" s="14" t="s">
        <v>24</v>
      </c>
      <c r="AW495" s="14" t="s">
        <v>43</v>
      </c>
      <c r="AX495" s="14" t="s">
        <v>83</v>
      </c>
      <c r="AY495" s="270" t="s">
        <v>217</v>
      </c>
    </row>
    <row r="496" spans="2:51" s="11" customFormat="1" ht="13.5">
      <c r="B496" s="207"/>
      <c r="C496" s="208"/>
      <c r="D496" s="209" t="s">
        <v>231</v>
      </c>
      <c r="E496" s="210" t="s">
        <v>40</v>
      </c>
      <c r="F496" s="211" t="s">
        <v>671</v>
      </c>
      <c r="G496" s="208"/>
      <c r="H496" s="212">
        <v>53.835</v>
      </c>
      <c r="I496" s="213"/>
      <c r="J496" s="208"/>
      <c r="K496" s="208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231</v>
      </c>
      <c r="AU496" s="218" t="s">
        <v>92</v>
      </c>
      <c r="AV496" s="11" t="s">
        <v>92</v>
      </c>
      <c r="AW496" s="11" t="s">
        <v>43</v>
      </c>
      <c r="AX496" s="11" t="s">
        <v>83</v>
      </c>
      <c r="AY496" s="218" t="s">
        <v>217</v>
      </c>
    </row>
    <row r="497" spans="2:51" s="11" customFormat="1" ht="13.5">
      <c r="B497" s="207"/>
      <c r="C497" s="208"/>
      <c r="D497" s="209" t="s">
        <v>231</v>
      </c>
      <c r="E497" s="210" t="s">
        <v>40</v>
      </c>
      <c r="F497" s="211" t="s">
        <v>701</v>
      </c>
      <c r="G497" s="208"/>
      <c r="H497" s="212">
        <v>77.44</v>
      </c>
      <c r="I497" s="213"/>
      <c r="J497" s="208"/>
      <c r="K497" s="208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231</v>
      </c>
      <c r="AU497" s="218" t="s">
        <v>92</v>
      </c>
      <c r="AV497" s="11" t="s">
        <v>92</v>
      </c>
      <c r="AW497" s="11" t="s">
        <v>43</v>
      </c>
      <c r="AX497" s="11" t="s">
        <v>83</v>
      </c>
      <c r="AY497" s="218" t="s">
        <v>217</v>
      </c>
    </row>
    <row r="498" spans="2:51" s="13" customFormat="1" ht="13.5">
      <c r="B498" s="230"/>
      <c r="C498" s="231"/>
      <c r="D498" s="232" t="s">
        <v>231</v>
      </c>
      <c r="E498" s="233" t="s">
        <v>40</v>
      </c>
      <c r="F498" s="234" t="s">
        <v>238</v>
      </c>
      <c r="G498" s="231"/>
      <c r="H498" s="235">
        <v>131.275</v>
      </c>
      <c r="I498" s="236"/>
      <c r="J498" s="231"/>
      <c r="K498" s="231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231</v>
      </c>
      <c r="AU498" s="241" t="s">
        <v>92</v>
      </c>
      <c r="AV498" s="13" t="s">
        <v>224</v>
      </c>
      <c r="AW498" s="13" t="s">
        <v>43</v>
      </c>
      <c r="AX498" s="13" t="s">
        <v>24</v>
      </c>
      <c r="AY498" s="241" t="s">
        <v>217</v>
      </c>
    </row>
    <row r="499" spans="2:65" s="1" customFormat="1" ht="22.5" customHeight="1">
      <c r="B499" s="42"/>
      <c r="C499" s="195" t="s">
        <v>702</v>
      </c>
      <c r="D499" s="195" t="s">
        <v>219</v>
      </c>
      <c r="E499" s="196" t="s">
        <v>703</v>
      </c>
      <c r="F499" s="197" t="s">
        <v>704</v>
      </c>
      <c r="G499" s="198" t="s">
        <v>222</v>
      </c>
      <c r="H499" s="199">
        <v>131.275</v>
      </c>
      <c r="I499" s="200"/>
      <c r="J499" s="201">
        <f>ROUND(I499*H499,2)</f>
        <v>0</v>
      </c>
      <c r="K499" s="197" t="s">
        <v>352</v>
      </c>
      <c r="L499" s="62"/>
      <c r="M499" s="202" t="s">
        <v>40</v>
      </c>
      <c r="N499" s="203" t="s">
        <v>54</v>
      </c>
      <c r="O499" s="43"/>
      <c r="P499" s="204">
        <f>O499*H499</f>
        <v>0</v>
      </c>
      <c r="Q499" s="204">
        <v>0</v>
      </c>
      <c r="R499" s="204">
        <f>Q499*H499</f>
        <v>0</v>
      </c>
      <c r="S499" s="204">
        <v>0</v>
      </c>
      <c r="T499" s="205">
        <f>S499*H499</f>
        <v>0</v>
      </c>
      <c r="AR499" s="24" t="s">
        <v>276</v>
      </c>
      <c r="AT499" s="24" t="s">
        <v>219</v>
      </c>
      <c r="AU499" s="24" t="s">
        <v>92</v>
      </c>
      <c r="AY499" s="24" t="s">
        <v>217</v>
      </c>
      <c r="BE499" s="206">
        <f>IF(N499="základní",J499,0)</f>
        <v>0</v>
      </c>
      <c r="BF499" s="206">
        <f>IF(N499="snížená",J499,0)</f>
        <v>0</v>
      </c>
      <c r="BG499" s="206">
        <f>IF(N499="zákl. přenesená",J499,0)</f>
        <v>0</v>
      </c>
      <c r="BH499" s="206">
        <f>IF(N499="sníž. přenesená",J499,0)</f>
        <v>0</v>
      </c>
      <c r="BI499" s="206">
        <f>IF(N499="nulová",J499,0)</f>
        <v>0</v>
      </c>
      <c r="BJ499" s="24" t="s">
        <v>24</v>
      </c>
      <c r="BK499" s="206">
        <f>ROUND(I499*H499,2)</f>
        <v>0</v>
      </c>
      <c r="BL499" s="24" t="s">
        <v>276</v>
      </c>
      <c r="BM499" s="24" t="s">
        <v>705</v>
      </c>
    </row>
    <row r="500" spans="2:47" s="1" customFormat="1" ht="94.5">
      <c r="B500" s="42"/>
      <c r="C500" s="64"/>
      <c r="D500" s="209" t="s">
        <v>354</v>
      </c>
      <c r="E500" s="64"/>
      <c r="F500" s="255" t="s">
        <v>706</v>
      </c>
      <c r="G500" s="64"/>
      <c r="H500" s="64"/>
      <c r="I500" s="165"/>
      <c r="J500" s="64"/>
      <c r="K500" s="64"/>
      <c r="L500" s="62"/>
      <c r="M500" s="256"/>
      <c r="N500" s="43"/>
      <c r="O500" s="43"/>
      <c r="P500" s="43"/>
      <c r="Q500" s="43"/>
      <c r="R500" s="43"/>
      <c r="S500" s="43"/>
      <c r="T500" s="79"/>
      <c r="AT500" s="24" t="s">
        <v>354</v>
      </c>
      <c r="AU500" s="24" t="s">
        <v>92</v>
      </c>
    </row>
    <row r="501" spans="2:51" s="11" customFormat="1" ht="13.5">
      <c r="B501" s="207"/>
      <c r="C501" s="208"/>
      <c r="D501" s="209" t="s">
        <v>231</v>
      </c>
      <c r="E501" s="210" t="s">
        <v>40</v>
      </c>
      <c r="F501" s="211" t="s">
        <v>671</v>
      </c>
      <c r="G501" s="208"/>
      <c r="H501" s="212">
        <v>53.835</v>
      </c>
      <c r="I501" s="213"/>
      <c r="J501" s="208"/>
      <c r="K501" s="208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231</v>
      </c>
      <c r="AU501" s="218" t="s">
        <v>92</v>
      </c>
      <c r="AV501" s="11" t="s">
        <v>92</v>
      </c>
      <c r="AW501" s="11" t="s">
        <v>43</v>
      </c>
      <c r="AX501" s="11" t="s">
        <v>83</v>
      </c>
      <c r="AY501" s="218" t="s">
        <v>217</v>
      </c>
    </row>
    <row r="502" spans="2:51" s="11" customFormat="1" ht="13.5">
      <c r="B502" s="207"/>
      <c r="C502" s="208"/>
      <c r="D502" s="209" t="s">
        <v>231</v>
      </c>
      <c r="E502" s="210" t="s">
        <v>40</v>
      </c>
      <c r="F502" s="211" t="s">
        <v>701</v>
      </c>
      <c r="G502" s="208"/>
      <c r="H502" s="212">
        <v>77.44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231</v>
      </c>
      <c r="AU502" s="218" t="s">
        <v>92</v>
      </c>
      <c r="AV502" s="11" t="s">
        <v>92</v>
      </c>
      <c r="AW502" s="11" t="s">
        <v>43</v>
      </c>
      <c r="AX502" s="11" t="s">
        <v>83</v>
      </c>
      <c r="AY502" s="218" t="s">
        <v>217</v>
      </c>
    </row>
    <row r="503" spans="2:51" s="13" customFormat="1" ht="13.5">
      <c r="B503" s="230"/>
      <c r="C503" s="231"/>
      <c r="D503" s="232" t="s">
        <v>231</v>
      </c>
      <c r="E503" s="233" t="s">
        <v>40</v>
      </c>
      <c r="F503" s="234" t="s">
        <v>238</v>
      </c>
      <c r="G503" s="231"/>
      <c r="H503" s="235">
        <v>131.275</v>
      </c>
      <c r="I503" s="236"/>
      <c r="J503" s="231"/>
      <c r="K503" s="231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231</v>
      </c>
      <c r="AU503" s="241" t="s">
        <v>92</v>
      </c>
      <c r="AV503" s="13" t="s">
        <v>224</v>
      </c>
      <c r="AW503" s="13" t="s">
        <v>43</v>
      </c>
      <c r="AX503" s="13" t="s">
        <v>24</v>
      </c>
      <c r="AY503" s="241" t="s">
        <v>217</v>
      </c>
    </row>
    <row r="504" spans="2:65" s="1" customFormat="1" ht="31.5" customHeight="1">
      <c r="B504" s="42"/>
      <c r="C504" s="195" t="s">
        <v>707</v>
      </c>
      <c r="D504" s="195" t="s">
        <v>219</v>
      </c>
      <c r="E504" s="196" t="s">
        <v>708</v>
      </c>
      <c r="F504" s="197" t="s">
        <v>709</v>
      </c>
      <c r="G504" s="198" t="s">
        <v>286</v>
      </c>
      <c r="H504" s="199">
        <v>2.7</v>
      </c>
      <c r="I504" s="200"/>
      <c r="J504" s="201">
        <f>ROUND(I504*H504,2)</f>
        <v>0</v>
      </c>
      <c r="K504" s="197" t="s">
        <v>352</v>
      </c>
      <c r="L504" s="62"/>
      <c r="M504" s="202" t="s">
        <v>40</v>
      </c>
      <c r="N504" s="203" t="s">
        <v>54</v>
      </c>
      <c r="O504" s="43"/>
      <c r="P504" s="204">
        <f>O504*H504</f>
        <v>0</v>
      </c>
      <c r="Q504" s="204">
        <v>0</v>
      </c>
      <c r="R504" s="204">
        <f>Q504*H504</f>
        <v>0</v>
      </c>
      <c r="S504" s="204">
        <v>0</v>
      </c>
      <c r="T504" s="205">
        <f>S504*H504</f>
        <v>0</v>
      </c>
      <c r="AR504" s="24" t="s">
        <v>276</v>
      </c>
      <c r="AT504" s="24" t="s">
        <v>219</v>
      </c>
      <c r="AU504" s="24" t="s">
        <v>92</v>
      </c>
      <c r="AY504" s="24" t="s">
        <v>217</v>
      </c>
      <c r="BE504" s="206">
        <f>IF(N504="základní",J504,0)</f>
        <v>0</v>
      </c>
      <c r="BF504" s="206">
        <f>IF(N504="snížená",J504,0)</f>
        <v>0</v>
      </c>
      <c r="BG504" s="206">
        <f>IF(N504="zákl. přenesená",J504,0)</f>
        <v>0</v>
      </c>
      <c r="BH504" s="206">
        <f>IF(N504="sníž. přenesená",J504,0)</f>
        <v>0</v>
      </c>
      <c r="BI504" s="206">
        <f>IF(N504="nulová",J504,0)</f>
        <v>0</v>
      </c>
      <c r="BJ504" s="24" t="s">
        <v>24</v>
      </c>
      <c r="BK504" s="206">
        <f>ROUND(I504*H504,2)</f>
        <v>0</v>
      </c>
      <c r="BL504" s="24" t="s">
        <v>276</v>
      </c>
      <c r="BM504" s="24" t="s">
        <v>710</v>
      </c>
    </row>
    <row r="505" spans="2:63" s="10" customFormat="1" ht="29.85" customHeight="1">
      <c r="B505" s="178"/>
      <c r="C505" s="179"/>
      <c r="D505" s="192" t="s">
        <v>82</v>
      </c>
      <c r="E505" s="193" t="s">
        <v>711</v>
      </c>
      <c r="F505" s="193" t="s">
        <v>712</v>
      </c>
      <c r="G505" s="179"/>
      <c r="H505" s="179"/>
      <c r="I505" s="182"/>
      <c r="J505" s="194">
        <f>BK505</f>
        <v>0</v>
      </c>
      <c r="K505" s="179"/>
      <c r="L505" s="184"/>
      <c r="M505" s="185"/>
      <c r="N505" s="186"/>
      <c r="O505" s="186"/>
      <c r="P505" s="187">
        <f>P506</f>
        <v>0</v>
      </c>
      <c r="Q505" s="186"/>
      <c r="R505" s="187">
        <f>R506</f>
        <v>0</v>
      </c>
      <c r="S505" s="186"/>
      <c r="T505" s="188">
        <f>T506</f>
        <v>0</v>
      </c>
      <c r="AR505" s="189" t="s">
        <v>92</v>
      </c>
      <c r="AT505" s="190" t="s">
        <v>82</v>
      </c>
      <c r="AU505" s="190" t="s">
        <v>24</v>
      </c>
      <c r="AY505" s="189" t="s">
        <v>217</v>
      </c>
      <c r="BK505" s="191">
        <f>BK506</f>
        <v>0</v>
      </c>
    </row>
    <row r="506" spans="2:65" s="1" customFormat="1" ht="22.5" customHeight="1">
      <c r="B506" s="42"/>
      <c r="C506" s="195" t="s">
        <v>713</v>
      </c>
      <c r="D506" s="195" t="s">
        <v>219</v>
      </c>
      <c r="E506" s="196" t="s">
        <v>714</v>
      </c>
      <c r="F506" s="197" t="s">
        <v>715</v>
      </c>
      <c r="G506" s="198" t="s">
        <v>450</v>
      </c>
      <c r="H506" s="199">
        <v>2</v>
      </c>
      <c r="I506" s="200"/>
      <c r="J506" s="201">
        <f>ROUND(I506*H506,2)</f>
        <v>0</v>
      </c>
      <c r="K506" s="197" t="s">
        <v>40</v>
      </c>
      <c r="L506" s="62"/>
      <c r="M506" s="202" t="s">
        <v>40</v>
      </c>
      <c r="N506" s="203" t="s">
        <v>54</v>
      </c>
      <c r="O506" s="43"/>
      <c r="P506" s="204">
        <f>O506*H506</f>
        <v>0</v>
      </c>
      <c r="Q506" s="204">
        <v>0</v>
      </c>
      <c r="R506" s="204">
        <f>Q506*H506</f>
        <v>0</v>
      </c>
      <c r="S506" s="204">
        <v>0</v>
      </c>
      <c r="T506" s="205">
        <f>S506*H506</f>
        <v>0</v>
      </c>
      <c r="AR506" s="24" t="s">
        <v>276</v>
      </c>
      <c r="AT506" s="24" t="s">
        <v>219</v>
      </c>
      <c r="AU506" s="24" t="s">
        <v>92</v>
      </c>
      <c r="AY506" s="24" t="s">
        <v>217</v>
      </c>
      <c r="BE506" s="206">
        <f>IF(N506="základní",J506,0)</f>
        <v>0</v>
      </c>
      <c r="BF506" s="206">
        <f>IF(N506="snížená",J506,0)</f>
        <v>0</v>
      </c>
      <c r="BG506" s="206">
        <f>IF(N506="zákl. přenesená",J506,0)</f>
        <v>0</v>
      </c>
      <c r="BH506" s="206">
        <f>IF(N506="sníž. přenesená",J506,0)</f>
        <v>0</v>
      </c>
      <c r="BI506" s="206">
        <f>IF(N506="nulová",J506,0)</f>
        <v>0</v>
      </c>
      <c r="BJ506" s="24" t="s">
        <v>24</v>
      </c>
      <c r="BK506" s="206">
        <f>ROUND(I506*H506,2)</f>
        <v>0</v>
      </c>
      <c r="BL506" s="24" t="s">
        <v>276</v>
      </c>
      <c r="BM506" s="24" t="s">
        <v>611</v>
      </c>
    </row>
    <row r="507" spans="2:63" s="10" customFormat="1" ht="29.85" customHeight="1">
      <c r="B507" s="178"/>
      <c r="C507" s="179"/>
      <c r="D507" s="192" t="s">
        <v>82</v>
      </c>
      <c r="E507" s="193" t="s">
        <v>716</v>
      </c>
      <c r="F507" s="193" t="s">
        <v>717</v>
      </c>
      <c r="G507" s="179"/>
      <c r="H507" s="179"/>
      <c r="I507" s="182"/>
      <c r="J507" s="194">
        <f>BK507</f>
        <v>0</v>
      </c>
      <c r="K507" s="179"/>
      <c r="L507" s="184"/>
      <c r="M507" s="185"/>
      <c r="N507" s="186"/>
      <c r="O507" s="186"/>
      <c r="P507" s="187">
        <f>SUM(P508:P526)</f>
        <v>0</v>
      </c>
      <c r="Q507" s="186"/>
      <c r="R507" s="187">
        <f>SUM(R508:R526)</f>
        <v>11.477556100000001</v>
      </c>
      <c r="S507" s="186"/>
      <c r="T507" s="188">
        <f>SUM(T508:T526)</f>
        <v>5.674520000000001</v>
      </c>
      <c r="AR507" s="189" t="s">
        <v>92</v>
      </c>
      <c r="AT507" s="190" t="s">
        <v>82</v>
      </c>
      <c r="AU507" s="190" t="s">
        <v>24</v>
      </c>
      <c r="AY507" s="189" t="s">
        <v>217</v>
      </c>
      <c r="BK507" s="191">
        <f>SUM(BK508:BK526)</f>
        <v>0</v>
      </c>
    </row>
    <row r="508" spans="2:65" s="1" customFormat="1" ht="22.5" customHeight="1">
      <c r="B508" s="42"/>
      <c r="C508" s="195" t="s">
        <v>718</v>
      </c>
      <c r="D508" s="195" t="s">
        <v>219</v>
      </c>
      <c r="E508" s="196" t="s">
        <v>719</v>
      </c>
      <c r="F508" s="197" t="s">
        <v>720</v>
      </c>
      <c r="G508" s="198" t="s">
        <v>222</v>
      </c>
      <c r="H508" s="199">
        <v>-2837.26</v>
      </c>
      <c r="I508" s="200"/>
      <c r="J508" s="201">
        <f>ROUND(I508*H508,2)</f>
        <v>0</v>
      </c>
      <c r="K508" s="197" t="s">
        <v>223</v>
      </c>
      <c r="L508" s="62"/>
      <c r="M508" s="202" t="s">
        <v>40</v>
      </c>
      <c r="N508" s="203" t="s">
        <v>54</v>
      </c>
      <c r="O508" s="43"/>
      <c r="P508" s="204">
        <f>O508*H508</f>
        <v>0</v>
      </c>
      <c r="Q508" s="204">
        <v>0</v>
      </c>
      <c r="R508" s="204">
        <f>Q508*H508</f>
        <v>0</v>
      </c>
      <c r="S508" s="204">
        <v>0.016</v>
      </c>
      <c r="T508" s="205">
        <f>S508*H508</f>
        <v>-45.39616</v>
      </c>
      <c r="AR508" s="24" t="s">
        <v>276</v>
      </c>
      <c r="AT508" s="24" t="s">
        <v>219</v>
      </c>
      <c r="AU508" s="24" t="s">
        <v>92</v>
      </c>
      <c r="AY508" s="24" t="s">
        <v>217</v>
      </c>
      <c r="BE508" s="206">
        <f>IF(N508="základní",J508,0)</f>
        <v>0</v>
      </c>
      <c r="BF508" s="206">
        <f>IF(N508="snížená",J508,0)</f>
        <v>0</v>
      </c>
      <c r="BG508" s="206">
        <f>IF(N508="zákl. přenesená",J508,0)</f>
        <v>0</v>
      </c>
      <c r="BH508" s="206">
        <f>IF(N508="sníž. přenesená",J508,0)</f>
        <v>0</v>
      </c>
      <c r="BI508" s="206">
        <f>IF(N508="nulová",J508,0)</f>
        <v>0</v>
      </c>
      <c r="BJ508" s="24" t="s">
        <v>24</v>
      </c>
      <c r="BK508" s="206">
        <f>ROUND(I508*H508,2)</f>
        <v>0</v>
      </c>
      <c r="BL508" s="24" t="s">
        <v>276</v>
      </c>
      <c r="BM508" s="24" t="s">
        <v>521</v>
      </c>
    </row>
    <row r="509" spans="2:51" s="11" customFormat="1" ht="13.5">
      <c r="B509" s="207"/>
      <c r="C509" s="208"/>
      <c r="D509" s="209" t="s">
        <v>231</v>
      </c>
      <c r="E509" s="210" t="s">
        <v>40</v>
      </c>
      <c r="F509" s="211" t="s">
        <v>721</v>
      </c>
      <c r="G509" s="208"/>
      <c r="H509" s="212">
        <v>-2837.26</v>
      </c>
      <c r="I509" s="213"/>
      <c r="J509" s="208"/>
      <c r="K509" s="208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231</v>
      </c>
      <c r="AU509" s="218" t="s">
        <v>92</v>
      </c>
      <c r="AV509" s="11" t="s">
        <v>92</v>
      </c>
      <c r="AW509" s="11" t="s">
        <v>43</v>
      </c>
      <c r="AX509" s="11" t="s">
        <v>83</v>
      </c>
      <c r="AY509" s="218" t="s">
        <v>217</v>
      </c>
    </row>
    <row r="510" spans="2:51" s="13" customFormat="1" ht="13.5">
      <c r="B510" s="230"/>
      <c r="C510" s="231"/>
      <c r="D510" s="232" t="s">
        <v>231</v>
      </c>
      <c r="E510" s="233" t="s">
        <v>40</v>
      </c>
      <c r="F510" s="234" t="s">
        <v>238</v>
      </c>
      <c r="G510" s="231"/>
      <c r="H510" s="235">
        <v>-2837.26</v>
      </c>
      <c r="I510" s="236"/>
      <c r="J510" s="231"/>
      <c r="K510" s="231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231</v>
      </c>
      <c r="AU510" s="241" t="s">
        <v>92</v>
      </c>
      <c r="AV510" s="13" t="s">
        <v>224</v>
      </c>
      <c r="AW510" s="13" t="s">
        <v>43</v>
      </c>
      <c r="AX510" s="13" t="s">
        <v>24</v>
      </c>
      <c r="AY510" s="241" t="s">
        <v>217</v>
      </c>
    </row>
    <row r="511" spans="2:65" s="1" customFormat="1" ht="22.5" customHeight="1">
      <c r="B511" s="42"/>
      <c r="C511" s="195" t="s">
        <v>722</v>
      </c>
      <c r="D511" s="195" t="s">
        <v>219</v>
      </c>
      <c r="E511" s="196" t="s">
        <v>723</v>
      </c>
      <c r="F511" s="197" t="s">
        <v>724</v>
      </c>
      <c r="G511" s="198" t="s">
        <v>222</v>
      </c>
      <c r="H511" s="199">
        <v>2837.26</v>
      </c>
      <c r="I511" s="200"/>
      <c r="J511" s="201">
        <f>ROUND(I511*H511,2)</f>
        <v>0</v>
      </c>
      <c r="K511" s="197" t="s">
        <v>223</v>
      </c>
      <c r="L511" s="62"/>
      <c r="M511" s="202" t="s">
        <v>40</v>
      </c>
      <c r="N511" s="203" t="s">
        <v>54</v>
      </c>
      <c r="O511" s="43"/>
      <c r="P511" s="204">
        <f>O511*H511</f>
        <v>0</v>
      </c>
      <c r="Q511" s="204">
        <v>0</v>
      </c>
      <c r="R511" s="204">
        <f>Q511*H511</f>
        <v>0</v>
      </c>
      <c r="S511" s="204">
        <v>0.018</v>
      </c>
      <c r="T511" s="205">
        <f>S511*H511</f>
        <v>51.07068</v>
      </c>
      <c r="AR511" s="24" t="s">
        <v>276</v>
      </c>
      <c r="AT511" s="24" t="s">
        <v>219</v>
      </c>
      <c r="AU511" s="24" t="s">
        <v>92</v>
      </c>
      <c r="AY511" s="24" t="s">
        <v>217</v>
      </c>
      <c r="BE511" s="206">
        <f>IF(N511="základní",J511,0)</f>
        <v>0</v>
      </c>
      <c r="BF511" s="206">
        <f>IF(N511="snížená",J511,0)</f>
        <v>0</v>
      </c>
      <c r="BG511" s="206">
        <f>IF(N511="zákl. přenesená",J511,0)</f>
        <v>0</v>
      </c>
      <c r="BH511" s="206">
        <f>IF(N511="sníž. přenesená",J511,0)</f>
        <v>0</v>
      </c>
      <c r="BI511" s="206">
        <f>IF(N511="nulová",J511,0)</f>
        <v>0</v>
      </c>
      <c r="BJ511" s="24" t="s">
        <v>24</v>
      </c>
      <c r="BK511" s="206">
        <f>ROUND(I511*H511,2)</f>
        <v>0</v>
      </c>
      <c r="BL511" s="24" t="s">
        <v>276</v>
      </c>
      <c r="BM511" s="24" t="s">
        <v>616</v>
      </c>
    </row>
    <row r="512" spans="2:51" s="11" customFormat="1" ht="13.5">
      <c r="B512" s="207"/>
      <c r="C512" s="208"/>
      <c r="D512" s="209" t="s">
        <v>231</v>
      </c>
      <c r="E512" s="210" t="s">
        <v>40</v>
      </c>
      <c r="F512" s="211" t="s">
        <v>725</v>
      </c>
      <c r="G512" s="208"/>
      <c r="H512" s="212">
        <v>2837.26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231</v>
      </c>
      <c r="AU512" s="218" t="s">
        <v>92</v>
      </c>
      <c r="AV512" s="11" t="s">
        <v>92</v>
      </c>
      <c r="AW512" s="11" t="s">
        <v>43</v>
      </c>
      <c r="AX512" s="11" t="s">
        <v>83</v>
      </c>
      <c r="AY512" s="218" t="s">
        <v>217</v>
      </c>
    </row>
    <row r="513" spans="2:51" s="13" customFormat="1" ht="13.5">
      <c r="B513" s="230"/>
      <c r="C513" s="231"/>
      <c r="D513" s="232" t="s">
        <v>231</v>
      </c>
      <c r="E513" s="233" t="s">
        <v>40</v>
      </c>
      <c r="F513" s="234" t="s">
        <v>238</v>
      </c>
      <c r="G513" s="231"/>
      <c r="H513" s="235">
        <v>2837.26</v>
      </c>
      <c r="I513" s="236"/>
      <c r="J513" s="231"/>
      <c r="K513" s="231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231</v>
      </c>
      <c r="AU513" s="241" t="s">
        <v>92</v>
      </c>
      <c r="AV513" s="13" t="s">
        <v>224</v>
      </c>
      <c r="AW513" s="13" t="s">
        <v>43</v>
      </c>
      <c r="AX513" s="13" t="s">
        <v>24</v>
      </c>
      <c r="AY513" s="241" t="s">
        <v>217</v>
      </c>
    </row>
    <row r="514" spans="2:65" s="1" customFormat="1" ht="22.5" customHeight="1">
      <c r="B514" s="42"/>
      <c r="C514" s="195" t="s">
        <v>726</v>
      </c>
      <c r="D514" s="195" t="s">
        <v>219</v>
      </c>
      <c r="E514" s="196" t="s">
        <v>727</v>
      </c>
      <c r="F514" s="197" t="s">
        <v>728</v>
      </c>
      <c r="G514" s="198" t="s">
        <v>222</v>
      </c>
      <c r="H514" s="199">
        <v>4255.89</v>
      </c>
      <c r="I514" s="200"/>
      <c r="J514" s="201">
        <f>ROUND(I514*H514,2)</f>
        <v>0</v>
      </c>
      <c r="K514" s="197" t="s">
        <v>223</v>
      </c>
      <c r="L514" s="62"/>
      <c r="M514" s="202" t="s">
        <v>40</v>
      </c>
      <c r="N514" s="203" t="s">
        <v>54</v>
      </c>
      <c r="O514" s="43"/>
      <c r="P514" s="204">
        <f>O514*H514</f>
        <v>0</v>
      </c>
      <c r="Q514" s="204">
        <v>0</v>
      </c>
      <c r="R514" s="204">
        <f>Q514*H514</f>
        <v>0</v>
      </c>
      <c r="S514" s="204">
        <v>0</v>
      </c>
      <c r="T514" s="205">
        <f>S514*H514</f>
        <v>0</v>
      </c>
      <c r="AR514" s="24" t="s">
        <v>276</v>
      </c>
      <c r="AT514" s="24" t="s">
        <v>219</v>
      </c>
      <c r="AU514" s="24" t="s">
        <v>92</v>
      </c>
      <c r="AY514" s="24" t="s">
        <v>217</v>
      </c>
      <c r="BE514" s="206">
        <f>IF(N514="základní",J514,0)</f>
        <v>0</v>
      </c>
      <c r="BF514" s="206">
        <f>IF(N514="snížená",J514,0)</f>
        <v>0</v>
      </c>
      <c r="BG514" s="206">
        <f>IF(N514="zákl. přenesená",J514,0)</f>
        <v>0</v>
      </c>
      <c r="BH514" s="206">
        <f>IF(N514="sníž. přenesená",J514,0)</f>
        <v>0</v>
      </c>
      <c r="BI514" s="206">
        <f>IF(N514="nulová",J514,0)</f>
        <v>0</v>
      </c>
      <c r="BJ514" s="24" t="s">
        <v>24</v>
      </c>
      <c r="BK514" s="206">
        <f>ROUND(I514*H514,2)</f>
        <v>0</v>
      </c>
      <c r="BL514" s="24" t="s">
        <v>276</v>
      </c>
      <c r="BM514" s="24" t="s">
        <v>620</v>
      </c>
    </row>
    <row r="515" spans="2:51" s="11" customFormat="1" ht="13.5">
      <c r="B515" s="207"/>
      <c r="C515" s="208"/>
      <c r="D515" s="209" t="s">
        <v>231</v>
      </c>
      <c r="E515" s="210" t="s">
        <v>40</v>
      </c>
      <c r="F515" s="211" t="s">
        <v>729</v>
      </c>
      <c r="G515" s="208"/>
      <c r="H515" s="212">
        <v>4255.89</v>
      </c>
      <c r="I515" s="213"/>
      <c r="J515" s="208"/>
      <c r="K515" s="208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231</v>
      </c>
      <c r="AU515" s="218" t="s">
        <v>92</v>
      </c>
      <c r="AV515" s="11" t="s">
        <v>92</v>
      </c>
      <c r="AW515" s="11" t="s">
        <v>43</v>
      </c>
      <c r="AX515" s="11" t="s">
        <v>83</v>
      </c>
      <c r="AY515" s="218" t="s">
        <v>217</v>
      </c>
    </row>
    <row r="516" spans="2:51" s="13" customFormat="1" ht="13.5">
      <c r="B516" s="230"/>
      <c r="C516" s="231"/>
      <c r="D516" s="232" t="s">
        <v>231</v>
      </c>
      <c r="E516" s="233" t="s">
        <v>40</v>
      </c>
      <c r="F516" s="234" t="s">
        <v>238</v>
      </c>
      <c r="G516" s="231"/>
      <c r="H516" s="235">
        <v>4255.89</v>
      </c>
      <c r="I516" s="236"/>
      <c r="J516" s="231"/>
      <c r="K516" s="231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231</v>
      </c>
      <c r="AU516" s="241" t="s">
        <v>92</v>
      </c>
      <c r="AV516" s="13" t="s">
        <v>224</v>
      </c>
      <c r="AW516" s="13" t="s">
        <v>43</v>
      </c>
      <c r="AX516" s="13" t="s">
        <v>24</v>
      </c>
      <c r="AY516" s="241" t="s">
        <v>217</v>
      </c>
    </row>
    <row r="517" spans="2:65" s="1" customFormat="1" ht="22.5" customHeight="1">
      <c r="B517" s="42"/>
      <c r="C517" s="242" t="s">
        <v>730</v>
      </c>
      <c r="D517" s="242" t="s">
        <v>266</v>
      </c>
      <c r="E517" s="243" t="s">
        <v>731</v>
      </c>
      <c r="F517" s="244" t="s">
        <v>732</v>
      </c>
      <c r="G517" s="245" t="s">
        <v>230</v>
      </c>
      <c r="H517" s="246">
        <v>16.343</v>
      </c>
      <c r="I517" s="247"/>
      <c r="J517" s="248">
        <f>ROUND(I517*H517,2)</f>
        <v>0</v>
      </c>
      <c r="K517" s="244" t="s">
        <v>223</v>
      </c>
      <c r="L517" s="249"/>
      <c r="M517" s="250" t="s">
        <v>40</v>
      </c>
      <c r="N517" s="251" t="s">
        <v>54</v>
      </c>
      <c r="O517" s="43"/>
      <c r="P517" s="204">
        <f>O517*H517</f>
        <v>0</v>
      </c>
      <c r="Q517" s="204">
        <v>0.55</v>
      </c>
      <c r="R517" s="204">
        <f>Q517*H517</f>
        <v>8.988650000000002</v>
      </c>
      <c r="S517" s="204">
        <v>0</v>
      </c>
      <c r="T517" s="205">
        <f>S517*H517</f>
        <v>0</v>
      </c>
      <c r="AR517" s="24" t="s">
        <v>357</v>
      </c>
      <c r="AT517" s="24" t="s">
        <v>266</v>
      </c>
      <c r="AU517" s="24" t="s">
        <v>92</v>
      </c>
      <c r="AY517" s="24" t="s">
        <v>217</v>
      </c>
      <c r="BE517" s="206">
        <f>IF(N517="základní",J517,0)</f>
        <v>0</v>
      </c>
      <c r="BF517" s="206">
        <f>IF(N517="snížená",J517,0)</f>
        <v>0</v>
      </c>
      <c r="BG517" s="206">
        <f>IF(N517="zákl. přenesená",J517,0)</f>
        <v>0</v>
      </c>
      <c r="BH517" s="206">
        <f>IF(N517="sníž. přenesená",J517,0)</f>
        <v>0</v>
      </c>
      <c r="BI517" s="206">
        <f>IF(N517="nulová",J517,0)</f>
        <v>0</v>
      </c>
      <c r="BJ517" s="24" t="s">
        <v>24</v>
      </c>
      <c r="BK517" s="206">
        <f>ROUND(I517*H517,2)</f>
        <v>0</v>
      </c>
      <c r="BL517" s="24" t="s">
        <v>276</v>
      </c>
      <c r="BM517" s="24" t="s">
        <v>623</v>
      </c>
    </row>
    <row r="518" spans="2:51" s="11" customFormat="1" ht="13.5">
      <c r="B518" s="207"/>
      <c r="C518" s="208"/>
      <c r="D518" s="209" t="s">
        <v>231</v>
      </c>
      <c r="E518" s="210" t="s">
        <v>40</v>
      </c>
      <c r="F518" s="211" t="s">
        <v>733</v>
      </c>
      <c r="G518" s="208"/>
      <c r="H518" s="212">
        <v>16.343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231</v>
      </c>
      <c r="AU518" s="218" t="s">
        <v>92</v>
      </c>
      <c r="AV518" s="11" t="s">
        <v>92</v>
      </c>
      <c r="AW518" s="11" t="s">
        <v>43</v>
      </c>
      <c r="AX518" s="11" t="s">
        <v>83</v>
      </c>
      <c r="AY518" s="218" t="s">
        <v>217</v>
      </c>
    </row>
    <row r="519" spans="2:51" s="13" customFormat="1" ht="13.5">
      <c r="B519" s="230"/>
      <c r="C519" s="231"/>
      <c r="D519" s="232" t="s">
        <v>231</v>
      </c>
      <c r="E519" s="233" t="s">
        <v>40</v>
      </c>
      <c r="F519" s="234" t="s">
        <v>238</v>
      </c>
      <c r="G519" s="231"/>
      <c r="H519" s="235">
        <v>16.343</v>
      </c>
      <c r="I519" s="236"/>
      <c r="J519" s="231"/>
      <c r="K519" s="231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231</v>
      </c>
      <c r="AU519" s="241" t="s">
        <v>92</v>
      </c>
      <c r="AV519" s="13" t="s">
        <v>224</v>
      </c>
      <c r="AW519" s="13" t="s">
        <v>43</v>
      </c>
      <c r="AX519" s="13" t="s">
        <v>24</v>
      </c>
      <c r="AY519" s="241" t="s">
        <v>217</v>
      </c>
    </row>
    <row r="520" spans="2:65" s="1" customFormat="1" ht="31.5" customHeight="1">
      <c r="B520" s="42"/>
      <c r="C520" s="242" t="s">
        <v>163</v>
      </c>
      <c r="D520" s="242" t="s">
        <v>266</v>
      </c>
      <c r="E520" s="243" t="s">
        <v>734</v>
      </c>
      <c r="F520" s="244" t="s">
        <v>735</v>
      </c>
      <c r="G520" s="245" t="s">
        <v>222</v>
      </c>
      <c r="H520" s="246">
        <v>173.388</v>
      </c>
      <c r="I520" s="247"/>
      <c r="J520" s="248">
        <f>ROUND(I520*H520,2)</f>
        <v>0</v>
      </c>
      <c r="K520" s="244" t="s">
        <v>352</v>
      </c>
      <c r="L520" s="249"/>
      <c r="M520" s="250" t="s">
        <v>40</v>
      </c>
      <c r="N520" s="251" t="s">
        <v>54</v>
      </c>
      <c r="O520" s="43"/>
      <c r="P520" s="204">
        <f>O520*H520</f>
        <v>0</v>
      </c>
      <c r="Q520" s="204">
        <v>0.0128</v>
      </c>
      <c r="R520" s="204">
        <f>Q520*H520</f>
        <v>2.2193664</v>
      </c>
      <c r="S520" s="204">
        <v>0</v>
      </c>
      <c r="T520" s="205">
        <f>S520*H520</f>
        <v>0</v>
      </c>
      <c r="AR520" s="24" t="s">
        <v>357</v>
      </c>
      <c r="AT520" s="24" t="s">
        <v>266</v>
      </c>
      <c r="AU520" s="24" t="s">
        <v>92</v>
      </c>
      <c r="AY520" s="24" t="s">
        <v>217</v>
      </c>
      <c r="BE520" s="206">
        <f>IF(N520="základní",J520,0)</f>
        <v>0</v>
      </c>
      <c r="BF520" s="206">
        <f>IF(N520="snížená",J520,0)</f>
        <v>0</v>
      </c>
      <c r="BG520" s="206">
        <f>IF(N520="zákl. přenesená",J520,0)</f>
        <v>0</v>
      </c>
      <c r="BH520" s="206">
        <f>IF(N520="sníž. přenesená",J520,0)</f>
        <v>0</v>
      </c>
      <c r="BI520" s="206">
        <f>IF(N520="nulová",J520,0)</f>
        <v>0</v>
      </c>
      <c r="BJ520" s="24" t="s">
        <v>24</v>
      </c>
      <c r="BK520" s="206">
        <f>ROUND(I520*H520,2)</f>
        <v>0</v>
      </c>
      <c r="BL520" s="24" t="s">
        <v>276</v>
      </c>
      <c r="BM520" s="24" t="s">
        <v>736</v>
      </c>
    </row>
    <row r="521" spans="2:51" s="11" customFormat="1" ht="13.5">
      <c r="B521" s="207"/>
      <c r="C521" s="208"/>
      <c r="D521" s="209" t="s">
        <v>231</v>
      </c>
      <c r="E521" s="210" t="s">
        <v>40</v>
      </c>
      <c r="F521" s="211" t="s">
        <v>737</v>
      </c>
      <c r="G521" s="208"/>
      <c r="H521" s="212">
        <v>173.388</v>
      </c>
      <c r="I521" s="213"/>
      <c r="J521" s="208"/>
      <c r="K521" s="208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231</v>
      </c>
      <c r="AU521" s="218" t="s">
        <v>92</v>
      </c>
      <c r="AV521" s="11" t="s">
        <v>92</v>
      </c>
      <c r="AW521" s="11" t="s">
        <v>43</v>
      </c>
      <c r="AX521" s="11" t="s">
        <v>83</v>
      </c>
      <c r="AY521" s="218" t="s">
        <v>217</v>
      </c>
    </row>
    <row r="522" spans="2:51" s="13" customFormat="1" ht="13.5">
      <c r="B522" s="230"/>
      <c r="C522" s="231"/>
      <c r="D522" s="232" t="s">
        <v>231</v>
      </c>
      <c r="E522" s="233" t="s">
        <v>40</v>
      </c>
      <c r="F522" s="234" t="s">
        <v>238</v>
      </c>
      <c r="G522" s="231"/>
      <c r="H522" s="235">
        <v>173.388</v>
      </c>
      <c r="I522" s="236"/>
      <c r="J522" s="231"/>
      <c r="K522" s="231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231</v>
      </c>
      <c r="AU522" s="241" t="s">
        <v>92</v>
      </c>
      <c r="AV522" s="13" t="s">
        <v>224</v>
      </c>
      <c r="AW522" s="13" t="s">
        <v>43</v>
      </c>
      <c r="AX522" s="13" t="s">
        <v>24</v>
      </c>
      <c r="AY522" s="241" t="s">
        <v>217</v>
      </c>
    </row>
    <row r="523" spans="2:65" s="1" customFormat="1" ht="22.5" customHeight="1">
      <c r="B523" s="42"/>
      <c r="C523" s="195" t="s">
        <v>738</v>
      </c>
      <c r="D523" s="195" t="s">
        <v>219</v>
      </c>
      <c r="E523" s="196" t="s">
        <v>739</v>
      </c>
      <c r="F523" s="197" t="s">
        <v>740</v>
      </c>
      <c r="G523" s="198" t="s">
        <v>222</v>
      </c>
      <c r="H523" s="199">
        <v>1418.63</v>
      </c>
      <c r="I523" s="200"/>
      <c r="J523" s="201">
        <f>ROUND(I523*H523,2)</f>
        <v>0</v>
      </c>
      <c r="K523" s="197" t="s">
        <v>223</v>
      </c>
      <c r="L523" s="62"/>
      <c r="M523" s="202" t="s">
        <v>40</v>
      </c>
      <c r="N523" s="203" t="s">
        <v>54</v>
      </c>
      <c r="O523" s="43"/>
      <c r="P523" s="204">
        <f>O523*H523</f>
        <v>0</v>
      </c>
      <c r="Q523" s="204">
        <v>0.00019</v>
      </c>
      <c r="R523" s="204">
        <f>Q523*H523</f>
        <v>0.26953970000000005</v>
      </c>
      <c r="S523" s="204">
        <v>0</v>
      </c>
      <c r="T523" s="205">
        <f>S523*H523</f>
        <v>0</v>
      </c>
      <c r="AR523" s="24" t="s">
        <v>276</v>
      </c>
      <c r="AT523" s="24" t="s">
        <v>219</v>
      </c>
      <c r="AU523" s="24" t="s">
        <v>92</v>
      </c>
      <c r="AY523" s="24" t="s">
        <v>217</v>
      </c>
      <c r="BE523" s="206">
        <f>IF(N523="základní",J523,0)</f>
        <v>0</v>
      </c>
      <c r="BF523" s="206">
        <f>IF(N523="snížená",J523,0)</f>
        <v>0</v>
      </c>
      <c r="BG523" s="206">
        <f>IF(N523="zákl. přenesená",J523,0)</f>
        <v>0</v>
      </c>
      <c r="BH523" s="206">
        <f>IF(N523="sníž. přenesená",J523,0)</f>
        <v>0</v>
      </c>
      <c r="BI523" s="206">
        <f>IF(N523="nulová",J523,0)</f>
        <v>0</v>
      </c>
      <c r="BJ523" s="24" t="s">
        <v>24</v>
      </c>
      <c r="BK523" s="206">
        <f>ROUND(I523*H523,2)</f>
        <v>0</v>
      </c>
      <c r="BL523" s="24" t="s">
        <v>276</v>
      </c>
      <c r="BM523" s="24" t="s">
        <v>627</v>
      </c>
    </row>
    <row r="524" spans="2:51" s="11" customFormat="1" ht="13.5">
      <c r="B524" s="207"/>
      <c r="C524" s="208"/>
      <c r="D524" s="209" t="s">
        <v>231</v>
      </c>
      <c r="E524" s="210" t="s">
        <v>40</v>
      </c>
      <c r="F524" s="211" t="s">
        <v>107</v>
      </c>
      <c r="G524" s="208"/>
      <c r="H524" s="212">
        <v>1418.63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231</v>
      </c>
      <c r="AU524" s="218" t="s">
        <v>92</v>
      </c>
      <c r="AV524" s="11" t="s">
        <v>92</v>
      </c>
      <c r="AW524" s="11" t="s">
        <v>43</v>
      </c>
      <c r="AX524" s="11" t="s">
        <v>83</v>
      </c>
      <c r="AY524" s="218" t="s">
        <v>217</v>
      </c>
    </row>
    <row r="525" spans="2:51" s="13" customFormat="1" ht="13.5">
      <c r="B525" s="230"/>
      <c r="C525" s="231"/>
      <c r="D525" s="232" t="s">
        <v>231</v>
      </c>
      <c r="E525" s="233" t="s">
        <v>40</v>
      </c>
      <c r="F525" s="234" t="s">
        <v>238</v>
      </c>
      <c r="G525" s="231"/>
      <c r="H525" s="235">
        <v>1418.63</v>
      </c>
      <c r="I525" s="236"/>
      <c r="J525" s="231"/>
      <c r="K525" s="231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231</v>
      </c>
      <c r="AU525" s="241" t="s">
        <v>92</v>
      </c>
      <c r="AV525" s="13" t="s">
        <v>224</v>
      </c>
      <c r="AW525" s="13" t="s">
        <v>43</v>
      </c>
      <c r="AX525" s="13" t="s">
        <v>24</v>
      </c>
      <c r="AY525" s="241" t="s">
        <v>217</v>
      </c>
    </row>
    <row r="526" spans="2:65" s="1" customFormat="1" ht="22.5" customHeight="1">
      <c r="B526" s="42"/>
      <c r="C526" s="195" t="s">
        <v>741</v>
      </c>
      <c r="D526" s="195" t="s">
        <v>219</v>
      </c>
      <c r="E526" s="196" t="s">
        <v>742</v>
      </c>
      <c r="F526" s="197" t="s">
        <v>743</v>
      </c>
      <c r="G526" s="198" t="s">
        <v>286</v>
      </c>
      <c r="H526" s="199">
        <v>11.653</v>
      </c>
      <c r="I526" s="200"/>
      <c r="J526" s="201">
        <f>ROUND(I526*H526,2)</f>
        <v>0</v>
      </c>
      <c r="K526" s="197" t="s">
        <v>223</v>
      </c>
      <c r="L526" s="62"/>
      <c r="M526" s="202" t="s">
        <v>40</v>
      </c>
      <c r="N526" s="203" t="s">
        <v>54</v>
      </c>
      <c r="O526" s="43"/>
      <c r="P526" s="204">
        <f>O526*H526</f>
        <v>0</v>
      </c>
      <c r="Q526" s="204">
        <v>0</v>
      </c>
      <c r="R526" s="204">
        <f>Q526*H526</f>
        <v>0</v>
      </c>
      <c r="S526" s="204">
        <v>0</v>
      </c>
      <c r="T526" s="205">
        <f>S526*H526</f>
        <v>0</v>
      </c>
      <c r="AR526" s="24" t="s">
        <v>276</v>
      </c>
      <c r="AT526" s="24" t="s">
        <v>219</v>
      </c>
      <c r="AU526" s="24" t="s">
        <v>92</v>
      </c>
      <c r="AY526" s="24" t="s">
        <v>217</v>
      </c>
      <c r="BE526" s="206">
        <f>IF(N526="základní",J526,0)</f>
        <v>0</v>
      </c>
      <c r="BF526" s="206">
        <f>IF(N526="snížená",J526,0)</f>
        <v>0</v>
      </c>
      <c r="BG526" s="206">
        <f>IF(N526="zákl. přenesená",J526,0)</f>
        <v>0</v>
      </c>
      <c r="BH526" s="206">
        <f>IF(N526="sníž. přenesená",J526,0)</f>
        <v>0</v>
      </c>
      <c r="BI526" s="206">
        <f>IF(N526="nulová",J526,0)</f>
        <v>0</v>
      </c>
      <c r="BJ526" s="24" t="s">
        <v>24</v>
      </c>
      <c r="BK526" s="206">
        <f>ROUND(I526*H526,2)</f>
        <v>0</v>
      </c>
      <c r="BL526" s="24" t="s">
        <v>276</v>
      </c>
      <c r="BM526" s="24" t="s">
        <v>632</v>
      </c>
    </row>
    <row r="527" spans="2:63" s="10" customFormat="1" ht="29.85" customHeight="1">
      <c r="B527" s="178"/>
      <c r="C527" s="179"/>
      <c r="D527" s="192" t="s">
        <v>82</v>
      </c>
      <c r="E527" s="193" t="s">
        <v>744</v>
      </c>
      <c r="F527" s="193" t="s">
        <v>745</v>
      </c>
      <c r="G527" s="179"/>
      <c r="H527" s="179"/>
      <c r="I527" s="182"/>
      <c r="J527" s="194">
        <f>BK527</f>
        <v>0</v>
      </c>
      <c r="K527" s="179"/>
      <c r="L527" s="184"/>
      <c r="M527" s="185"/>
      <c r="N527" s="186"/>
      <c r="O527" s="186"/>
      <c r="P527" s="187">
        <f>SUM(P528:P575)</f>
        <v>0</v>
      </c>
      <c r="Q527" s="186"/>
      <c r="R527" s="187">
        <f>SUM(R528:R575)</f>
        <v>65.41530062</v>
      </c>
      <c r="S527" s="186"/>
      <c r="T527" s="188">
        <f>SUM(T528:T575)</f>
        <v>3.7260000000000004</v>
      </c>
      <c r="AR527" s="189" t="s">
        <v>92</v>
      </c>
      <c r="AT527" s="190" t="s">
        <v>82</v>
      </c>
      <c r="AU527" s="190" t="s">
        <v>24</v>
      </c>
      <c r="AY527" s="189" t="s">
        <v>217</v>
      </c>
      <c r="BK527" s="191">
        <f>SUM(BK528:BK575)</f>
        <v>0</v>
      </c>
    </row>
    <row r="528" spans="2:65" s="1" customFormat="1" ht="31.5" customHeight="1">
      <c r="B528" s="42"/>
      <c r="C528" s="195" t="s">
        <v>746</v>
      </c>
      <c r="D528" s="195" t="s">
        <v>219</v>
      </c>
      <c r="E528" s="196" t="s">
        <v>747</v>
      </c>
      <c r="F528" s="197" t="s">
        <v>748</v>
      </c>
      <c r="G528" s="198" t="s">
        <v>222</v>
      </c>
      <c r="H528" s="199">
        <v>1197.12</v>
      </c>
      <c r="I528" s="200"/>
      <c r="J528" s="201">
        <f>ROUND(I528*H528,2)</f>
        <v>0</v>
      </c>
      <c r="K528" s="197" t="s">
        <v>352</v>
      </c>
      <c r="L528" s="62"/>
      <c r="M528" s="202" t="s">
        <v>40</v>
      </c>
      <c r="N528" s="203" t="s">
        <v>54</v>
      </c>
      <c r="O528" s="43"/>
      <c r="P528" s="204">
        <f>O528*H528</f>
        <v>0</v>
      </c>
      <c r="Q528" s="204">
        <v>3E-05</v>
      </c>
      <c r="R528" s="204">
        <f>Q528*H528</f>
        <v>0.0359136</v>
      </c>
      <c r="S528" s="204">
        <v>0</v>
      </c>
      <c r="T528" s="205">
        <f>S528*H528</f>
        <v>0</v>
      </c>
      <c r="AR528" s="24" t="s">
        <v>224</v>
      </c>
      <c r="AT528" s="24" t="s">
        <v>219</v>
      </c>
      <c r="AU528" s="24" t="s">
        <v>92</v>
      </c>
      <c r="AY528" s="24" t="s">
        <v>217</v>
      </c>
      <c r="BE528" s="206">
        <f>IF(N528="základní",J528,0)</f>
        <v>0</v>
      </c>
      <c r="BF528" s="206">
        <f>IF(N528="snížená",J528,0)</f>
        <v>0</v>
      </c>
      <c r="BG528" s="206">
        <f>IF(N528="zákl. přenesená",J528,0)</f>
        <v>0</v>
      </c>
      <c r="BH528" s="206">
        <f>IF(N528="sníž. přenesená",J528,0)</f>
        <v>0</v>
      </c>
      <c r="BI528" s="206">
        <f>IF(N528="nulová",J528,0)</f>
        <v>0</v>
      </c>
      <c r="BJ528" s="24" t="s">
        <v>24</v>
      </c>
      <c r="BK528" s="206">
        <f>ROUND(I528*H528,2)</f>
        <v>0</v>
      </c>
      <c r="BL528" s="24" t="s">
        <v>224</v>
      </c>
      <c r="BM528" s="24" t="s">
        <v>749</v>
      </c>
    </row>
    <row r="529" spans="2:51" s="11" customFormat="1" ht="13.5">
      <c r="B529" s="207"/>
      <c r="C529" s="208"/>
      <c r="D529" s="232" t="s">
        <v>231</v>
      </c>
      <c r="E529" s="257" t="s">
        <v>40</v>
      </c>
      <c r="F529" s="258" t="s">
        <v>750</v>
      </c>
      <c r="G529" s="208"/>
      <c r="H529" s="259">
        <v>1197.12</v>
      </c>
      <c r="I529" s="213"/>
      <c r="J529" s="208"/>
      <c r="K529" s="208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231</v>
      </c>
      <c r="AU529" s="218" t="s">
        <v>92</v>
      </c>
      <c r="AV529" s="11" t="s">
        <v>92</v>
      </c>
      <c r="AW529" s="11" t="s">
        <v>43</v>
      </c>
      <c r="AX529" s="11" t="s">
        <v>24</v>
      </c>
      <c r="AY529" s="218" t="s">
        <v>217</v>
      </c>
    </row>
    <row r="530" spans="2:65" s="1" customFormat="1" ht="31.5" customHeight="1">
      <c r="B530" s="42"/>
      <c r="C530" s="242" t="s">
        <v>751</v>
      </c>
      <c r="D530" s="242" t="s">
        <v>266</v>
      </c>
      <c r="E530" s="243" t="s">
        <v>752</v>
      </c>
      <c r="F530" s="244" t="s">
        <v>753</v>
      </c>
      <c r="G530" s="245" t="s">
        <v>388</v>
      </c>
      <c r="H530" s="246">
        <v>598.56</v>
      </c>
      <c r="I530" s="247"/>
      <c r="J530" s="248">
        <f>ROUND(I530*H530,2)</f>
        <v>0</v>
      </c>
      <c r="K530" s="244" t="s">
        <v>352</v>
      </c>
      <c r="L530" s="249"/>
      <c r="M530" s="250" t="s">
        <v>40</v>
      </c>
      <c r="N530" s="251" t="s">
        <v>54</v>
      </c>
      <c r="O530" s="43"/>
      <c r="P530" s="204">
        <f>O530*H530</f>
        <v>0</v>
      </c>
      <c r="Q530" s="204">
        <v>0.00076</v>
      </c>
      <c r="R530" s="204">
        <f>Q530*H530</f>
        <v>0.45490559999999997</v>
      </c>
      <c r="S530" s="204">
        <v>0</v>
      </c>
      <c r="T530" s="205">
        <f>S530*H530</f>
        <v>0</v>
      </c>
      <c r="AR530" s="24" t="s">
        <v>250</v>
      </c>
      <c r="AT530" s="24" t="s">
        <v>266</v>
      </c>
      <c r="AU530" s="24" t="s">
        <v>92</v>
      </c>
      <c r="AY530" s="24" t="s">
        <v>217</v>
      </c>
      <c r="BE530" s="206">
        <f>IF(N530="základní",J530,0)</f>
        <v>0</v>
      </c>
      <c r="BF530" s="206">
        <f>IF(N530="snížená",J530,0)</f>
        <v>0</v>
      </c>
      <c r="BG530" s="206">
        <f>IF(N530="zákl. přenesená",J530,0)</f>
        <v>0</v>
      </c>
      <c r="BH530" s="206">
        <f>IF(N530="sníž. přenesená",J530,0)</f>
        <v>0</v>
      </c>
      <c r="BI530" s="206">
        <f>IF(N530="nulová",J530,0)</f>
        <v>0</v>
      </c>
      <c r="BJ530" s="24" t="s">
        <v>24</v>
      </c>
      <c r="BK530" s="206">
        <f>ROUND(I530*H530,2)</f>
        <v>0</v>
      </c>
      <c r="BL530" s="24" t="s">
        <v>224</v>
      </c>
      <c r="BM530" s="24" t="s">
        <v>754</v>
      </c>
    </row>
    <row r="531" spans="2:51" s="11" customFormat="1" ht="13.5">
      <c r="B531" s="207"/>
      <c r="C531" s="208"/>
      <c r="D531" s="232" t="s">
        <v>231</v>
      </c>
      <c r="E531" s="208"/>
      <c r="F531" s="258" t="s">
        <v>755</v>
      </c>
      <c r="G531" s="208"/>
      <c r="H531" s="259">
        <v>598.56</v>
      </c>
      <c r="I531" s="213"/>
      <c r="J531" s="208"/>
      <c r="K531" s="208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231</v>
      </c>
      <c r="AU531" s="218" t="s">
        <v>92</v>
      </c>
      <c r="AV531" s="11" t="s">
        <v>92</v>
      </c>
      <c r="AW531" s="11" t="s">
        <v>6</v>
      </c>
      <c r="AX531" s="11" t="s">
        <v>24</v>
      </c>
      <c r="AY531" s="218" t="s">
        <v>217</v>
      </c>
    </row>
    <row r="532" spans="2:65" s="1" customFormat="1" ht="31.5" customHeight="1">
      <c r="B532" s="42"/>
      <c r="C532" s="242" t="s">
        <v>756</v>
      </c>
      <c r="D532" s="242" t="s">
        <v>266</v>
      </c>
      <c r="E532" s="243" t="s">
        <v>757</v>
      </c>
      <c r="F532" s="244" t="s">
        <v>758</v>
      </c>
      <c r="G532" s="245" t="s">
        <v>388</v>
      </c>
      <c r="H532" s="246">
        <v>2394.24</v>
      </c>
      <c r="I532" s="247"/>
      <c r="J532" s="248">
        <f>ROUND(I532*H532,2)</f>
        <v>0</v>
      </c>
      <c r="K532" s="244" t="s">
        <v>352</v>
      </c>
      <c r="L532" s="249"/>
      <c r="M532" s="250" t="s">
        <v>40</v>
      </c>
      <c r="N532" s="251" t="s">
        <v>54</v>
      </c>
      <c r="O532" s="43"/>
      <c r="P532" s="204">
        <f>O532*H532</f>
        <v>0</v>
      </c>
      <c r="Q532" s="204">
        <v>0.0009</v>
      </c>
      <c r="R532" s="204">
        <f>Q532*H532</f>
        <v>2.154816</v>
      </c>
      <c r="S532" s="204">
        <v>0</v>
      </c>
      <c r="T532" s="205">
        <f>S532*H532</f>
        <v>0</v>
      </c>
      <c r="AR532" s="24" t="s">
        <v>250</v>
      </c>
      <c r="AT532" s="24" t="s">
        <v>266</v>
      </c>
      <c r="AU532" s="24" t="s">
        <v>92</v>
      </c>
      <c r="AY532" s="24" t="s">
        <v>217</v>
      </c>
      <c r="BE532" s="206">
        <f>IF(N532="základní",J532,0)</f>
        <v>0</v>
      </c>
      <c r="BF532" s="206">
        <f>IF(N532="snížená",J532,0)</f>
        <v>0</v>
      </c>
      <c r="BG532" s="206">
        <f>IF(N532="zákl. přenesená",J532,0)</f>
        <v>0</v>
      </c>
      <c r="BH532" s="206">
        <f>IF(N532="sníž. přenesená",J532,0)</f>
        <v>0</v>
      </c>
      <c r="BI532" s="206">
        <f>IF(N532="nulová",J532,0)</f>
        <v>0</v>
      </c>
      <c r="BJ532" s="24" t="s">
        <v>24</v>
      </c>
      <c r="BK532" s="206">
        <f>ROUND(I532*H532,2)</f>
        <v>0</v>
      </c>
      <c r="BL532" s="24" t="s">
        <v>224</v>
      </c>
      <c r="BM532" s="24" t="s">
        <v>759</v>
      </c>
    </row>
    <row r="533" spans="2:51" s="11" customFormat="1" ht="13.5">
      <c r="B533" s="207"/>
      <c r="C533" s="208"/>
      <c r="D533" s="232" t="s">
        <v>231</v>
      </c>
      <c r="E533" s="208"/>
      <c r="F533" s="258" t="s">
        <v>760</v>
      </c>
      <c r="G533" s="208"/>
      <c r="H533" s="259">
        <v>2394.24</v>
      </c>
      <c r="I533" s="213"/>
      <c r="J533" s="208"/>
      <c r="K533" s="208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231</v>
      </c>
      <c r="AU533" s="218" t="s">
        <v>92</v>
      </c>
      <c r="AV533" s="11" t="s">
        <v>92</v>
      </c>
      <c r="AW533" s="11" t="s">
        <v>6</v>
      </c>
      <c r="AX533" s="11" t="s">
        <v>24</v>
      </c>
      <c r="AY533" s="218" t="s">
        <v>217</v>
      </c>
    </row>
    <row r="534" spans="2:65" s="1" customFormat="1" ht="22.5" customHeight="1">
      <c r="B534" s="42"/>
      <c r="C534" s="242" t="s">
        <v>761</v>
      </c>
      <c r="D534" s="242" t="s">
        <v>266</v>
      </c>
      <c r="E534" s="243" t="s">
        <v>762</v>
      </c>
      <c r="F534" s="244" t="s">
        <v>763</v>
      </c>
      <c r="G534" s="245" t="s">
        <v>764</v>
      </c>
      <c r="H534" s="246">
        <v>1</v>
      </c>
      <c r="I534" s="247"/>
      <c r="J534" s="248">
        <f>ROUND(I534*H534,2)</f>
        <v>0</v>
      </c>
      <c r="K534" s="244" t="s">
        <v>40</v>
      </c>
      <c r="L534" s="249"/>
      <c r="M534" s="250" t="s">
        <v>40</v>
      </c>
      <c r="N534" s="251" t="s">
        <v>54</v>
      </c>
      <c r="O534" s="43"/>
      <c r="P534" s="204">
        <f>O534*H534</f>
        <v>0</v>
      </c>
      <c r="Q534" s="204">
        <v>0.0009</v>
      </c>
      <c r="R534" s="204">
        <f>Q534*H534</f>
        <v>0.0009</v>
      </c>
      <c r="S534" s="204">
        <v>0</v>
      </c>
      <c r="T534" s="205">
        <f>S534*H534</f>
        <v>0</v>
      </c>
      <c r="AR534" s="24" t="s">
        <v>250</v>
      </c>
      <c r="AT534" s="24" t="s">
        <v>266</v>
      </c>
      <c r="AU534" s="24" t="s">
        <v>92</v>
      </c>
      <c r="AY534" s="24" t="s">
        <v>217</v>
      </c>
      <c r="BE534" s="206">
        <f>IF(N534="základní",J534,0)</f>
        <v>0</v>
      </c>
      <c r="BF534" s="206">
        <f>IF(N534="snížená",J534,0)</f>
        <v>0</v>
      </c>
      <c r="BG534" s="206">
        <f>IF(N534="zákl. přenesená",J534,0)</f>
        <v>0</v>
      </c>
      <c r="BH534" s="206">
        <f>IF(N534="sníž. přenesená",J534,0)</f>
        <v>0</v>
      </c>
      <c r="BI534" s="206">
        <f>IF(N534="nulová",J534,0)</f>
        <v>0</v>
      </c>
      <c r="BJ534" s="24" t="s">
        <v>24</v>
      </c>
      <c r="BK534" s="206">
        <f>ROUND(I534*H534,2)</f>
        <v>0</v>
      </c>
      <c r="BL534" s="24" t="s">
        <v>224</v>
      </c>
      <c r="BM534" s="24" t="s">
        <v>765</v>
      </c>
    </row>
    <row r="535" spans="2:65" s="1" customFormat="1" ht="22.5" customHeight="1">
      <c r="B535" s="42"/>
      <c r="C535" s="195" t="s">
        <v>766</v>
      </c>
      <c r="D535" s="195" t="s">
        <v>219</v>
      </c>
      <c r="E535" s="196" t="s">
        <v>767</v>
      </c>
      <c r="F535" s="197" t="s">
        <v>768</v>
      </c>
      <c r="G535" s="198" t="s">
        <v>222</v>
      </c>
      <c r="H535" s="199">
        <v>1197.12</v>
      </c>
      <c r="I535" s="200"/>
      <c r="J535" s="201">
        <f>ROUND(I535*H535,2)</f>
        <v>0</v>
      </c>
      <c r="K535" s="197" t="s">
        <v>352</v>
      </c>
      <c r="L535" s="62"/>
      <c r="M535" s="202" t="s">
        <v>40</v>
      </c>
      <c r="N535" s="203" t="s">
        <v>54</v>
      </c>
      <c r="O535" s="43"/>
      <c r="P535" s="204">
        <f>O535*H535</f>
        <v>0</v>
      </c>
      <c r="Q535" s="204">
        <v>0.00063</v>
      </c>
      <c r="R535" s="204">
        <f>Q535*H535</f>
        <v>0.7541856</v>
      </c>
      <c r="S535" s="204">
        <v>0</v>
      </c>
      <c r="T535" s="205">
        <f>S535*H535</f>
        <v>0</v>
      </c>
      <c r="AR535" s="24" t="s">
        <v>276</v>
      </c>
      <c r="AT535" s="24" t="s">
        <v>219</v>
      </c>
      <c r="AU535" s="24" t="s">
        <v>92</v>
      </c>
      <c r="AY535" s="24" t="s">
        <v>217</v>
      </c>
      <c r="BE535" s="206">
        <f>IF(N535="základní",J535,0)</f>
        <v>0</v>
      </c>
      <c r="BF535" s="206">
        <f>IF(N535="snížená",J535,0)</f>
        <v>0</v>
      </c>
      <c r="BG535" s="206">
        <f>IF(N535="zákl. přenesená",J535,0)</f>
        <v>0</v>
      </c>
      <c r="BH535" s="206">
        <f>IF(N535="sníž. přenesená",J535,0)</f>
        <v>0</v>
      </c>
      <c r="BI535" s="206">
        <f>IF(N535="nulová",J535,0)</f>
        <v>0</v>
      </c>
      <c r="BJ535" s="24" t="s">
        <v>24</v>
      </c>
      <c r="BK535" s="206">
        <f>ROUND(I535*H535,2)</f>
        <v>0</v>
      </c>
      <c r="BL535" s="24" t="s">
        <v>276</v>
      </c>
      <c r="BM535" s="24" t="s">
        <v>769</v>
      </c>
    </row>
    <row r="536" spans="2:47" s="1" customFormat="1" ht="27">
      <c r="B536" s="42"/>
      <c r="C536" s="64"/>
      <c r="D536" s="209" t="s">
        <v>300</v>
      </c>
      <c r="E536" s="64"/>
      <c r="F536" s="255" t="s">
        <v>770</v>
      </c>
      <c r="G536" s="64"/>
      <c r="H536" s="64"/>
      <c r="I536" s="165"/>
      <c r="J536" s="64"/>
      <c r="K536" s="64"/>
      <c r="L536" s="62"/>
      <c r="M536" s="256"/>
      <c r="N536" s="43"/>
      <c r="O536" s="43"/>
      <c r="P536" s="43"/>
      <c r="Q536" s="43"/>
      <c r="R536" s="43"/>
      <c r="S536" s="43"/>
      <c r="T536" s="79"/>
      <c r="AT536" s="24" t="s">
        <v>300</v>
      </c>
      <c r="AU536" s="24" t="s">
        <v>92</v>
      </c>
    </row>
    <row r="537" spans="2:51" s="11" customFormat="1" ht="13.5">
      <c r="B537" s="207"/>
      <c r="C537" s="208"/>
      <c r="D537" s="232" t="s">
        <v>231</v>
      </c>
      <c r="E537" s="257" t="s">
        <v>40</v>
      </c>
      <c r="F537" s="258" t="s">
        <v>110</v>
      </c>
      <c r="G537" s="208"/>
      <c r="H537" s="259">
        <v>1197.12</v>
      </c>
      <c r="I537" s="213"/>
      <c r="J537" s="208"/>
      <c r="K537" s="208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231</v>
      </c>
      <c r="AU537" s="218" t="s">
        <v>92</v>
      </c>
      <c r="AV537" s="11" t="s">
        <v>92</v>
      </c>
      <c r="AW537" s="11" t="s">
        <v>43</v>
      </c>
      <c r="AX537" s="11" t="s">
        <v>24</v>
      </c>
      <c r="AY537" s="218" t="s">
        <v>217</v>
      </c>
    </row>
    <row r="538" spans="2:65" s="1" customFormat="1" ht="31.5" customHeight="1">
      <c r="B538" s="42"/>
      <c r="C538" s="242" t="s">
        <v>771</v>
      </c>
      <c r="D538" s="242" t="s">
        <v>266</v>
      </c>
      <c r="E538" s="243" t="s">
        <v>772</v>
      </c>
      <c r="F538" s="244" t="s">
        <v>773</v>
      </c>
      <c r="G538" s="245" t="s">
        <v>222</v>
      </c>
      <c r="H538" s="246">
        <v>1316.832</v>
      </c>
      <c r="I538" s="247"/>
      <c r="J538" s="248">
        <f>ROUND(I538*H538,2)</f>
        <v>0</v>
      </c>
      <c r="K538" s="244" t="s">
        <v>40</v>
      </c>
      <c r="L538" s="249"/>
      <c r="M538" s="250" t="s">
        <v>40</v>
      </c>
      <c r="N538" s="251" t="s">
        <v>54</v>
      </c>
      <c r="O538" s="43"/>
      <c r="P538" s="204">
        <f>O538*H538</f>
        <v>0</v>
      </c>
      <c r="Q538" s="204">
        <v>0.016</v>
      </c>
      <c r="R538" s="204">
        <f>Q538*H538</f>
        <v>21.069312000000004</v>
      </c>
      <c r="S538" s="204">
        <v>0</v>
      </c>
      <c r="T538" s="205">
        <f>S538*H538</f>
        <v>0</v>
      </c>
      <c r="AR538" s="24" t="s">
        <v>357</v>
      </c>
      <c r="AT538" s="24" t="s">
        <v>266</v>
      </c>
      <c r="AU538" s="24" t="s">
        <v>92</v>
      </c>
      <c r="AY538" s="24" t="s">
        <v>217</v>
      </c>
      <c r="BE538" s="206">
        <f>IF(N538="základní",J538,0)</f>
        <v>0</v>
      </c>
      <c r="BF538" s="206">
        <f>IF(N538="snížená",J538,0)</f>
        <v>0</v>
      </c>
      <c r="BG538" s="206">
        <f>IF(N538="zákl. přenesená",J538,0)</f>
        <v>0</v>
      </c>
      <c r="BH538" s="206">
        <f>IF(N538="sníž. přenesená",J538,0)</f>
        <v>0</v>
      </c>
      <c r="BI538" s="206">
        <f>IF(N538="nulová",J538,0)</f>
        <v>0</v>
      </c>
      <c r="BJ538" s="24" t="s">
        <v>24</v>
      </c>
      <c r="BK538" s="206">
        <f>ROUND(I538*H538,2)</f>
        <v>0</v>
      </c>
      <c r="BL538" s="24" t="s">
        <v>276</v>
      </c>
      <c r="BM538" s="24" t="s">
        <v>774</v>
      </c>
    </row>
    <row r="539" spans="2:47" s="1" customFormat="1" ht="40.5">
      <c r="B539" s="42"/>
      <c r="C539" s="64"/>
      <c r="D539" s="209" t="s">
        <v>300</v>
      </c>
      <c r="E539" s="64"/>
      <c r="F539" s="255" t="s">
        <v>775</v>
      </c>
      <c r="G539" s="64"/>
      <c r="H539" s="64"/>
      <c r="I539" s="165"/>
      <c r="J539" s="64"/>
      <c r="K539" s="64"/>
      <c r="L539" s="62"/>
      <c r="M539" s="256"/>
      <c r="N539" s="43"/>
      <c r="O539" s="43"/>
      <c r="P539" s="43"/>
      <c r="Q539" s="43"/>
      <c r="R539" s="43"/>
      <c r="S539" s="43"/>
      <c r="T539" s="79"/>
      <c r="AT539" s="24" t="s">
        <v>300</v>
      </c>
      <c r="AU539" s="24" t="s">
        <v>92</v>
      </c>
    </row>
    <row r="540" spans="2:51" s="11" customFormat="1" ht="13.5">
      <c r="B540" s="207"/>
      <c r="C540" s="208"/>
      <c r="D540" s="232" t="s">
        <v>231</v>
      </c>
      <c r="E540" s="208"/>
      <c r="F540" s="258" t="s">
        <v>776</v>
      </c>
      <c r="G540" s="208"/>
      <c r="H540" s="259">
        <v>1316.832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231</v>
      </c>
      <c r="AU540" s="218" t="s">
        <v>92</v>
      </c>
      <c r="AV540" s="11" t="s">
        <v>92</v>
      </c>
      <c r="AW540" s="11" t="s">
        <v>6</v>
      </c>
      <c r="AX540" s="11" t="s">
        <v>24</v>
      </c>
      <c r="AY540" s="218" t="s">
        <v>217</v>
      </c>
    </row>
    <row r="541" spans="2:65" s="1" customFormat="1" ht="31.5" customHeight="1">
      <c r="B541" s="42"/>
      <c r="C541" s="195" t="s">
        <v>777</v>
      </c>
      <c r="D541" s="195" t="s">
        <v>219</v>
      </c>
      <c r="E541" s="196" t="s">
        <v>778</v>
      </c>
      <c r="F541" s="197" t="s">
        <v>779</v>
      </c>
      <c r="G541" s="198" t="s">
        <v>388</v>
      </c>
      <c r="H541" s="199">
        <v>477.4</v>
      </c>
      <c r="I541" s="200"/>
      <c r="J541" s="201">
        <f>ROUND(I541*H541,2)</f>
        <v>0</v>
      </c>
      <c r="K541" s="197" t="s">
        <v>352</v>
      </c>
      <c r="L541" s="62"/>
      <c r="M541" s="202" t="s">
        <v>40</v>
      </c>
      <c r="N541" s="203" t="s">
        <v>54</v>
      </c>
      <c r="O541" s="43"/>
      <c r="P541" s="204">
        <f>O541*H541</f>
        <v>0</v>
      </c>
      <c r="Q541" s="204">
        <v>0.00052</v>
      </c>
      <c r="R541" s="204">
        <f>Q541*H541</f>
        <v>0.24824799999999997</v>
      </c>
      <c r="S541" s="204">
        <v>0</v>
      </c>
      <c r="T541" s="205">
        <f>S541*H541</f>
        <v>0</v>
      </c>
      <c r="AR541" s="24" t="s">
        <v>276</v>
      </c>
      <c r="AT541" s="24" t="s">
        <v>219</v>
      </c>
      <c r="AU541" s="24" t="s">
        <v>92</v>
      </c>
      <c r="AY541" s="24" t="s">
        <v>217</v>
      </c>
      <c r="BE541" s="206">
        <f>IF(N541="základní",J541,0)</f>
        <v>0</v>
      </c>
      <c r="BF541" s="206">
        <f>IF(N541="snížená",J541,0)</f>
        <v>0</v>
      </c>
      <c r="BG541" s="206">
        <f>IF(N541="zákl. přenesená",J541,0)</f>
        <v>0</v>
      </c>
      <c r="BH541" s="206">
        <f>IF(N541="sníž. přenesená",J541,0)</f>
        <v>0</v>
      </c>
      <c r="BI541" s="206">
        <f>IF(N541="nulová",J541,0)</f>
        <v>0</v>
      </c>
      <c r="BJ541" s="24" t="s">
        <v>24</v>
      </c>
      <c r="BK541" s="206">
        <f>ROUND(I541*H541,2)</f>
        <v>0</v>
      </c>
      <c r="BL541" s="24" t="s">
        <v>276</v>
      </c>
      <c r="BM541" s="24" t="s">
        <v>780</v>
      </c>
    </row>
    <row r="542" spans="2:51" s="11" customFormat="1" ht="13.5">
      <c r="B542" s="207"/>
      <c r="C542" s="208"/>
      <c r="D542" s="232" t="s">
        <v>231</v>
      </c>
      <c r="E542" s="257" t="s">
        <v>40</v>
      </c>
      <c r="F542" s="258" t="s">
        <v>781</v>
      </c>
      <c r="G542" s="208"/>
      <c r="H542" s="259">
        <v>477.4</v>
      </c>
      <c r="I542" s="213"/>
      <c r="J542" s="208"/>
      <c r="K542" s="208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231</v>
      </c>
      <c r="AU542" s="218" t="s">
        <v>92</v>
      </c>
      <c r="AV542" s="11" t="s">
        <v>92</v>
      </c>
      <c r="AW542" s="11" t="s">
        <v>43</v>
      </c>
      <c r="AX542" s="11" t="s">
        <v>24</v>
      </c>
      <c r="AY542" s="218" t="s">
        <v>217</v>
      </c>
    </row>
    <row r="543" spans="2:65" s="1" customFormat="1" ht="31.5" customHeight="1">
      <c r="B543" s="42"/>
      <c r="C543" s="195" t="s">
        <v>782</v>
      </c>
      <c r="D543" s="195" t="s">
        <v>219</v>
      </c>
      <c r="E543" s="196" t="s">
        <v>783</v>
      </c>
      <c r="F543" s="197" t="s">
        <v>784</v>
      </c>
      <c r="G543" s="198" t="s">
        <v>222</v>
      </c>
      <c r="H543" s="199">
        <v>1197.12</v>
      </c>
      <c r="I543" s="200"/>
      <c r="J543" s="201">
        <f>ROUND(I543*H543,2)</f>
        <v>0</v>
      </c>
      <c r="K543" s="197" t="s">
        <v>40</v>
      </c>
      <c r="L543" s="62"/>
      <c r="M543" s="202" t="s">
        <v>40</v>
      </c>
      <c r="N543" s="203" t="s">
        <v>54</v>
      </c>
      <c r="O543" s="43"/>
      <c r="P543" s="204">
        <f>O543*H543</f>
        <v>0</v>
      </c>
      <c r="Q543" s="204">
        <v>0</v>
      </c>
      <c r="R543" s="204">
        <f>Q543*H543</f>
        <v>0</v>
      </c>
      <c r="S543" s="204">
        <v>0</v>
      </c>
      <c r="T543" s="205">
        <f>S543*H543</f>
        <v>0</v>
      </c>
      <c r="AR543" s="24" t="s">
        <v>276</v>
      </c>
      <c r="AT543" s="24" t="s">
        <v>219</v>
      </c>
      <c r="AU543" s="24" t="s">
        <v>92</v>
      </c>
      <c r="AY543" s="24" t="s">
        <v>217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24" t="s">
        <v>24</v>
      </c>
      <c r="BK543" s="206">
        <f>ROUND(I543*H543,2)</f>
        <v>0</v>
      </c>
      <c r="BL543" s="24" t="s">
        <v>276</v>
      </c>
      <c r="BM543" s="24" t="s">
        <v>785</v>
      </c>
    </row>
    <row r="544" spans="2:51" s="11" customFormat="1" ht="13.5">
      <c r="B544" s="207"/>
      <c r="C544" s="208"/>
      <c r="D544" s="232" t="s">
        <v>231</v>
      </c>
      <c r="E544" s="257" t="s">
        <v>40</v>
      </c>
      <c r="F544" s="258" t="s">
        <v>110</v>
      </c>
      <c r="G544" s="208"/>
      <c r="H544" s="259">
        <v>1197.12</v>
      </c>
      <c r="I544" s="213"/>
      <c r="J544" s="208"/>
      <c r="K544" s="208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231</v>
      </c>
      <c r="AU544" s="218" t="s">
        <v>92</v>
      </c>
      <c r="AV544" s="11" t="s">
        <v>92</v>
      </c>
      <c r="AW544" s="11" t="s">
        <v>43</v>
      </c>
      <c r="AX544" s="11" t="s">
        <v>24</v>
      </c>
      <c r="AY544" s="218" t="s">
        <v>217</v>
      </c>
    </row>
    <row r="545" spans="2:65" s="1" customFormat="1" ht="22.5" customHeight="1">
      <c r="B545" s="42"/>
      <c r="C545" s="242" t="s">
        <v>786</v>
      </c>
      <c r="D545" s="242" t="s">
        <v>266</v>
      </c>
      <c r="E545" s="243" t="s">
        <v>787</v>
      </c>
      <c r="F545" s="244" t="s">
        <v>788</v>
      </c>
      <c r="G545" s="245" t="s">
        <v>222</v>
      </c>
      <c r="H545" s="246">
        <v>1256.976</v>
      </c>
      <c r="I545" s="247"/>
      <c r="J545" s="248">
        <f>ROUND(I545*H545,2)</f>
        <v>0</v>
      </c>
      <c r="K545" s="244" t="s">
        <v>40</v>
      </c>
      <c r="L545" s="249"/>
      <c r="M545" s="250" t="s">
        <v>40</v>
      </c>
      <c r="N545" s="251" t="s">
        <v>54</v>
      </c>
      <c r="O545" s="43"/>
      <c r="P545" s="204">
        <f>O545*H545</f>
        <v>0</v>
      </c>
      <c r="Q545" s="204">
        <v>0</v>
      </c>
      <c r="R545" s="204">
        <f>Q545*H545</f>
        <v>0</v>
      </c>
      <c r="S545" s="204">
        <v>0</v>
      </c>
      <c r="T545" s="205">
        <f>S545*H545</f>
        <v>0</v>
      </c>
      <c r="AR545" s="24" t="s">
        <v>357</v>
      </c>
      <c r="AT545" s="24" t="s">
        <v>266</v>
      </c>
      <c r="AU545" s="24" t="s">
        <v>92</v>
      </c>
      <c r="AY545" s="24" t="s">
        <v>217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24" t="s">
        <v>24</v>
      </c>
      <c r="BK545" s="206">
        <f>ROUND(I545*H545,2)</f>
        <v>0</v>
      </c>
      <c r="BL545" s="24" t="s">
        <v>276</v>
      </c>
      <c r="BM545" s="24" t="s">
        <v>789</v>
      </c>
    </row>
    <row r="546" spans="2:51" s="11" customFormat="1" ht="13.5">
      <c r="B546" s="207"/>
      <c r="C546" s="208"/>
      <c r="D546" s="232" t="s">
        <v>231</v>
      </c>
      <c r="E546" s="208"/>
      <c r="F546" s="258" t="s">
        <v>790</v>
      </c>
      <c r="G546" s="208"/>
      <c r="H546" s="259">
        <v>1256.976</v>
      </c>
      <c r="I546" s="213"/>
      <c r="J546" s="208"/>
      <c r="K546" s="208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231</v>
      </c>
      <c r="AU546" s="218" t="s">
        <v>92</v>
      </c>
      <c r="AV546" s="11" t="s">
        <v>92</v>
      </c>
      <c r="AW546" s="11" t="s">
        <v>6</v>
      </c>
      <c r="AX546" s="11" t="s">
        <v>24</v>
      </c>
      <c r="AY546" s="218" t="s">
        <v>217</v>
      </c>
    </row>
    <row r="547" spans="2:65" s="1" customFormat="1" ht="31.5" customHeight="1">
      <c r="B547" s="42"/>
      <c r="C547" s="195" t="s">
        <v>791</v>
      </c>
      <c r="D547" s="195" t="s">
        <v>219</v>
      </c>
      <c r="E547" s="196" t="s">
        <v>792</v>
      </c>
      <c r="F547" s="197" t="s">
        <v>793</v>
      </c>
      <c r="G547" s="198" t="s">
        <v>222</v>
      </c>
      <c r="H547" s="199">
        <v>1554.543</v>
      </c>
      <c r="I547" s="200"/>
      <c r="J547" s="201">
        <f>ROUND(I547*H547,2)</f>
        <v>0</v>
      </c>
      <c r="K547" s="197" t="s">
        <v>352</v>
      </c>
      <c r="L547" s="62"/>
      <c r="M547" s="202" t="s">
        <v>40</v>
      </c>
      <c r="N547" s="203" t="s">
        <v>54</v>
      </c>
      <c r="O547" s="43"/>
      <c r="P547" s="204">
        <f>O547*H547</f>
        <v>0</v>
      </c>
      <c r="Q547" s="204">
        <v>0.00031</v>
      </c>
      <c r="R547" s="204">
        <f>Q547*H547</f>
        <v>0.48190832999999994</v>
      </c>
      <c r="S547" s="204">
        <v>0</v>
      </c>
      <c r="T547" s="205">
        <f>S547*H547</f>
        <v>0</v>
      </c>
      <c r="AR547" s="24" t="s">
        <v>276</v>
      </c>
      <c r="AT547" s="24" t="s">
        <v>219</v>
      </c>
      <c r="AU547" s="24" t="s">
        <v>92</v>
      </c>
      <c r="AY547" s="24" t="s">
        <v>217</v>
      </c>
      <c r="BE547" s="206">
        <f>IF(N547="základní",J547,0)</f>
        <v>0</v>
      </c>
      <c r="BF547" s="206">
        <f>IF(N547="snížená",J547,0)</f>
        <v>0</v>
      </c>
      <c r="BG547" s="206">
        <f>IF(N547="zákl. přenesená",J547,0)</f>
        <v>0</v>
      </c>
      <c r="BH547" s="206">
        <f>IF(N547="sníž. přenesená",J547,0)</f>
        <v>0</v>
      </c>
      <c r="BI547" s="206">
        <f>IF(N547="nulová",J547,0)</f>
        <v>0</v>
      </c>
      <c r="BJ547" s="24" t="s">
        <v>24</v>
      </c>
      <c r="BK547" s="206">
        <f>ROUND(I547*H547,2)</f>
        <v>0</v>
      </c>
      <c r="BL547" s="24" t="s">
        <v>276</v>
      </c>
      <c r="BM547" s="24" t="s">
        <v>794</v>
      </c>
    </row>
    <row r="548" spans="2:51" s="11" customFormat="1" ht="13.5">
      <c r="B548" s="207"/>
      <c r="C548" s="208"/>
      <c r="D548" s="232" t="s">
        <v>231</v>
      </c>
      <c r="E548" s="257" t="s">
        <v>40</v>
      </c>
      <c r="F548" s="258" t="s">
        <v>795</v>
      </c>
      <c r="G548" s="208"/>
      <c r="H548" s="259">
        <v>1554.543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231</v>
      </c>
      <c r="AU548" s="218" t="s">
        <v>92</v>
      </c>
      <c r="AV548" s="11" t="s">
        <v>92</v>
      </c>
      <c r="AW548" s="11" t="s">
        <v>43</v>
      </c>
      <c r="AX548" s="11" t="s">
        <v>24</v>
      </c>
      <c r="AY548" s="218" t="s">
        <v>217</v>
      </c>
    </row>
    <row r="549" spans="2:65" s="1" customFormat="1" ht="31.5" customHeight="1">
      <c r="B549" s="42"/>
      <c r="C549" s="242" t="s">
        <v>796</v>
      </c>
      <c r="D549" s="242" t="s">
        <v>266</v>
      </c>
      <c r="E549" s="243" t="s">
        <v>797</v>
      </c>
      <c r="F549" s="244" t="s">
        <v>798</v>
      </c>
      <c r="G549" s="245" t="s">
        <v>388</v>
      </c>
      <c r="H549" s="246">
        <v>1709.997</v>
      </c>
      <c r="I549" s="247"/>
      <c r="J549" s="248">
        <f>ROUND(I549*H549,2)</f>
        <v>0</v>
      </c>
      <c r="K549" s="244" t="s">
        <v>352</v>
      </c>
      <c r="L549" s="249"/>
      <c r="M549" s="250" t="s">
        <v>40</v>
      </c>
      <c r="N549" s="251" t="s">
        <v>54</v>
      </c>
      <c r="O549" s="43"/>
      <c r="P549" s="204">
        <f>O549*H549</f>
        <v>0</v>
      </c>
      <c r="Q549" s="204">
        <v>0.00035</v>
      </c>
      <c r="R549" s="204">
        <f>Q549*H549</f>
        <v>0.59849895</v>
      </c>
      <c r="S549" s="204">
        <v>0</v>
      </c>
      <c r="T549" s="205">
        <f>S549*H549</f>
        <v>0</v>
      </c>
      <c r="AR549" s="24" t="s">
        <v>357</v>
      </c>
      <c r="AT549" s="24" t="s">
        <v>266</v>
      </c>
      <c r="AU549" s="24" t="s">
        <v>92</v>
      </c>
      <c r="AY549" s="24" t="s">
        <v>217</v>
      </c>
      <c r="BE549" s="206">
        <f>IF(N549="základní",J549,0)</f>
        <v>0</v>
      </c>
      <c r="BF549" s="206">
        <f>IF(N549="snížená",J549,0)</f>
        <v>0</v>
      </c>
      <c r="BG549" s="206">
        <f>IF(N549="zákl. přenesená",J549,0)</f>
        <v>0</v>
      </c>
      <c r="BH549" s="206">
        <f>IF(N549="sníž. přenesená",J549,0)</f>
        <v>0</v>
      </c>
      <c r="BI549" s="206">
        <f>IF(N549="nulová",J549,0)</f>
        <v>0</v>
      </c>
      <c r="BJ549" s="24" t="s">
        <v>24</v>
      </c>
      <c r="BK549" s="206">
        <f>ROUND(I549*H549,2)</f>
        <v>0</v>
      </c>
      <c r="BL549" s="24" t="s">
        <v>276</v>
      </c>
      <c r="BM549" s="24" t="s">
        <v>799</v>
      </c>
    </row>
    <row r="550" spans="2:47" s="1" customFormat="1" ht="40.5">
      <c r="B550" s="42"/>
      <c r="C550" s="64"/>
      <c r="D550" s="209" t="s">
        <v>300</v>
      </c>
      <c r="E550" s="64"/>
      <c r="F550" s="255" t="s">
        <v>800</v>
      </c>
      <c r="G550" s="64"/>
      <c r="H550" s="64"/>
      <c r="I550" s="165"/>
      <c r="J550" s="64"/>
      <c r="K550" s="64"/>
      <c r="L550" s="62"/>
      <c r="M550" s="256"/>
      <c r="N550" s="43"/>
      <c r="O550" s="43"/>
      <c r="P550" s="43"/>
      <c r="Q550" s="43"/>
      <c r="R550" s="43"/>
      <c r="S550" s="43"/>
      <c r="T550" s="79"/>
      <c r="AT550" s="24" t="s">
        <v>300</v>
      </c>
      <c r="AU550" s="24" t="s">
        <v>92</v>
      </c>
    </row>
    <row r="551" spans="2:51" s="11" customFormat="1" ht="13.5">
      <c r="B551" s="207"/>
      <c r="C551" s="208"/>
      <c r="D551" s="232" t="s">
        <v>231</v>
      </c>
      <c r="E551" s="208"/>
      <c r="F551" s="258" t="s">
        <v>801</v>
      </c>
      <c r="G551" s="208"/>
      <c r="H551" s="259">
        <v>1709.997</v>
      </c>
      <c r="I551" s="213"/>
      <c r="J551" s="208"/>
      <c r="K551" s="208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231</v>
      </c>
      <c r="AU551" s="218" t="s">
        <v>92</v>
      </c>
      <c r="AV551" s="11" t="s">
        <v>92</v>
      </c>
      <c r="AW551" s="11" t="s">
        <v>6</v>
      </c>
      <c r="AX551" s="11" t="s">
        <v>24</v>
      </c>
      <c r="AY551" s="218" t="s">
        <v>217</v>
      </c>
    </row>
    <row r="552" spans="2:65" s="1" customFormat="1" ht="31.5" customHeight="1">
      <c r="B552" s="42"/>
      <c r="C552" s="242" t="s">
        <v>802</v>
      </c>
      <c r="D552" s="242" t="s">
        <v>266</v>
      </c>
      <c r="E552" s="243" t="s">
        <v>803</v>
      </c>
      <c r="F552" s="244" t="s">
        <v>804</v>
      </c>
      <c r="G552" s="245" t="s">
        <v>388</v>
      </c>
      <c r="H552" s="246">
        <v>4663.629</v>
      </c>
      <c r="I552" s="247"/>
      <c r="J552" s="248">
        <f>ROUND(I552*H552,2)</f>
        <v>0</v>
      </c>
      <c r="K552" s="244" t="s">
        <v>352</v>
      </c>
      <c r="L552" s="249"/>
      <c r="M552" s="250" t="s">
        <v>40</v>
      </c>
      <c r="N552" s="251" t="s">
        <v>54</v>
      </c>
      <c r="O552" s="43"/>
      <c r="P552" s="204">
        <f>O552*H552</f>
        <v>0</v>
      </c>
      <c r="Q552" s="204">
        <v>0.00054</v>
      </c>
      <c r="R552" s="204">
        <f>Q552*H552</f>
        <v>2.5183596599999998</v>
      </c>
      <c r="S552" s="204">
        <v>0</v>
      </c>
      <c r="T552" s="205">
        <f>S552*H552</f>
        <v>0</v>
      </c>
      <c r="AR552" s="24" t="s">
        <v>357</v>
      </c>
      <c r="AT552" s="24" t="s">
        <v>266</v>
      </c>
      <c r="AU552" s="24" t="s">
        <v>92</v>
      </c>
      <c r="AY552" s="24" t="s">
        <v>217</v>
      </c>
      <c r="BE552" s="206">
        <f>IF(N552="základní",J552,0)</f>
        <v>0</v>
      </c>
      <c r="BF552" s="206">
        <f>IF(N552="snížená",J552,0)</f>
        <v>0</v>
      </c>
      <c r="BG552" s="206">
        <f>IF(N552="zákl. přenesená",J552,0)</f>
        <v>0</v>
      </c>
      <c r="BH552" s="206">
        <f>IF(N552="sníž. přenesená",J552,0)</f>
        <v>0</v>
      </c>
      <c r="BI552" s="206">
        <f>IF(N552="nulová",J552,0)</f>
        <v>0</v>
      </c>
      <c r="BJ552" s="24" t="s">
        <v>24</v>
      </c>
      <c r="BK552" s="206">
        <f>ROUND(I552*H552,2)</f>
        <v>0</v>
      </c>
      <c r="BL552" s="24" t="s">
        <v>276</v>
      </c>
      <c r="BM552" s="24" t="s">
        <v>805</v>
      </c>
    </row>
    <row r="553" spans="2:51" s="11" customFormat="1" ht="13.5">
      <c r="B553" s="207"/>
      <c r="C553" s="208"/>
      <c r="D553" s="232" t="s">
        <v>231</v>
      </c>
      <c r="E553" s="208"/>
      <c r="F553" s="258" t="s">
        <v>806</v>
      </c>
      <c r="G553" s="208"/>
      <c r="H553" s="259">
        <v>4663.629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231</v>
      </c>
      <c r="AU553" s="218" t="s">
        <v>92</v>
      </c>
      <c r="AV553" s="11" t="s">
        <v>92</v>
      </c>
      <c r="AW553" s="11" t="s">
        <v>6</v>
      </c>
      <c r="AX553" s="11" t="s">
        <v>24</v>
      </c>
      <c r="AY553" s="218" t="s">
        <v>217</v>
      </c>
    </row>
    <row r="554" spans="2:65" s="1" customFormat="1" ht="22.5" customHeight="1">
      <c r="B554" s="42"/>
      <c r="C554" s="242" t="s">
        <v>807</v>
      </c>
      <c r="D554" s="242" t="s">
        <v>266</v>
      </c>
      <c r="E554" s="243" t="s">
        <v>808</v>
      </c>
      <c r="F554" s="244" t="s">
        <v>809</v>
      </c>
      <c r="G554" s="245" t="s">
        <v>764</v>
      </c>
      <c r="H554" s="246">
        <v>1</v>
      </c>
      <c r="I554" s="247"/>
      <c r="J554" s="248">
        <f>ROUND(I554*H554,2)</f>
        <v>0</v>
      </c>
      <c r="K554" s="244" t="s">
        <v>40</v>
      </c>
      <c r="L554" s="249"/>
      <c r="M554" s="250" t="s">
        <v>40</v>
      </c>
      <c r="N554" s="251" t="s">
        <v>54</v>
      </c>
      <c r="O554" s="43"/>
      <c r="P554" s="204">
        <f>O554*H554</f>
        <v>0</v>
      </c>
      <c r="Q554" s="204">
        <v>0.00102</v>
      </c>
      <c r="R554" s="204">
        <f>Q554*H554</f>
        <v>0.00102</v>
      </c>
      <c r="S554" s="204">
        <v>0</v>
      </c>
      <c r="T554" s="205">
        <f>S554*H554</f>
        <v>0</v>
      </c>
      <c r="AR554" s="24" t="s">
        <v>357</v>
      </c>
      <c r="AT554" s="24" t="s">
        <v>266</v>
      </c>
      <c r="AU554" s="24" t="s">
        <v>92</v>
      </c>
      <c r="AY554" s="24" t="s">
        <v>217</v>
      </c>
      <c r="BE554" s="206">
        <f>IF(N554="základní",J554,0)</f>
        <v>0</v>
      </c>
      <c r="BF554" s="206">
        <f>IF(N554="snížená",J554,0)</f>
        <v>0</v>
      </c>
      <c r="BG554" s="206">
        <f>IF(N554="zákl. přenesená",J554,0)</f>
        <v>0</v>
      </c>
      <c r="BH554" s="206">
        <f>IF(N554="sníž. přenesená",J554,0)</f>
        <v>0</v>
      </c>
      <c r="BI554" s="206">
        <f>IF(N554="nulová",J554,0)</f>
        <v>0</v>
      </c>
      <c r="BJ554" s="24" t="s">
        <v>24</v>
      </c>
      <c r="BK554" s="206">
        <f>ROUND(I554*H554,2)</f>
        <v>0</v>
      </c>
      <c r="BL554" s="24" t="s">
        <v>276</v>
      </c>
      <c r="BM554" s="24" t="s">
        <v>810</v>
      </c>
    </row>
    <row r="555" spans="2:65" s="1" customFormat="1" ht="22.5" customHeight="1">
      <c r="B555" s="42"/>
      <c r="C555" s="195" t="s">
        <v>811</v>
      </c>
      <c r="D555" s="195" t="s">
        <v>219</v>
      </c>
      <c r="E555" s="196" t="s">
        <v>812</v>
      </c>
      <c r="F555" s="197" t="s">
        <v>813</v>
      </c>
      <c r="G555" s="198" t="s">
        <v>222</v>
      </c>
      <c r="H555" s="199">
        <v>216</v>
      </c>
      <c r="I555" s="200"/>
      <c r="J555" s="201">
        <f>ROUND(I555*H555,2)</f>
        <v>0</v>
      </c>
      <c r="K555" s="197" t="s">
        <v>223</v>
      </c>
      <c r="L555" s="62"/>
      <c r="M555" s="202" t="s">
        <v>40</v>
      </c>
      <c r="N555" s="203" t="s">
        <v>54</v>
      </c>
      <c r="O555" s="43"/>
      <c r="P555" s="204">
        <f>O555*H555</f>
        <v>0</v>
      </c>
      <c r="Q555" s="204">
        <v>0.00069</v>
      </c>
      <c r="R555" s="204">
        <f>Q555*H555</f>
        <v>0.14904</v>
      </c>
      <c r="S555" s="204">
        <v>0</v>
      </c>
      <c r="T555" s="205">
        <f>S555*H555</f>
        <v>0</v>
      </c>
      <c r="AR555" s="24" t="s">
        <v>276</v>
      </c>
      <c r="AT555" s="24" t="s">
        <v>219</v>
      </c>
      <c r="AU555" s="24" t="s">
        <v>92</v>
      </c>
      <c r="AY555" s="24" t="s">
        <v>217</v>
      </c>
      <c r="BE555" s="206">
        <f>IF(N555="základní",J555,0)</f>
        <v>0</v>
      </c>
      <c r="BF555" s="206">
        <f>IF(N555="snížená",J555,0)</f>
        <v>0</v>
      </c>
      <c r="BG555" s="206">
        <f>IF(N555="zákl. přenesená",J555,0)</f>
        <v>0</v>
      </c>
      <c r="BH555" s="206">
        <f>IF(N555="sníž. přenesená",J555,0)</f>
        <v>0</v>
      </c>
      <c r="BI555" s="206">
        <f>IF(N555="nulová",J555,0)</f>
        <v>0</v>
      </c>
      <c r="BJ555" s="24" t="s">
        <v>24</v>
      </c>
      <c r="BK555" s="206">
        <f>ROUND(I555*H555,2)</f>
        <v>0</v>
      </c>
      <c r="BL555" s="24" t="s">
        <v>276</v>
      </c>
      <c r="BM555" s="24" t="s">
        <v>34</v>
      </c>
    </row>
    <row r="556" spans="2:51" s="11" customFormat="1" ht="13.5">
      <c r="B556" s="207"/>
      <c r="C556" s="208"/>
      <c r="D556" s="209" t="s">
        <v>231</v>
      </c>
      <c r="E556" s="210" t="s">
        <v>40</v>
      </c>
      <c r="F556" s="211" t="s">
        <v>814</v>
      </c>
      <c r="G556" s="208"/>
      <c r="H556" s="212">
        <v>216</v>
      </c>
      <c r="I556" s="213"/>
      <c r="J556" s="208"/>
      <c r="K556" s="208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231</v>
      </c>
      <c r="AU556" s="218" t="s">
        <v>92</v>
      </c>
      <c r="AV556" s="11" t="s">
        <v>92</v>
      </c>
      <c r="AW556" s="11" t="s">
        <v>43</v>
      </c>
      <c r="AX556" s="11" t="s">
        <v>83</v>
      </c>
      <c r="AY556" s="218" t="s">
        <v>217</v>
      </c>
    </row>
    <row r="557" spans="2:51" s="13" customFormat="1" ht="13.5">
      <c r="B557" s="230"/>
      <c r="C557" s="231"/>
      <c r="D557" s="232" t="s">
        <v>231</v>
      </c>
      <c r="E557" s="233" t="s">
        <v>40</v>
      </c>
      <c r="F557" s="234" t="s">
        <v>238</v>
      </c>
      <c r="G557" s="231"/>
      <c r="H557" s="235">
        <v>216</v>
      </c>
      <c r="I557" s="236"/>
      <c r="J557" s="231"/>
      <c r="K557" s="231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231</v>
      </c>
      <c r="AU557" s="241" t="s">
        <v>92</v>
      </c>
      <c r="AV557" s="13" t="s">
        <v>224</v>
      </c>
      <c r="AW557" s="13" t="s">
        <v>43</v>
      </c>
      <c r="AX557" s="13" t="s">
        <v>24</v>
      </c>
      <c r="AY557" s="241" t="s">
        <v>217</v>
      </c>
    </row>
    <row r="558" spans="2:65" s="1" customFormat="1" ht="22.5" customHeight="1">
      <c r="B558" s="42"/>
      <c r="C558" s="242" t="s">
        <v>815</v>
      </c>
      <c r="D558" s="242" t="s">
        <v>266</v>
      </c>
      <c r="E558" s="243" t="s">
        <v>816</v>
      </c>
      <c r="F558" s="244" t="s">
        <v>817</v>
      </c>
      <c r="G558" s="245" t="s">
        <v>388</v>
      </c>
      <c r="H558" s="246">
        <v>360</v>
      </c>
      <c r="I558" s="247"/>
      <c r="J558" s="248">
        <f>ROUND(I558*H558,2)</f>
        <v>0</v>
      </c>
      <c r="K558" s="244" t="s">
        <v>223</v>
      </c>
      <c r="L558" s="249"/>
      <c r="M558" s="250" t="s">
        <v>40</v>
      </c>
      <c r="N558" s="251" t="s">
        <v>54</v>
      </c>
      <c r="O558" s="43"/>
      <c r="P558" s="204">
        <f>O558*H558</f>
        <v>0</v>
      </c>
      <c r="Q558" s="204">
        <v>0.00256</v>
      </c>
      <c r="R558" s="204">
        <f>Q558*H558</f>
        <v>0.9216000000000001</v>
      </c>
      <c r="S558" s="204">
        <v>0</v>
      </c>
      <c r="T558" s="205">
        <f>S558*H558</f>
        <v>0</v>
      </c>
      <c r="AR558" s="24" t="s">
        <v>357</v>
      </c>
      <c r="AT558" s="24" t="s">
        <v>266</v>
      </c>
      <c r="AU558" s="24" t="s">
        <v>92</v>
      </c>
      <c r="AY558" s="24" t="s">
        <v>217</v>
      </c>
      <c r="BE558" s="206">
        <f>IF(N558="základní",J558,0)</f>
        <v>0</v>
      </c>
      <c r="BF558" s="206">
        <f>IF(N558="snížená",J558,0)</f>
        <v>0</v>
      </c>
      <c r="BG558" s="206">
        <f>IF(N558="zákl. přenesená",J558,0)</f>
        <v>0</v>
      </c>
      <c r="BH558" s="206">
        <f>IF(N558="sníž. přenesená",J558,0)</f>
        <v>0</v>
      </c>
      <c r="BI558" s="206">
        <f>IF(N558="nulová",J558,0)</f>
        <v>0</v>
      </c>
      <c r="BJ558" s="24" t="s">
        <v>24</v>
      </c>
      <c r="BK558" s="206">
        <f>ROUND(I558*H558,2)</f>
        <v>0</v>
      </c>
      <c r="BL558" s="24" t="s">
        <v>276</v>
      </c>
      <c r="BM558" s="24" t="s">
        <v>641</v>
      </c>
    </row>
    <row r="559" spans="2:51" s="11" customFormat="1" ht="13.5">
      <c r="B559" s="207"/>
      <c r="C559" s="208"/>
      <c r="D559" s="209" t="s">
        <v>231</v>
      </c>
      <c r="E559" s="210" t="s">
        <v>40</v>
      </c>
      <c r="F559" s="211" t="s">
        <v>818</v>
      </c>
      <c r="G559" s="208"/>
      <c r="H559" s="212">
        <v>360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231</v>
      </c>
      <c r="AU559" s="218" t="s">
        <v>92</v>
      </c>
      <c r="AV559" s="11" t="s">
        <v>92</v>
      </c>
      <c r="AW559" s="11" t="s">
        <v>43</v>
      </c>
      <c r="AX559" s="11" t="s">
        <v>83</v>
      </c>
      <c r="AY559" s="218" t="s">
        <v>217</v>
      </c>
    </row>
    <row r="560" spans="2:51" s="13" customFormat="1" ht="13.5">
      <c r="B560" s="230"/>
      <c r="C560" s="231"/>
      <c r="D560" s="232" t="s">
        <v>231</v>
      </c>
      <c r="E560" s="233" t="s">
        <v>40</v>
      </c>
      <c r="F560" s="234" t="s">
        <v>238</v>
      </c>
      <c r="G560" s="231"/>
      <c r="H560" s="235">
        <v>360</v>
      </c>
      <c r="I560" s="236"/>
      <c r="J560" s="231"/>
      <c r="K560" s="231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231</v>
      </c>
      <c r="AU560" s="241" t="s">
        <v>92</v>
      </c>
      <c r="AV560" s="13" t="s">
        <v>224</v>
      </c>
      <c r="AW560" s="13" t="s">
        <v>43</v>
      </c>
      <c r="AX560" s="13" t="s">
        <v>24</v>
      </c>
      <c r="AY560" s="241" t="s">
        <v>217</v>
      </c>
    </row>
    <row r="561" spans="2:65" s="1" customFormat="1" ht="22.5" customHeight="1">
      <c r="B561" s="42"/>
      <c r="C561" s="195" t="s">
        <v>819</v>
      </c>
      <c r="D561" s="195" t="s">
        <v>219</v>
      </c>
      <c r="E561" s="196" t="s">
        <v>820</v>
      </c>
      <c r="F561" s="197" t="s">
        <v>821</v>
      </c>
      <c r="G561" s="198" t="s">
        <v>222</v>
      </c>
      <c r="H561" s="199">
        <v>1554.543</v>
      </c>
      <c r="I561" s="200"/>
      <c r="J561" s="201">
        <f>ROUND(I561*H561,2)</f>
        <v>0</v>
      </c>
      <c r="K561" s="197" t="s">
        <v>40</v>
      </c>
      <c r="L561" s="62"/>
      <c r="M561" s="202" t="s">
        <v>40</v>
      </c>
      <c r="N561" s="203" t="s">
        <v>54</v>
      </c>
      <c r="O561" s="43"/>
      <c r="P561" s="204">
        <f>O561*H561</f>
        <v>0</v>
      </c>
      <c r="Q561" s="204">
        <v>0.00076</v>
      </c>
      <c r="R561" s="204">
        <f>Q561*H561</f>
        <v>1.18145268</v>
      </c>
      <c r="S561" s="204">
        <v>0</v>
      </c>
      <c r="T561" s="205">
        <f>S561*H561</f>
        <v>0</v>
      </c>
      <c r="AR561" s="24" t="s">
        <v>276</v>
      </c>
      <c r="AT561" s="24" t="s">
        <v>219</v>
      </c>
      <c r="AU561" s="24" t="s">
        <v>92</v>
      </c>
      <c r="AY561" s="24" t="s">
        <v>217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24" t="s">
        <v>24</v>
      </c>
      <c r="BK561" s="206">
        <f>ROUND(I561*H561,2)</f>
        <v>0</v>
      </c>
      <c r="BL561" s="24" t="s">
        <v>276</v>
      </c>
      <c r="BM561" s="24" t="s">
        <v>822</v>
      </c>
    </row>
    <row r="562" spans="2:51" s="11" customFormat="1" ht="13.5">
      <c r="B562" s="207"/>
      <c r="C562" s="208"/>
      <c r="D562" s="232" t="s">
        <v>231</v>
      </c>
      <c r="E562" s="257" t="s">
        <v>40</v>
      </c>
      <c r="F562" s="258" t="s">
        <v>114</v>
      </c>
      <c r="G562" s="208"/>
      <c r="H562" s="259">
        <v>1554.543</v>
      </c>
      <c r="I562" s="213"/>
      <c r="J562" s="208"/>
      <c r="K562" s="208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231</v>
      </c>
      <c r="AU562" s="218" t="s">
        <v>92</v>
      </c>
      <c r="AV562" s="11" t="s">
        <v>92</v>
      </c>
      <c r="AW562" s="11" t="s">
        <v>43</v>
      </c>
      <c r="AX562" s="11" t="s">
        <v>24</v>
      </c>
      <c r="AY562" s="218" t="s">
        <v>217</v>
      </c>
    </row>
    <row r="563" spans="2:65" s="1" customFormat="1" ht="31.5" customHeight="1">
      <c r="B563" s="42"/>
      <c r="C563" s="242" t="s">
        <v>823</v>
      </c>
      <c r="D563" s="242" t="s">
        <v>266</v>
      </c>
      <c r="E563" s="243" t="s">
        <v>772</v>
      </c>
      <c r="F563" s="244" t="s">
        <v>773</v>
      </c>
      <c r="G563" s="245" t="s">
        <v>222</v>
      </c>
      <c r="H563" s="246">
        <v>1709.997</v>
      </c>
      <c r="I563" s="247"/>
      <c r="J563" s="248">
        <f>ROUND(I563*H563,2)</f>
        <v>0</v>
      </c>
      <c r="K563" s="244" t="s">
        <v>40</v>
      </c>
      <c r="L563" s="249"/>
      <c r="M563" s="250" t="s">
        <v>40</v>
      </c>
      <c r="N563" s="251" t="s">
        <v>54</v>
      </c>
      <c r="O563" s="43"/>
      <c r="P563" s="204">
        <f>O563*H563</f>
        <v>0</v>
      </c>
      <c r="Q563" s="204">
        <v>0.016</v>
      </c>
      <c r="R563" s="204">
        <f>Q563*H563</f>
        <v>27.359952000000003</v>
      </c>
      <c r="S563" s="204">
        <v>0</v>
      </c>
      <c r="T563" s="205">
        <f>S563*H563</f>
        <v>0</v>
      </c>
      <c r="AR563" s="24" t="s">
        <v>357</v>
      </c>
      <c r="AT563" s="24" t="s">
        <v>266</v>
      </c>
      <c r="AU563" s="24" t="s">
        <v>92</v>
      </c>
      <c r="AY563" s="24" t="s">
        <v>217</v>
      </c>
      <c r="BE563" s="206">
        <f>IF(N563="základní",J563,0)</f>
        <v>0</v>
      </c>
      <c r="BF563" s="206">
        <f>IF(N563="snížená",J563,0)</f>
        <v>0</v>
      </c>
      <c r="BG563" s="206">
        <f>IF(N563="zákl. přenesená",J563,0)</f>
        <v>0</v>
      </c>
      <c r="BH563" s="206">
        <f>IF(N563="sníž. přenesená",J563,0)</f>
        <v>0</v>
      </c>
      <c r="BI563" s="206">
        <f>IF(N563="nulová",J563,0)</f>
        <v>0</v>
      </c>
      <c r="BJ563" s="24" t="s">
        <v>24</v>
      </c>
      <c r="BK563" s="206">
        <f>ROUND(I563*H563,2)</f>
        <v>0</v>
      </c>
      <c r="BL563" s="24" t="s">
        <v>276</v>
      </c>
      <c r="BM563" s="24" t="s">
        <v>824</v>
      </c>
    </row>
    <row r="564" spans="2:47" s="1" customFormat="1" ht="40.5">
      <c r="B564" s="42"/>
      <c r="C564" s="64"/>
      <c r="D564" s="209" t="s">
        <v>300</v>
      </c>
      <c r="E564" s="64"/>
      <c r="F564" s="255" t="s">
        <v>775</v>
      </c>
      <c r="G564" s="64"/>
      <c r="H564" s="64"/>
      <c r="I564" s="165"/>
      <c r="J564" s="64"/>
      <c r="K564" s="64"/>
      <c r="L564" s="62"/>
      <c r="M564" s="256"/>
      <c r="N564" s="43"/>
      <c r="O564" s="43"/>
      <c r="P564" s="43"/>
      <c r="Q564" s="43"/>
      <c r="R564" s="43"/>
      <c r="S564" s="43"/>
      <c r="T564" s="79"/>
      <c r="AT564" s="24" t="s">
        <v>300</v>
      </c>
      <c r="AU564" s="24" t="s">
        <v>92</v>
      </c>
    </row>
    <row r="565" spans="2:51" s="11" customFormat="1" ht="13.5">
      <c r="B565" s="207"/>
      <c r="C565" s="208"/>
      <c r="D565" s="232" t="s">
        <v>231</v>
      </c>
      <c r="E565" s="208"/>
      <c r="F565" s="258" t="s">
        <v>801</v>
      </c>
      <c r="G565" s="208"/>
      <c r="H565" s="259">
        <v>1709.997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231</v>
      </c>
      <c r="AU565" s="218" t="s">
        <v>92</v>
      </c>
      <c r="AV565" s="11" t="s">
        <v>92</v>
      </c>
      <c r="AW565" s="11" t="s">
        <v>6</v>
      </c>
      <c r="AX565" s="11" t="s">
        <v>24</v>
      </c>
      <c r="AY565" s="218" t="s">
        <v>217</v>
      </c>
    </row>
    <row r="566" spans="2:65" s="1" customFormat="1" ht="31.5" customHeight="1">
      <c r="B566" s="42"/>
      <c r="C566" s="195" t="s">
        <v>825</v>
      </c>
      <c r="D566" s="195" t="s">
        <v>219</v>
      </c>
      <c r="E566" s="196" t="s">
        <v>826</v>
      </c>
      <c r="F566" s="197" t="s">
        <v>827</v>
      </c>
      <c r="G566" s="198" t="s">
        <v>388</v>
      </c>
      <c r="H566" s="199">
        <v>672.76</v>
      </c>
      <c r="I566" s="200"/>
      <c r="J566" s="201">
        <f>ROUND(I566*H566,2)</f>
        <v>0</v>
      </c>
      <c r="K566" s="197" t="s">
        <v>352</v>
      </c>
      <c r="L566" s="62"/>
      <c r="M566" s="202" t="s">
        <v>40</v>
      </c>
      <c r="N566" s="203" t="s">
        <v>54</v>
      </c>
      <c r="O566" s="43"/>
      <c r="P566" s="204">
        <f>O566*H566</f>
        <v>0</v>
      </c>
      <c r="Q566" s="204">
        <v>0.00052</v>
      </c>
      <c r="R566" s="204">
        <f>Q566*H566</f>
        <v>0.34983519999999996</v>
      </c>
      <c r="S566" s="204">
        <v>0</v>
      </c>
      <c r="T566" s="205">
        <f>S566*H566</f>
        <v>0</v>
      </c>
      <c r="AR566" s="24" t="s">
        <v>276</v>
      </c>
      <c r="AT566" s="24" t="s">
        <v>219</v>
      </c>
      <c r="AU566" s="24" t="s">
        <v>92</v>
      </c>
      <c r="AY566" s="24" t="s">
        <v>217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24" t="s">
        <v>24</v>
      </c>
      <c r="BK566" s="206">
        <f>ROUND(I566*H566,2)</f>
        <v>0</v>
      </c>
      <c r="BL566" s="24" t="s">
        <v>276</v>
      </c>
      <c r="BM566" s="24" t="s">
        <v>828</v>
      </c>
    </row>
    <row r="567" spans="2:51" s="11" customFormat="1" ht="13.5">
      <c r="B567" s="207"/>
      <c r="C567" s="208"/>
      <c r="D567" s="232" t="s">
        <v>231</v>
      </c>
      <c r="E567" s="257" t="s">
        <v>40</v>
      </c>
      <c r="F567" s="258" t="s">
        <v>829</v>
      </c>
      <c r="G567" s="208"/>
      <c r="H567" s="259">
        <v>672.76</v>
      </c>
      <c r="I567" s="213"/>
      <c r="J567" s="208"/>
      <c r="K567" s="208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231</v>
      </c>
      <c r="AU567" s="218" t="s">
        <v>92</v>
      </c>
      <c r="AV567" s="11" t="s">
        <v>92</v>
      </c>
      <c r="AW567" s="11" t="s">
        <v>43</v>
      </c>
      <c r="AX567" s="11" t="s">
        <v>24</v>
      </c>
      <c r="AY567" s="218" t="s">
        <v>217</v>
      </c>
    </row>
    <row r="568" spans="2:65" s="1" customFormat="1" ht="31.5" customHeight="1">
      <c r="B568" s="42"/>
      <c r="C568" s="195" t="s">
        <v>830</v>
      </c>
      <c r="D568" s="195" t="s">
        <v>219</v>
      </c>
      <c r="E568" s="196" t="s">
        <v>831</v>
      </c>
      <c r="F568" s="197" t="s">
        <v>784</v>
      </c>
      <c r="G568" s="198" t="s">
        <v>222</v>
      </c>
      <c r="H568" s="199">
        <v>1554.543</v>
      </c>
      <c r="I568" s="200"/>
      <c r="J568" s="201">
        <f>ROUND(I568*H568,2)</f>
        <v>0</v>
      </c>
      <c r="K568" s="197" t="s">
        <v>352</v>
      </c>
      <c r="L568" s="62"/>
      <c r="M568" s="202" t="s">
        <v>40</v>
      </c>
      <c r="N568" s="203" t="s">
        <v>54</v>
      </c>
      <c r="O568" s="43"/>
      <c r="P568" s="204">
        <f>O568*H568</f>
        <v>0</v>
      </c>
      <c r="Q568" s="204">
        <v>0</v>
      </c>
      <c r="R568" s="204">
        <f>Q568*H568</f>
        <v>0</v>
      </c>
      <c r="S568" s="204">
        <v>0</v>
      </c>
      <c r="T568" s="205">
        <f>S568*H568</f>
        <v>0</v>
      </c>
      <c r="AR568" s="24" t="s">
        <v>276</v>
      </c>
      <c r="AT568" s="24" t="s">
        <v>219</v>
      </c>
      <c r="AU568" s="24" t="s">
        <v>92</v>
      </c>
      <c r="AY568" s="24" t="s">
        <v>217</v>
      </c>
      <c r="BE568" s="206">
        <f>IF(N568="základní",J568,0)</f>
        <v>0</v>
      </c>
      <c r="BF568" s="206">
        <f>IF(N568="snížená",J568,0)</f>
        <v>0</v>
      </c>
      <c r="BG568" s="206">
        <f>IF(N568="zákl. přenesená",J568,0)</f>
        <v>0</v>
      </c>
      <c r="BH568" s="206">
        <f>IF(N568="sníž. přenesená",J568,0)</f>
        <v>0</v>
      </c>
      <c r="BI568" s="206">
        <f>IF(N568="nulová",J568,0)</f>
        <v>0</v>
      </c>
      <c r="BJ568" s="24" t="s">
        <v>24</v>
      </c>
      <c r="BK568" s="206">
        <f>ROUND(I568*H568,2)</f>
        <v>0</v>
      </c>
      <c r="BL568" s="24" t="s">
        <v>276</v>
      </c>
      <c r="BM568" s="24" t="s">
        <v>832</v>
      </c>
    </row>
    <row r="569" spans="2:51" s="11" customFormat="1" ht="13.5">
      <c r="B569" s="207"/>
      <c r="C569" s="208"/>
      <c r="D569" s="232" t="s">
        <v>231</v>
      </c>
      <c r="E569" s="257" t="s">
        <v>40</v>
      </c>
      <c r="F569" s="258" t="s">
        <v>114</v>
      </c>
      <c r="G569" s="208"/>
      <c r="H569" s="259">
        <v>1554.543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231</v>
      </c>
      <c r="AU569" s="218" t="s">
        <v>92</v>
      </c>
      <c r="AV569" s="11" t="s">
        <v>92</v>
      </c>
      <c r="AW569" s="11" t="s">
        <v>43</v>
      </c>
      <c r="AX569" s="11" t="s">
        <v>24</v>
      </c>
      <c r="AY569" s="218" t="s">
        <v>217</v>
      </c>
    </row>
    <row r="570" spans="2:65" s="1" customFormat="1" ht="22.5" customHeight="1">
      <c r="B570" s="42"/>
      <c r="C570" s="242" t="s">
        <v>833</v>
      </c>
      <c r="D570" s="242" t="s">
        <v>266</v>
      </c>
      <c r="E570" s="243" t="s">
        <v>787</v>
      </c>
      <c r="F570" s="244" t="s">
        <v>788</v>
      </c>
      <c r="G570" s="245" t="s">
        <v>222</v>
      </c>
      <c r="H570" s="246">
        <v>1585.634</v>
      </c>
      <c r="I570" s="247"/>
      <c r="J570" s="248">
        <f>ROUND(I570*H570,2)</f>
        <v>0</v>
      </c>
      <c r="K570" s="244" t="s">
        <v>40</v>
      </c>
      <c r="L570" s="249"/>
      <c r="M570" s="250" t="s">
        <v>40</v>
      </c>
      <c r="N570" s="251" t="s">
        <v>54</v>
      </c>
      <c r="O570" s="43"/>
      <c r="P570" s="204">
        <f>O570*H570</f>
        <v>0</v>
      </c>
      <c r="Q570" s="204">
        <v>0.0045</v>
      </c>
      <c r="R570" s="204">
        <f>Q570*H570</f>
        <v>7.135352999999999</v>
      </c>
      <c r="S570" s="204">
        <v>0</v>
      </c>
      <c r="T570" s="205">
        <f>S570*H570</f>
        <v>0</v>
      </c>
      <c r="AR570" s="24" t="s">
        <v>357</v>
      </c>
      <c r="AT570" s="24" t="s">
        <v>266</v>
      </c>
      <c r="AU570" s="24" t="s">
        <v>92</v>
      </c>
      <c r="AY570" s="24" t="s">
        <v>217</v>
      </c>
      <c r="BE570" s="206">
        <f>IF(N570="základní",J570,0)</f>
        <v>0</v>
      </c>
      <c r="BF570" s="206">
        <f>IF(N570="snížená",J570,0)</f>
        <v>0</v>
      </c>
      <c r="BG570" s="206">
        <f>IF(N570="zákl. přenesená",J570,0)</f>
        <v>0</v>
      </c>
      <c r="BH570" s="206">
        <f>IF(N570="sníž. přenesená",J570,0)</f>
        <v>0</v>
      </c>
      <c r="BI570" s="206">
        <f>IF(N570="nulová",J570,0)</f>
        <v>0</v>
      </c>
      <c r="BJ570" s="24" t="s">
        <v>24</v>
      </c>
      <c r="BK570" s="206">
        <f>ROUND(I570*H570,2)</f>
        <v>0</v>
      </c>
      <c r="BL570" s="24" t="s">
        <v>276</v>
      </c>
      <c r="BM570" s="24" t="s">
        <v>834</v>
      </c>
    </row>
    <row r="571" spans="2:51" s="11" customFormat="1" ht="13.5">
      <c r="B571" s="207"/>
      <c r="C571" s="208"/>
      <c r="D571" s="232" t="s">
        <v>231</v>
      </c>
      <c r="E571" s="208"/>
      <c r="F571" s="258" t="s">
        <v>835</v>
      </c>
      <c r="G571" s="208"/>
      <c r="H571" s="259">
        <v>1585.634</v>
      </c>
      <c r="I571" s="213"/>
      <c r="J571" s="208"/>
      <c r="K571" s="208"/>
      <c r="L571" s="214"/>
      <c r="M571" s="215"/>
      <c r="N571" s="216"/>
      <c r="O571" s="216"/>
      <c r="P571" s="216"/>
      <c r="Q571" s="216"/>
      <c r="R571" s="216"/>
      <c r="S571" s="216"/>
      <c r="T571" s="217"/>
      <c r="AT571" s="218" t="s">
        <v>231</v>
      </c>
      <c r="AU571" s="218" t="s">
        <v>92</v>
      </c>
      <c r="AV571" s="11" t="s">
        <v>92</v>
      </c>
      <c r="AW571" s="11" t="s">
        <v>6</v>
      </c>
      <c r="AX571" s="11" t="s">
        <v>24</v>
      </c>
      <c r="AY571" s="218" t="s">
        <v>217</v>
      </c>
    </row>
    <row r="572" spans="2:65" s="1" customFormat="1" ht="31.5" customHeight="1">
      <c r="B572" s="42"/>
      <c r="C572" s="195" t="s">
        <v>836</v>
      </c>
      <c r="D572" s="195" t="s">
        <v>219</v>
      </c>
      <c r="E572" s="196" t="s">
        <v>837</v>
      </c>
      <c r="F572" s="197" t="s">
        <v>838</v>
      </c>
      <c r="G572" s="198" t="s">
        <v>222</v>
      </c>
      <c r="H572" s="199">
        <v>216</v>
      </c>
      <c r="I572" s="200"/>
      <c r="J572" s="201">
        <f>ROUND(I572*H572,2)</f>
        <v>0</v>
      </c>
      <c r="K572" s="197" t="s">
        <v>223</v>
      </c>
      <c r="L572" s="62"/>
      <c r="M572" s="202" t="s">
        <v>40</v>
      </c>
      <c r="N572" s="203" t="s">
        <v>54</v>
      </c>
      <c r="O572" s="43"/>
      <c r="P572" s="204">
        <f>O572*H572</f>
        <v>0</v>
      </c>
      <c r="Q572" s="204">
        <v>0</v>
      </c>
      <c r="R572" s="204">
        <f>Q572*H572</f>
        <v>0</v>
      </c>
      <c r="S572" s="204">
        <v>0.01725</v>
      </c>
      <c r="T572" s="205">
        <f>S572*H572</f>
        <v>3.7260000000000004</v>
      </c>
      <c r="AR572" s="24" t="s">
        <v>276</v>
      </c>
      <c r="AT572" s="24" t="s">
        <v>219</v>
      </c>
      <c r="AU572" s="24" t="s">
        <v>92</v>
      </c>
      <c r="AY572" s="24" t="s">
        <v>217</v>
      </c>
      <c r="BE572" s="206">
        <f>IF(N572="základní",J572,0)</f>
        <v>0</v>
      </c>
      <c r="BF572" s="206">
        <f>IF(N572="snížená",J572,0)</f>
        <v>0</v>
      </c>
      <c r="BG572" s="206">
        <f>IF(N572="zákl. přenesená",J572,0)</f>
        <v>0</v>
      </c>
      <c r="BH572" s="206">
        <f>IF(N572="sníž. přenesená",J572,0)</f>
        <v>0</v>
      </c>
      <c r="BI572" s="206">
        <f>IF(N572="nulová",J572,0)</f>
        <v>0</v>
      </c>
      <c r="BJ572" s="24" t="s">
        <v>24</v>
      </c>
      <c r="BK572" s="206">
        <f>ROUND(I572*H572,2)</f>
        <v>0</v>
      </c>
      <c r="BL572" s="24" t="s">
        <v>276</v>
      </c>
      <c r="BM572" s="24" t="s">
        <v>647</v>
      </c>
    </row>
    <row r="573" spans="2:51" s="11" customFormat="1" ht="13.5">
      <c r="B573" s="207"/>
      <c r="C573" s="208"/>
      <c r="D573" s="209" t="s">
        <v>231</v>
      </c>
      <c r="E573" s="210" t="s">
        <v>40</v>
      </c>
      <c r="F573" s="211" t="s">
        <v>814</v>
      </c>
      <c r="G573" s="208"/>
      <c r="H573" s="212">
        <v>216</v>
      </c>
      <c r="I573" s="213"/>
      <c r="J573" s="208"/>
      <c r="K573" s="208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231</v>
      </c>
      <c r="AU573" s="218" t="s">
        <v>92</v>
      </c>
      <c r="AV573" s="11" t="s">
        <v>92</v>
      </c>
      <c r="AW573" s="11" t="s">
        <v>43</v>
      </c>
      <c r="AX573" s="11" t="s">
        <v>83</v>
      </c>
      <c r="AY573" s="218" t="s">
        <v>217</v>
      </c>
    </row>
    <row r="574" spans="2:51" s="13" customFormat="1" ht="13.5">
      <c r="B574" s="230"/>
      <c r="C574" s="231"/>
      <c r="D574" s="232" t="s">
        <v>231</v>
      </c>
      <c r="E574" s="233" t="s">
        <v>40</v>
      </c>
      <c r="F574" s="234" t="s">
        <v>238</v>
      </c>
      <c r="G574" s="231"/>
      <c r="H574" s="235">
        <v>216</v>
      </c>
      <c r="I574" s="236"/>
      <c r="J574" s="231"/>
      <c r="K574" s="231"/>
      <c r="L574" s="237"/>
      <c r="M574" s="238"/>
      <c r="N574" s="239"/>
      <c r="O574" s="239"/>
      <c r="P574" s="239"/>
      <c r="Q574" s="239"/>
      <c r="R574" s="239"/>
      <c r="S574" s="239"/>
      <c r="T574" s="240"/>
      <c r="AT574" s="241" t="s">
        <v>231</v>
      </c>
      <c r="AU574" s="241" t="s">
        <v>92</v>
      </c>
      <c r="AV574" s="13" t="s">
        <v>224</v>
      </c>
      <c r="AW574" s="13" t="s">
        <v>43</v>
      </c>
      <c r="AX574" s="13" t="s">
        <v>24</v>
      </c>
      <c r="AY574" s="241" t="s">
        <v>217</v>
      </c>
    </row>
    <row r="575" spans="2:65" s="1" customFormat="1" ht="22.5" customHeight="1">
      <c r="B575" s="42"/>
      <c r="C575" s="195" t="s">
        <v>839</v>
      </c>
      <c r="D575" s="195" t="s">
        <v>219</v>
      </c>
      <c r="E575" s="196" t="s">
        <v>840</v>
      </c>
      <c r="F575" s="197" t="s">
        <v>841</v>
      </c>
      <c r="G575" s="198" t="s">
        <v>286</v>
      </c>
      <c r="H575" s="199">
        <v>1.07</v>
      </c>
      <c r="I575" s="200"/>
      <c r="J575" s="201">
        <f>ROUND(I575*H575,2)</f>
        <v>0</v>
      </c>
      <c r="K575" s="197" t="s">
        <v>223</v>
      </c>
      <c r="L575" s="62"/>
      <c r="M575" s="202" t="s">
        <v>40</v>
      </c>
      <c r="N575" s="203" t="s">
        <v>54</v>
      </c>
      <c r="O575" s="43"/>
      <c r="P575" s="204">
        <f>O575*H575</f>
        <v>0</v>
      </c>
      <c r="Q575" s="204">
        <v>0</v>
      </c>
      <c r="R575" s="204">
        <f>Q575*H575</f>
        <v>0</v>
      </c>
      <c r="S575" s="204">
        <v>0</v>
      </c>
      <c r="T575" s="205">
        <f>S575*H575</f>
        <v>0</v>
      </c>
      <c r="AR575" s="24" t="s">
        <v>276</v>
      </c>
      <c r="AT575" s="24" t="s">
        <v>219</v>
      </c>
      <c r="AU575" s="24" t="s">
        <v>92</v>
      </c>
      <c r="AY575" s="24" t="s">
        <v>217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24" t="s">
        <v>24</v>
      </c>
      <c r="BK575" s="206">
        <f>ROUND(I575*H575,2)</f>
        <v>0</v>
      </c>
      <c r="BL575" s="24" t="s">
        <v>276</v>
      </c>
      <c r="BM575" s="24" t="s">
        <v>651</v>
      </c>
    </row>
    <row r="576" spans="2:63" s="10" customFormat="1" ht="29.85" customHeight="1">
      <c r="B576" s="178"/>
      <c r="C576" s="179"/>
      <c r="D576" s="192" t="s">
        <v>82</v>
      </c>
      <c r="E576" s="193" t="s">
        <v>842</v>
      </c>
      <c r="F576" s="193" t="s">
        <v>843</v>
      </c>
      <c r="G576" s="179"/>
      <c r="H576" s="179"/>
      <c r="I576" s="182"/>
      <c r="J576" s="194">
        <f>BK576</f>
        <v>0</v>
      </c>
      <c r="K576" s="179"/>
      <c r="L576" s="184"/>
      <c r="M576" s="185"/>
      <c r="N576" s="186"/>
      <c r="O576" s="186"/>
      <c r="P576" s="187">
        <f>SUM(P577:P599)</f>
        <v>0</v>
      </c>
      <c r="Q576" s="186"/>
      <c r="R576" s="187">
        <f>SUM(R577:R599)</f>
        <v>0.38296</v>
      </c>
      <c r="S576" s="186"/>
      <c r="T576" s="188">
        <f>SUM(T577:T599)</f>
        <v>0.53848</v>
      </c>
      <c r="AR576" s="189" t="s">
        <v>92</v>
      </c>
      <c r="AT576" s="190" t="s">
        <v>82</v>
      </c>
      <c r="AU576" s="190" t="s">
        <v>24</v>
      </c>
      <c r="AY576" s="189" t="s">
        <v>217</v>
      </c>
      <c r="BK576" s="191">
        <f>SUM(BK577:BK599)</f>
        <v>0</v>
      </c>
    </row>
    <row r="577" spans="2:65" s="1" customFormat="1" ht="22.5" customHeight="1">
      <c r="B577" s="42"/>
      <c r="C577" s="195" t="s">
        <v>844</v>
      </c>
      <c r="D577" s="195" t="s">
        <v>219</v>
      </c>
      <c r="E577" s="196" t="s">
        <v>845</v>
      </c>
      <c r="F577" s="197" t="s">
        <v>846</v>
      </c>
      <c r="G577" s="198" t="s">
        <v>388</v>
      </c>
      <c r="H577" s="199">
        <v>98</v>
      </c>
      <c r="I577" s="200"/>
      <c r="J577" s="201">
        <f>ROUND(I577*H577,2)</f>
        <v>0</v>
      </c>
      <c r="K577" s="197" t="s">
        <v>223</v>
      </c>
      <c r="L577" s="62"/>
      <c r="M577" s="202" t="s">
        <v>40</v>
      </c>
      <c r="N577" s="203" t="s">
        <v>54</v>
      </c>
      <c r="O577" s="43"/>
      <c r="P577" s="204">
        <f>O577*H577</f>
        <v>0</v>
      </c>
      <c r="Q577" s="204">
        <v>0</v>
      </c>
      <c r="R577" s="204">
        <f>Q577*H577</f>
        <v>0</v>
      </c>
      <c r="S577" s="204">
        <v>0.0026</v>
      </c>
      <c r="T577" s="205">
        <f>S577*H577</f>
        <v>0.25479999999999997</v>
      </c>
      <c r="AR577" s="24" t="s">
        <v>276</v>
      </c>
      <c r="AT577" s="24" t="s">
        <v>219</v>
      </c>
      <c r="AU577" s="24" t="s">
        <v>92</v>
      </c>
      <c r="AY577" s="24" t="s">
        <v>217</v>
      </c>
      <c r="BE577" s="206">
        <f>IF(N577="základní",J577,0)</f>
        <v>0</v>
      </c>
      <c r="BF577" s="206">
        <f>IF(N577="snížená",J577,0)</f>
        <v>0</v>
      </c>
      <c r="BG577" s="206">
        <f>IF(N577="zákl. přenesená",J577,0)</f>
        <v>0</v>
      </c>
      <c r="BH577" s="206">
        <f>IF(N577="sníž. přenesená",J577,0)</f>
        <v>0</v>
      </c>
      <c r="BI577" s="206">
        <f>IF(N577="nulová",J577,0)</f>
        <v>0</v>
      </c>
      <c r="BJ577" s="24" t="s">
        <v>24</v>
      </c>
      <c r="BK577" s="206">
        <f>ROUND(I577*H577,2)</f>
        <v>0</v>
      </c>
      <c r="BL577" s="24" t="s">
        <v>276</v>
      </c>
      <c r="BM577" s="24" t="s">
        <v>656</v>
      </c>
    </row>
    <row r="578" spans="2:51" s="11" customFormat="1" ht="13.5">
      <c r="B578" s="207"/>
      <c r="C578" s="208"/>
      <c r="D578" s="209" t="s">
        <v>231</v>
      </c>
      <c r="E578" s="210" t="s">
        <v>40</v>
      </c>
      <c r="F578" s="211" t="s">
        <v>847</v>
      </c>
      <c r="G578" s="208"/>
      <c r="H578" s="212">
        <v>98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231</v>
      </c>
      <c r="AU578" s="218" t="s">
        <v>92</v>
      </c>
      <c r="AV578" s="11" t="s">
        <v>92</v>
      </c>
      <c r="AW578" s="11" t="s">
        <v>43</v>
      </c>
      <c r="AX578" s="11" t="s">
        <v>83</v>
      </c>
      <c r="AY578" s="218" t="s">
        <v>217</v>
      </c>
    </row>
    <row r="579" spans="2:51" s="13" customFormat="1" ht="13.5">
      <c r="B579" s="230"/>
      <c r="C579" s="231"/>
      <c r="D579" s="232" t="s">
        <v>231</v>
      </c>
      <c r="E579" s="233" t="s">
        <v>40</v>
      </c>
      <c r="F579" s="234" t="s">
        <v>238</v>
      </c>
      <c r="G579" s="231"/>
      <c r="H579" s="235">
        <v>98</v>
      </c>
      <c r="I579" s="236"/>
      <c r="J579" s="231"/>
      <c r="K579" s="231"/>
      <c r="L579" s="237"/>
      <c r="M579" s="238"/>
      <c r="N579" s="239"/>
      <c r="O579" s="239"/>
      <c r="P579" s="239"/>
      <c r="Q579" s="239"/>
      <c r="R579" s="239"/>
      <c r="S579" s="239"/>
      <c r="T579" s="240"/>
      <c r="AT579" s="241" t="s">
        <v>231</v>
      </c>
      <c r="AU579" s="241" t="s">
        <v>92</v>
      </c>
      <c r="AV579" s="13" t="s">
        <v>224</v>
      </c>
      <c r="AW579" s="13" t="s">
        <v>43</v>
      </c>
      <c r="AX579" s="13" t="s">
        <v>24</v>
      </c>
      <c r="AY579" s="241" t="s">
        <v>217</v>
      </c>
    </row>
    <row r="580" spans="2:65" s="1" customFormat="1" ht="22.5" customHeight="1">
      <c r="B580" s="42"/>
      <c r="C580" s="195" t="s">
        <v>848</v>
      </c>
      <c r="D580" s="195" t="s">
        <v>219</v>
      </c>
      <c r="E580" s="196" t="s">
        <v>849</v>
      </c>
      <c r="F580" s="197" t="s">
        <v>850</v>
      </c>
      <c r="G580" s="198" t="s">
        <v>388</v>
      </c>
      <c r="H580" s="199">
        <v>72</v>
      </c>
      <c r="I580" s="200"/>
      <c r="J580" s="201">
        <f>ROUND(I580*H580,2)</f>
        <v>0</v>
      </c>
      <c r="K580" s="197" t="s">
        <v>223</v>
      </c>
      <c r="L580" s="62"/>
      <c r="M580" s="202" t="s">
        <v>40</v>
      </c>
      <c r="N580" s="203" t="s">
        <v>54</v>
      </c>
      <c r="O580" s="43"/>
      <c r="P580" s="204">
        <f>O580*H580</f>
        <v>0</v>
      </c>
      <c r="Q580" s="204">
        <v>0</v>
      </c>
      <c r="R580" s="204">
        <f>Q580*H580</f>
        <v>0</v>
      </c>
      <c r="S580" s="204">
        <v>0.00394</v>
      </c>
      <c r="T580" s="205">
        <f>S580*H580</f>
        <v>0.28368</v>
      </c>
      <c r="AR580" s="24" t="s">
        <v>276</v>
      </c>
      <c r="AT580" s="24" t="s">
        <v>219</v>
      </c>
      <c r="AU580" s="24" t="s">
        <v>92</v>
      </c>
      <c r="AY580" s="24" t="s">
        <v>217</v>
      </c>
      <c r="BE580" s="206">
        <f>IF(N580="základní",J580,0)</f>
        <v>0</v>
      </c>
      <c r="BF580" s="206">
        <f>IF(N580="snížená",J580,0)</f>
        <v>0</v>
      </c>
      <c r="BG580" s="206">
        <f>IF(N580="zákl. přenesená",J580,0)</f>
        <v>0</v>
      </c>
      <c r="BH580" s="206">
        <f>IF(N580="sníž. přenesená",J580,0)</f>
        <v>0</v>
      </c>
      <c r="BI580" s="206">
        <f>IF(N580="nulová",J580,0)</f>
        <v>0</v>
      </c>
      <c r="BJ580" s="24" t="s">
        <v>24</v>
      </c>
      <c r="BK580" s="206">
        <f>ROUND(I580*H580,2)</f>
        <v>0</v>
      </c>
      <c r="BL580" s="24" t="s">
        <v>276</v>
      </c>
      <c r="BM580" s="24" t="s">
        <v>660</v>
      </c>
    </row>
    <row r="581" spans="2:51" s="11" customFormat="1" ht="13.5">
      <c r="B581" s="207"/>
      <c r="C581" s="208"/>
      <c r="D581" s="209" t="s">
        <v>231</v>
      </c>
      <c r="E581" s="210" t="s">
        <v>40</v>
      </c>
      <c r="F581" s="211" t="s">
        <v>851</v>
      </c>
      <c r="G581" s="208"/>
      <c r="H581" s="212">
        <v>44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231</v>
      </c>
      <c r="AU581" s="218" t="s">
        <v>92</v>
      </c>
      <c r="AV581" s="11" t="s">
        <v>92</v>
      </c>
      <c r="AW581" s="11" t="s">
        <v>43</v>
      </c>
      <c r="AX581" s="11" t="s">
        <v>83</v>
      </c>
      <c r="AY581" s="218" t="s">
        <v>217</v>
      </c>
    </row>
    <row r="582" spans="2:51" s="11" customFormat="1" ht="13.5">
      <c r="B582" s="207"/>
      <c r="C582" s="208"/>
      <c r="D582" s="209" t="s">
        <v>231</v>
      </c>
      <c r="E582" s="210" t="s">
        <v>40</v>
      </c>
      <c r="F582" s="211" t="s">
        <v>852</v>
      </c>
      <c r="G582" s="208"/>
      <c r="H582" s="212">
        <v>28</v>
      </c>
      <c r="I582" s="213"/>
      <c r="J582" s="208"/>
      <c r="K582" s="208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231</v>
      </c>
      <c r="AU582" s="218" t="s">
        <v>92</v>
      </c>
      <c r="AV582" s="11" t="s">
        <v>92</v>
      </c>
      <c r="AW582" s="11" t="s">
        <v>43</v>
      </c>
      <c r="AX582" s="11" t="s">
        <v>83</v>
      </c>
      <c r="AY582" s="218" t="s">
        <v>217</v>
      </c>
    </row>
    <row r="583" spans="2:51" s="12" customFormat="1" ht="13.5">
      <c r="B583" s="219"/>
      <c r="C583" s="220"/>
      <c r="D583" s="209" t="s">
        <v>231</v>
      </c>
      <c r="E583" s="221" t="s">
        <v>40</v>
      </c>
      <c r="F583" s="222" t="s">
        <v>235</v>
      </c>
      <c r="G583" s="220"/>
      <c r="H583" s="223">
        <v>72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231</v>
      </c>
      <c r="AU583" s="229" t="s">
        <v>92</v>
      </c>
      <c r="AV583" s="12" t="s">
        <v>227</v>
      </c>
      <c r="AW583" s="12" t="s">
        <v>43</v>
      </c>
      <c r="AX583" s="12" t="s">
        <v>83</v>
      </c>
      <c r="AY583" s="229" t="s">
        <v>217</v>
      </c>
    </row>
    <row r="584" spans="2:51" s="13" customFormat="1" ht="13.5">
      <c r="B584" s="230"/>
      <c r="C584" s="231"/>
      <c r="D584" s="232" t="s">
        <v>231</v>
      </c>
      <c r="E584" s="233" t="s">
        <v>40</v>
      </c>
      <c r="F584" s="234" t="s">
        <v>238</v>
      </c>
      <c r="G584" s="231"/>
      <c r="H584" s="235">
        <v>72</v>
      </c>
      <c r="I584" s="236"/>
      <c r="J584" s="231"/>
      <c r="K584" s="231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231</v>
      </c>
      <c r="AU584" s="241" t="s">
        <v>92</v>
      </c>
      <c r="AV584" s="13" t="s">
        <v>224</v>
      </c>
      <c r="AW584" s="13" t="s">
        <v>43</v>
      </c>
      <c r="AX584" s="13" t="s">
        <v>24</v>
      </c>
      <c r="AY584" s="241" t="s">
        <v>217</v>
      </c>
    </row>
    <row r="585" spans="2:65" s="1" customFormat="1" ht="22.5" customHeight="1">
      <c r="B585" s="42"/>
      <c r="C585" s="195" t="s">
        <v>853</v>
      </c>
      <c r="D585" s="195" t="s">
        <v>219</v>
      </c>
      <c r="E585" s="196" t="s">
        <v>854</v>
      </c>
      <c r="F585" s="197" t="s">
        <v>855</v>
      </c>
      <c r="G585" s="198" t="s">
        <v>388</v>
      </c>
      <c r="H585" s="199">
        <v>20</v>
      </c>
      <c r="I585" s="200"/>
      <c r="J585" s="201">
        <f>ROUND(I585*H585,2)</f>
        <v>0</v>
      </c>
      <c r="K585" s="197" t="s">
        <v>223</v>
      </c>
      <c r="L585" s="62"/>
      <c r="M585" s="202" t="s">
        <v>40</v>
      </c>
      <c r="N585" s="203" t="s">
        <v>54</v>
      </c>
      <c r="O585" s="43"/>
      <c r="P585" s="204">
        <f>O585*H585</f>
        <v>0</v>
      </c>
      <c r="Q585" s="204">
        <v>0.00289</v>
      </c>
      <c r="R585" s="204">
        <f>Q585*H585</f>
        <v>0.057800000000000004</v>
      </c>
      <c r="S585" s="204">
        <v>0</v>
      </c>
      <c r="T585" s="205">
        <f>S585*H585</f>
        <v>0</v>
      </c>
      <c r="AR585" s="24" t="s">
        <v>276</v>
      </c>
      <c r="AT585" s="24" t="s">
        <v>219</v>
      </c>
      <c r="AU585" s="24" t="s">
        <v>92</v>
      </c>
      <c r="AY585" s="24" t="s">
        <v>217</v>
      </c>
      <c r="BE585" s="206">
        <f>IF(N585="základní",J585,0)</f>
        <v>0</v>
      </c>
      <c r="BF585" s="206">
        <f>IF(N585="snížená",J585,0)</f>
        <v>0</v>
      </c>
      <c r="BG585" s="206">
        <f>IF(N585="zákl. přenesená",J585,0)</f>
        <v>0</v>
      </c>
      <c r="BH585" s="206">
        <f>IF(N585="sníž. přenesená",J585,0)</f>
        <v>0</v>
      </c>
      <c r="BI585" s="206">
        <f>IF(N585="nulová",J585,0)</f>
        <v>0</v>
      </c>
      <c r="BJ585" s="24" t="s">
        <v>24</v>
      </c>
      <c r="BK585" s="206">
        <f>ROUND(I585*H585,2)</f>
        <v>0</v>
      </c>
      <c r="BL585" s="24" t="s">
        <v>276</v>
      </c>
      <c r="BM585" s="24" t="s">
        <v>667</v>
      </c>
    </row>
    <row r="586" spans="2:51" s="11" customFormat="1" ht="13.5">
      <c r="B586" s="207"/>
      <c r="C586" s="208"/>
      <c r="D586" s="209" t="s">
        <v>231</v>
      </c>
      <c r="E586" s="210" t="s">
        <v>40</v>
      </c>
      <c r="F586" s="211" t="s">
        <v>856</v>
      </c>
      <c r="G586" s="208"/>
      <c r="H586" s="212">
        <v>20</v>
      </c>
      <c r="I586" s="213"/>
      <c r="J586" s="208"/>
      <c r="K586" s="208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231</v>
      </c>
      <c r="AU586" s="218" t="s">
        <v>92</v>
      </c>
      <c r="AV586" s="11" t="s">
        <v>92</v>
      </c>
      <c r="AW586" s="11" t="s">
        <v>43</v>
      </c>
      <c r="AX586" s="11" t="s">
        <v>83</v>
      </c>
      <c r="AY586" s="218" t="s">
        <v>217</v>
      </c>
    </row>
    <row r="587" spans="2:51" s="13" customFormat="1" ht="13.5">
      <c r="B587" s="230"/>
      <c r="C587" s="231"/>
      <c r="D587" s="232" t="s">
        <v>231</v>
      </c>
      <c r="E587" s="233" t="s">
        <v>40</v>
      </c>
      <c r="F587" s="234" t="s">
        <v>238</v>
      </c>
      <c r="G587" s="231"/>
      <c r="H587" s="235">
        <v>20</v>
      </c>
      <c r="I587" s="236"/>
      <c r="J587" s="231"/>
      <c r="K587" s="231"/>
      <c r="L587" s="237"/>
      <c r="M587" s="238"/>
      <c r="N587" s="239"/>
      <c r="O587" s="239"/>
      <c r="P587" s="239"/>
      <c r="Q587" s="239"/>
      <c r="R587" s="239"/>
      <c r="S587" s="239"/>
      <c r="T587" s="240"/>
      <c r="AT587" s="241" t="s">
        <v>231</v>
      </c>
      <c r="AU587" s="241" t="s">
        <v>92</v>
      </c>
      <c r="AV587" s="13" t="s">
        <v>224</v>
      </c>
      <c r="AW587" s="13" t="s">
        <v>43</v>
      </c>
      <c r="AX587" s="13" t="s">
        <v>24</v>
      </c>
      <c r="AY587" s="241" t="s">
        <v>217</v>
      </c>
    </row>
    <row r="588" spans="2:65" s="1" customFormat="1" ht="22.5" customHeight="1">
      <c r="B588" s="42"/>
      <c r="C588" s="195" t="s">
        <v>857</v>
      </c>
      <c r="D588" s="195" t="s">
        <v>219</v>
      </c>
      <c r="E588" s="196" t="s">
        <v>858</v>
      </c>
      <c r="F588" s="197" t="s">
        <v>859</v>
      </c>
      <c r="G588" s="198" t="s">
        <v>388</v>
      </c>
      <c r="H588" s="199">
        <v>98</v>
      </c>
      <c r="I588" s="200"/>
      <c r="J588" s="201">
        <f>ROUND(I588*H588,2)</f>
        <v>0</v>
      </c>
      <c r="K588" s="197" t="s">
        <v>223</v>
      </c>
      <c r="L588" s="62"/>
      <c r="M588" s="202" t="s">
        <v>40</v>
      </c>
      <c r="N588" s="203" t="s">
        <v>54</v>
      </c>
      <c r="O588" s="43"/>
      <c r="P588" s="204">
        <f>O588*H588</f>
        <v>0</v>
      </c>
      <c r="Q588" s="204">
        <v>0.00174</v>
      </c>
      <c r="R588" s="204">
        <f>Q588*H588</f>
        <v>0.17052</v>
      </c>
      <c r="S588" s="204">
        <v>0</v>
      </c>
      <c r="T588" s="205">
        <f>S588*H588</f>
        <v>0</v>
      </c>
      <c r="AR588" s="24" t="s">
        <v>276</v>
      </c>
      <c r="AT588" s="24" t="s">
        <v>219</v>
      </c>
      <c r="AU588" s="24" t="s">
        <v>92</v>
      </c>
      <c r="AY588" s="24" t="s">
        <v>217</v>
      </c>
      <c r="BE588" s="206">
        <f>IF(N588="základní",J588,0)</f>
        <v>0</v>
      </c>
      <c r="BF588" s="206">
        <f>IF(N588="snížená",J588,0)</f>
        <v>0</v>
      </c>
      <c r="BG588" s="206">
        <f>IF(N588="zákl. přenesená",J588,0)</f>
        <v>0</v>
      </c>
      <c r="BH588" s="206">
        <f>IF(N588="sníž. přenesená",J588,0)</f>
        <v>0</v>
      </c>
      <c r="BI588" s="206">
        <f>IF(N588="nulová",J588,0)</f>
        <v>0</v>
      </c>
      <c r="BJ588" s="24" t="s">
        <v>24</v>
      </c>
      <c r="BK588" s="206">
        <f>ROUND(I588*H588,2)</f>
        <v>0</v>
      </c>
      <c r="BL588" s="24" t="s">
        <v>276</v>
      </c>
      <c r="BM588" s="24" t="s">
        <v>672</v>
      </c>
    </row>
    <row r="589" spans="2:51" s="11" customFormat="1" ht="13.5">
      <c r="B589" s="207"/>
      <c r="C589" s="208"/>
      <c r="D589" s="209" t="s">
        <v>231</v>
      </c>
      <c r="E589" s="210" t="s">
        <v>40</v>
      </c>
      <c r="F589" s="211" t="s">
        <v>847</v>
      </c>
      <c r="G589" s="208"/>
      <c r="H589" s="212">
        <v>98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231</v>
      </c>
      <c r="AU589" s="218" t="s">
        <v>92</v>
      </c>
      <c r="AV589" s="11" t="s">
        <v>92</v>
      </c>
      <c r="AW589" s="11" t="s">
        <v>43</v>
      </c>
      <c r="AX589" s="11" t="s">
        <v>83</v>
      </c>
      <c r="AY589" s="218" t="s">
        <v>217</v>
      </c>
    </row>
    <row r="590" spans="2:51" s="13" customFormat="1" ht="13.5">
      <c r="B590" s="230"/>
      <c r="C590" s="231"/>
      <c r="D590" s="232" t="s">
        <v>231</v>
      </c>
      <c r="E590" s="233" t="s">
        <v>40</v>
      </c>
      <c r="F590" s="234" t="s">
        <v>238</v>
      </c>
      <c r="G590" s="231"/>
      <c r="H590" s="235">
        <v>98</v>
      </c>
      <c r="I590" s="236"/>
      <c r="J590" s="231"/>
      <c r="K590" s="231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231</v>
      </c>
      <c r="AU590" s="241" t="s">
        <v>92</v>
      </c>
      <c r="AV590" s="13" t="s">
        <v>224</v>
      </c>
      <c r="AW590" s="13" t="s">
        <v>43</v>
      </c>
      <c r="AX590" s="13" t="s">
        <v>24</v>
      </c>
      <c r="AY590" s="241" t="s">
        <v>217</v>
      </c>
    </row>
    <row r="591" spans="2:65" s="1" customFormat="1" ht="22.5" customHeight="1">
      <c r="B591" s="42"/>
      <c r="C591" s="195" t="s">
        <v>860</v>
      </c>
      <c r="D591" s="195" t="s">
        <v>219</v>
      </c>
      <c r="E591" s="196" t="s">
        <v>861</v>
      </c>
      <c r="F591" s="197" t="s">
        <v>862</v>
      </c>
      <c r="G591" s="198" t="s">
        <v>450</v>
      </c>
      <c r="H591" s="199">
        <v>8</v>
      </c>
      <c r="I591" s="200"/>
      <c r="J591" s="201">
        <f>ROUND(I591*H591,2)</f>
        <v>0</v>
      </c>
      <c r="K591" s="197" t="s">
        <v>223</v>
      </c>
      <c r="L591" s="62"/>
      <c r="M591" s="202" t="s">
        <v>40</v>
      </c>
      <c r="N591" s="203" t="s">
        <v>54</v>
      </c>
      <c r="O591" s="43"/>
      <c r="P591" s="204">
        <f>O591*H591</f>
        <v>0</v>
      </c>
      <c r="Q591" s="204">
        <v>0.00025</v>
      </c>
      <c r="R591" s="204">
        <f>Q591*H591</f>
        <v>0.002</v>
      </c>
      <c r="S591" s="204">
        <v>0</v>
      </c>
      <c r="T591" s="205">
        <f>S591*H591</f>
        <v>0</v>
      </c>
      <c r="AR591" s="24" t="s">
        <v>276</v>
      </c>
      <c r="AT591" s="24" t="s">
        <v>219</v>
      </c>
      <c r="AU591" s="24" t="s">
        <v>92</v>
      </c>
      <c r="AY591" s="24" t="s">
        <v>217</v>
      </c>
      <c r="BE591" s="206">
        <f>IF(N591="základní",J591,0)</f>
        <v>0</v>
      </c>
      <c r="BF591" s="206">
        <f>IF(N591="snížená",J591,0)</f>
        <v>0</v>
      </c>
      <c r="BG591" s="206">
        <f>IF(N591="zákl. přenesená",J591,0)</f>
        <v>0</v>
      </c>
      <c r="BH591" s="206">
        <f>IF(N591="sníž. přenesená",J591,0)</f>
        <v>0</v>
      </c>
      <c r="BI591" s="206">
        <f>IF(N591="nulová",J591,0)</f>
        <v>0</v>
      </c>
      <c r="BJ591" s="24" t="s">
        <v>24</v>
      </c>
      <c r="BK591" s="206">
        <f>ROUND(I591*H591,2)</f>
        <v>0</v>
      </c>
      <c r="BL591" s="24" t="s">
        <v>276</v>
      </c>
      <c r="BM591" s="24" t="s">
        <v>677</v>
      </c>
    </row>
    <row r="592" spans="2:51" s="11" customFormat="1" ht="13.5">
      <c r="B592" s="207"/>
      <c r="C592" s="208"/>
      <c r="D592" s="209" t="s">
        <v>231</v>
      </c>
      <c r="E592" s="210" t="s">
        <v>40</v>
      </c>
      <c r="F592" s="211" t="s">
        <v>863</v>
      </c>
      <c r="G592" s="208"/>
      <c r="H592" s="212">
        <v>8</v>
      </c>
      <c r="I592" s="213"/>
      <c r="J592" s="208"/>
      <c r="K592" s="208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231</v>
      </c>
      <c r="AU592" s="218" t="s">
        <v>92</v>
      </c>
      <c r="AV592" s="11" t="s">
        <v>92</v>
      </c>
      <c r="AW592" s="11" t="s">
        <v>43</v>
      </c>
      <c r="AX592" s="11" t="s">
        <v>83</v>
      </c>
      <c r="AY592" s="218" t="s">
        <v>217</v>
      </c>
    </row>
    <row r="593" spans="2:51" s="13" customFormat="1" ht="13.5">
      <c r="B593" s="230"/>
      <c r="C593" s="231"/>
      <c r="D593" s="232" t="s">
        <v>231</v>
      </c>
      <c r="E593" s="233" t="s">
        <v>40</v>
      </c>
      <c r="F593" s="234" t="s">
        <v>238</v>
      </c>
      <c r="G593" s="231"/>
      <c r="H593" s="235">
        <v>8</v>
      </c>
      <c r="I593" s="236"/>
      <c r="J593" s="231"/>
      <c r="K593" s="231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231</v>
      </c>
      <c r="AU593" s="241" t="s">
        <v>92</v>
      </c>
      <c r="AV593" s="13" t="s">
        <v>224</v>
      </c>
      <c r="AW593" s="13" t="s">
        <v>43</v>
      </c>
      <c r="AX593" s="13" t="s">
        <v>24</v>
      </c>
      <c r="AY593" s="241" t="s">
        <v>217</v>
      </c>
    </row>
    <row r="594" spans="2:65" s="1" customFormat="1" ht="31.5" customHeight="1">
      <c r="B594" s="42"/>
      <c r="C594" s="195" t="s">
        <v>864</v>
      </c>
      <c r="D594" s="195" t="s">
        <v>219</v>
      </c>
      <c r="E594" s="196" t="s">
        <v>865</v>
      </c>
      <c r="F594" s="197" t="s">
        <v>866</v>
      </c>
      <c r="G594" s="198" t="s">
        <v>388</v>
      </c>
      <c r="H594" s="199">
        <v>72</v>
      </c>
      <c r="I594" s="200"/>
      <c r="J594" s="201">
        <f>ROUND(I594*H594,2)</f>
        <v>0</v>
      </c>
      <c r="K594" s="197" t="s">
        <v>223</v>
      </c>
      <c r="L594" s="62"/>
      <c r="M594" s="202" t="s">
        <v>40</v>
      </c>
      <c r="N594" s="203" t="s">
        <v>54</v>
      </c>
      <c r="O594" s="43"/>
      <c r="P594" s="204">
        <f>O594*H594</f>
        <v>0</v>
      </c>
      <c r="Q594" s="204">
        <v>0.00212</v>
      </c>
      <c r="R594" s="204">
        <f>Q594*H594</f>
        <v>0.15264</v>
      </c>
      <c r="S594" s="204">
        <v>0</v>
      </c>
      <c r="T594" s="205">
        <f>S594*H594</f>
        <v>0</v>
      </c>
      <c r="AR594" s="24" t="s">
        <v>276</v>
      </c>
      <c r="AT594" s="24" t="s">
        <v>219</v>
      </c>
      <c r="AU594" s="24" t="s">
        <v>92</v>
      </c>
      <c r="AY594" s="24" t="s">
        <v>217</v>
      </c>
      <c r="BE594" s="206">
        <f>IF(N594="základní",J594,0)</f>
        <v>0</v>
      </c>
      <c r="BF594" s="206">
        <f>IF(N594="snížená",J594,0)</f>
        <v>0</v>
      </c>
      <c r="BG594" s="206">
        <f>IF(N594="zákl. přenesená",J594,0)</f>
        <v>0</v>
      </c>
      <c r="BH594" s="206">
        <f>IF(N594="sníž. přenesená",J594,0)</f>
        <v>0</v>
      </c>
      <c r="BI594" s="206">
        <f>IF(N594="nulová",J594,0)</f>
        <v>0</v>
      </c>
      <c r="BJ594" s="24" t="s">
        <v>24</v>
      </c>
      <c r="BK594" s="206">
        <f>ROUND(I594*H594,2)</f>
        <v>0</v>
      </c>
      <c r="BL594" s="24" t="s">
        <v>276</v>
      </c>
      <c r="BM594" s="24" t="s">
        <v>683</v>
      </c>
    </row>
    <row r="595" spans="2:51" s="11" customFormat="1" ht="13.5">
      <c r="B595" s="207"/>
      <c r="C595" s="208"/>
      <c r="D595" s="209" t="s">
        <v>231</v>
      </c>
      <c r="E595" s="210" t="s">
        <v>40</v>
      </c>
      <c r="F595" s="211" t="s">
        <v>851</v>
      </c>
      <c r="G595" s="208"/>
      <c r="H595" s="212">
        <v>44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231</v>
      </c>
      <c r="AU595" s="218" t="s">
        <v>92</v>
      </c>
      <c r="AV595" s="11" t="s">
        <v>92</v>
      </c>
      <c r="AW595" s="11" t="s">
        <v>43</v>
      </c>
      <c r="AX595" s="11" t="s">
        <v>83</v>
      </c>
      <c r="AY595" s="218" t="s">
        <v>217</v>
      </c>
    </row>
    <row r="596" spans="2:51" s="11" customFormat="1" ht="13.5">
      <c r="B596" s="207"/>
      <c r="C596" s="208"/>
      <c r="D596" s="209" t="s">
        <v>231</v>
      </c>
      <c r="E596" s="210" t="s">
        <v>40</v>
      </c>
      <c r="F596" s="211" t="s">
        <v>852</v>
      </c>
      <c r="G596" s="208"/>
      <c r="H596" s="212">
        <v>28</v>
      </c>
      <c r="I596" s="213"/>
      <c r="J596" s="208"/>
      <c r="K596" s="208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231</v>
      </c>
      <c r="AU596" s="218" t="s">
        <v>92</v>
      </c>
      <c r="AV596" s="11" t="s">
        <v>92</v>
      </c>
      <c r="AW596" s="11" t="s">
        <v>43</v>
      </c>
      <c r="AX596" s="11" t="s">
        <v>83</v>
      </c>
      <c r="AY596" s="218" t="s">
        <v>217</v>
      </c>
    </row>
    <row r="597" spans="2:51" s="12" customFormat="1" ht="13.5">
      <c r="B597" s="219"/>
      <c r="C597" s="220"/>
      <c r="D597" s="209" t="s">
        <v>231</v>
      </c>
      <c r="E597" s="221" t="s">
        <v>40</v>
      </c>
      <c r="F597" s="222" t="s">
        <v>235</v>
      </c>
      <c r="G597" s="220"/>
      <c r="H597" s="223">
        <v>72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231</v>
      </c>
      <c r="AU597" s="229" t="s">
        <v>92</v>
      </c>
      <c r="AV597" s="12" t="s">
        <v>227</v>
      </c>
      <c r="AW597" s="12" t="s">
        <v>43</v>
      </c>
      <c r="AX597" s="12" t="s">
        <v>83</v>
      </c>
      <c r="AY597" s="229" t="s">
        <v>217</v>
      </c>
    </row>
    <row r="598" spans="2:51" s="13" customFormat="1" ht="13.5">
      <c r="B598" s="230"/>
      <c r="C598" s="231"/>
      <c r="D598" s="232" t="s">
        <v>231</v>
      </c>
      <c r="E598" s="233" t="s">
        <v>40</v>
      </c>
      <c r="F598" s="234" t="s">
        <v>238</v>
      </c>
      <c r="G598" s="231"/>
      <c r="H598" s="235">
        <v>72</v>
      </c>
      <c r="I598" s="236"/>
      <c r="J598" s="231"/>
      <c r="K598" s="231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231</v>
      </c>
      <c r="AU598" s="241" t="s">
        <v>92</v>
      </c>
      <c r="AV598" s="13" t="s">
        <v>224</v>
      </c>
      <c r="AW598" s="13" t="s">
        <v>43</v>
      </c>
      <c r="AX598" s="13" t="s">
        <v>24</v>
      </c>
      <c r="AY598" s="241" t="s">
        <v>217</v>
      </c>
    </row>
    <row r="599" spans="2:65" s="1" customFormat="1" ht="22.5" customHeight="1">
      <c r="B599" s="42"/>
      <c r="C599" s="195" t="s">
        <v>867</v>
      </c>
      <c r="D599" s="195" t="s">
        <v>219</v>
      </c>
      <c r="E599" s="196" t="s">
        <v>868</v>
      </c>
      <c r="F599" s="197" t="s">
        <v>869</v>
      </c>
      <c r="G599" s="198" t="s">
        <v>286</v>
      </c>
      <c r="H599" s="199">
        <v>0.384</v>
      </c>
      <c r="I599" s="200"/>
      <c r="J599" s="201">
        <f>ROUND(I599*H599,2)</f>
        <v>0</v>
      </c>
      <c r="K599" s="197" t="s">
        <v>223</v>
      </c>
      <c r="L599" s="62"/>
      <c r="M599" s="202" t="s">
        <v>40</v>
      </c>
      <c r="N599" s="203" t="s">
        <v>54</v>
      </c>
      <c r="O599" s="43"/>
      <c r="P599" s="204">
        <f>O599*H599</f>
        <v>0</v>
      </c>
      <c r="Q599" s="204">
        <v>0</v>
      </c>
      <c r="R599" s="204">
        <f>Q599*H599</f>
        <v>0</v>
      </c>
      <c r="S599" s="204">
        <v>0</v>
      </c>
      <c r="T599" s="205">
        <f>S599*H599</f>
        <v>0</v>
      </c>
      <c r="AR599" s="24" t="s">
        <v>276</v>
      </c>
      <c r="AT599" s="24" t="s">
        <v>219</v>
      </c>
      <c r="AU599" s="24" t="s">
        <v>92</v>
      </c>
      <c r="AY599" s="24" t="s">
        <v>217</v>
      </c>
      <c r="BE599" s="206">
        <f>IF(N599="základní",J599,0)</f>
        <v>0</v>
      </c>
      <c r="BF599" s="206">
        <f>IF(N599="snížená",J599,0)</f>
        <v>0</v>
      </c>
      <c r="BG599" s="206">
        <f>IF(N599="zákl. přenesená",J599,0)</f>
        <v>0</v>
      </c>
      <c r="BH599" s="206">
        <f>IF(N599="sníž. přenesená",J599,0)</f>
        <v>0</v>
      </c>
      <c r="BI599" s="206">
        <f>IF(N599="nulová",J599,0)</f>
        <v>0</v>
      </c>
      <c r="BJ599" s="24" t="s">
        <v>24</v>
      </c>
      <c r="BK599" s="206">
        <f>ROUND(I599*H599,2)</f>
        <v>0</v>
      </c>
      <c r="BL599" s="24" t="s">
        <v>276</v>
      </c>
      <c r="BM599" s="24" t="s">
        <v>688</v>
      </c>
    </row>
    <row r="600" spans="2:63" s="10" customFormat="1" ht="29.85" customHeight="1">
      <c r="B600" s="178"/>
      <c r="C600" s="179"/>
      <c r="D600" s="192" t="s">
        <v>82</v>
      </c>
      <c r="E600" s="193" t="s">
        <v>870</v>
      </c>
      <c r="F600" s="193" t="s">
        <v>871</v>
      </c>
      <c r="G600" s="179"/>
      <c r="H600" s="179"/>
      <c r="I600" s="182"/>
      <c r="J600" s="194">
        <f>BK600</f>
        <v>0</v>
      </c>
      <c r="K600" s="179"/>
      <c r="L600" s="184"/>
      <c r="M600" s="185"/>
      <c r="N600" s="186"/>
      <c r="O600" s="186"/>
      <c r="P600" s="187">
        <f>SUM(P601:P604)</f>
        <v>0</v>
      </c>
      <c r="Q600" s="186"/>
      <c r="R600" s="187">
        <f>SUM(R601:R604)</f>
        <v>0</v>
      </c>
      <c r="S600" s="186"/>
      <c r="T600" s="188">
        <f>SUM(T601:T604)</f>
        <v>0</v>
      </c>
      <c r="AR600" s="189" t="s">
        <v>92</v>
      </c>
      <c r="AT600" s="190" t="s">
        <v>82</v>
      </c>
      <c r="AU600" s="190" t="s">
        <v>24</v>
      </c>
      <c r="AY600" s="189" t="s">
        <v>217</v>
      </c>
      <c r="BK600" s="191">
        <f>SUM(BK601:BK604)</f>
        <v>0</v>
      </c>
    </row>
    <row r="601" spans="2:65" s="1" customFormat="1" ht="22.5" customHeight="1">
      <c r="B601" s="42"/>
      <c r="C601" s="195" t="s">
        <v>872</v>
      </c>
      <c r="D601" s="195" t="s">
        <v>219</v>
      </c>
      <c r="E601" s="196" t="s">
        <v>873</v>
      </c>
      <c r="F601" s="197" t="s">
        <v>874</v>
      </c>
      <c r="G601" s="198" t="s">
        <v>450</v>
      </c>
      <c r="H601" s="199">
        <v>12</v>
      </c>
      <c r="I601" s="200"/>
      <c r="J601" s="201">
        <f>ROUND(I601*H601,2)</f>
        <v>0</v>
      </c>
      <c r="K601" s="197" t="s">
        <v>223</v>
      </c>
      <c r="L601" s="62"/>
      <c r="M601" s="202" t="s">
        <v>40</v>
      </c>
      <c r="N601" s="203" t="s">
        <v>54</v>
      </c>
      <c r="O601" s="43"/>
      <c r="P601" s="204">
        <f>O601*H601</f>
        <v>0</v>
      </c>
      <c r="Q601" s="204">
        <v>0</v>
      </c>
      <c r="R601" s="204">
        <f>Q601*H601</f>
        <v>0</v>
      </c>
      <c r="S601" s="204">
        <v>0</v>
      </c>
      <c r="T601" s="205">
        <f>S601*H601</f>
        <v>0</v>
      </c>
      <c r="AR601" s="24" t="s">
        <v>276</v>
      </c>
      <c r="AT601" s="24" t="s">
        <v>219</v>
      </c>
      <c r="AU601" s="24" t="s">
        <v>92</v>
      </c>
      <c r="AY601" s="24" t="s">
        <v>217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24" t="s">
        <v>24</v>
      </c>
      <c r="BK601" s="206">
        <f>ROUND(I601*H601,2)</f>
        <v>0</v>
      </c>
      <c r="BL601" s="24" t="s">
        <v>276</v>
      </c>
      <c r="BM601" s="24" t="s">
        <v>692</v>
      </c>
    </row>
    <row r="602" spans="2:51" s="11" customFormat="1" ht="13.5">
      <c r="B602" s="207"/>
      <c r="C602" s="208"/>
      <c r="D602" s="209" t="s">
        <v>231</v>
      </c>
      <c r="E602" s="210" t="s">
        <v>40</v>
      </c>
      <c r="F602" s="211" t="s">
        <v>259</v>
      </c>
      <c r="G602" s="208"/>
      <c r="H602" s="212">
        <v>12</v>
      </c>
      <c r="I602" s="213"/>
      <c r="J602" s="208"/>
      <c r="K602" s="208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231</v>
      </c>
      <c r="AU602" s="218" t="s">
        <v>92</v>
      </c>
      <c r="AV602" s="11" t="s">
        <v>92</v>
      </c>
      <c r="AW602" s="11" t="s">
        <v>43</v>
      </c>
      <c r="AX602" s="11" t="s">
        <v>83</v>
      </c>
      <c r="AY602" s="218" t="s">
        <v>217</v>
      </c>
    </row>
    <row r="603" spans="2:51" s="13" customFormat="1" ht="13.5">
      <c r="B603" s="230"/>
      <c r="C603" s="231"/>
      <c r="D603" s="232" t="s">
        <v>231</v>
      </c>
      <c r="E603" s="233" t="s">
        <v>40</v>
      </c>
      <c r="F603" s="234" t="s">
        <v>238</v>
      </c>
      <c r="G603" s="231"/>
      <c r="H603" s="235">
        <v>12</v>
      </c>
      <c r="I603" s="236"/>
      <c r="J603" s="231"/>
      <c r="K603" s="231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231</v>
      </c>
      <c r="AU603" s="241" t="s">
        <v>92</v>
      </c>
      <c r="AV603" s="13" t="s">
        <v>224</v>
      </c>
      <c r="AW603" s="13" t="s">
        <v>43</v>
      </c>
      <c r="AX603" s="13" t="s">
        <v>24</v>
      </c>
      <c r="AY603" s="241" t="s">
        <v>217</v>
      </c>
    </row>
    <row r="604" spans="2:65" s="1" customFormat="1" ht="22.5" customHeight="1">
      <c r="B604" s="42"/>
      <c r="C604" s="242" t="s">
        <v>875</v>
      </c>
      <c r="D604" s="242" t="s">
        <v>266</v>
      </c>
      <c r="E604" s="243" t="s">
        <v>876</v>
      </c>
      <c r="F604" s="244" t="s">
        <v>877</v>
      </c>
      <c r="G604" s="245" t="s">
        <v>450</v>
      </c>
      <c r="H604" s="246">
        <v>12</v>
      </c>
      <c r="I604" s="247"/>
      <c r="J604" s="248">
        <f>ROUND(I604*H604,2)</f>
        <v>0</v>
      </c>
      <c r="K604" s="244" t="s">
        <v>40</v>
      </c>
      <c r="L604" s="249"/>
      <c r="M604" s="250" t="s">
        <v>40</v>
      </c>
      <c r="N604" s="251" t="s">
        <v>54</v>
      </c>
      <c r="O604" s="43"/>
      <c r="P604" s="204">
        <f>O604*H604</f>
        <v>0</v>
      </c>
      <c r="Q604" s="204">
        <v>0</v>
      </c>
      <c r="R604" s="204">
        <f>Q604*H604</f>
        <v>0</v>
      </c>
      <c r="S604" s="204">
        <v>0</v>
      </c>
      <c r="T604" s="205">
        <f>S604*H604</f>
        <v>0</v>
      </c>
      <c r="AR604" s="24" t="s">
        <v>357</v>
      </c>
      <c r="AT604" s="24" t="s">
        <v>266</v>
      </c>
      <c r="AU604" s="24" t="s">
        <v>92</v>
      </c>
      <c r="AY604" s="24" t="s">
        <v>217</v>
      </c>
      <c r="BE604" s="206">
        <f>IF(N604="základní",J604,0)</f>
        <v>0</v>
      </c>
      <c r="BF604" s="206">
        <f>IF(N604="snížená",J604,0)</f>
        <v>0</v>
      </c>
      <c r="BG604" s="206">
        <f>IF(N604="zákl. přenesená",J604,0)</f>
        <v>0</v>
      </c>
      <c r="BH604" s="206">
        <f>IF(N604="sníž. přenesená",J604,0)</f>
        <v>0</v>
      </c>
      <c r="BI604" s="206">
        <f>IF(N604="nulová",J604,0)</f>
        <v>0</v>
      </c>
      <c r="BJ604" s="24" t="s">
        <v>24</v>
      </c>
      <c r="BK604" s="206">
        <f>ROUND(I604*H604,2)</f>
        <v>0</v>
      </c>
      <c r="BL604" s="24" t="s">
        <v>276</v>
      </c>
      <c r="BM604" s="24" t="s">
        <v>696</v>
      </c>
    </row>
    <row r="605" spans="2:63" s="10" customFormat="1" ht="29.85" customHeight="1">
      <c r="B605" s="178"/>
      <c r="C605" s="179"/>
      <c r="D605" s="192" t="s">
        <v>82</v>
      </c>
      <c r="E605" s="193" t="s">
        <v>878</v>
      </c>
      <c r="F605" s="193" t="s">
        <v>879</v>
      </c>
      <c r="G605" s="179"/>
      <c r="H605" s="179"/>
      <c r="I605" s="182"/>
      <c r="J605" s="194">
        <f>BK605</f>
        <v>0</v>
      </c>
      <c r="K605" s="179"/>
      <c r="L605" s="184"/>
      <c r="M605" s="185"/>
      <c r="N605" s="186"/>
      <c r="O605" s="186"/>
      <c r="P605" s="187">
        <f>SUM(P606:P680)</f>
        <v>0</v>
      </c>
      <c r="Q605" s="186"/>
      <c r="R605" s="187">
        <f>SUM(R606:R680)</f>
        <v>9.533155400000002</v>
      </c>
      <c r="S605" s="186"/>
      <c r="T605" s="188">
        <f>SUM(T606:T680)</f>
        <v>8.2198584</v>
      </c>
      <c r="AR605" s="189" t="s">
        <v>92</v>
      </c>
      <c r="AT605" s="190" t="s">
        <v>82</v>
      </c>
      <c r="AU605" s="190" t="s">
        <v>24</v>
      </c>
      <c r="AY605" s="189" t="s">
        <v>217</v>
      </c>
      <c r="BK605" s="191">
        <f>SUM(BK606:BK680)</f>
        <v>0</v>
      </c>
    </row>
    <row r="606" spans="2:65" s="1" customFormat="1" ht="22.5" customHeight="1">
      <c r="B606" s="42"/>
      <c r="C606" s="195" t="s">
        <v>880</v>
      </c>
      <c r="D606" s="195" t="s">
        <v>219</v>
      </c>
      <c r="E606" s="196" t="s">
        <v>881</v>
      </c>
      <c r="F606" s="197" t="s">
        <v>882</v>
      </c>
      <c r="G606" s="198" t="s">
        <v>222</v>
      </c>
      <c r="H606" s="199">
        <v>433.08</v>
      </c>
      <c r="I606" s="200"/>
      <c r="J606" s="201">
        <f>ROUND(I606*H606,2)</f>
        <v>0</v>
      </c>
      <c r="K606" s="197" t="s">
        <v>223</v>
      </c>
      <c r="L606" s="62"/>
      <c r="M606" s="202" t="s">
        <v>40</v>
      </c>
      <c r="N606" s="203" t="s">
        <v>54</v>
      </c>
      <c r="O606" s="43"/>
      <c r="P606" s="204">
        <f>O606*H606</f>
        <v>0</v>
      </c>
      <c r="Q606" s="204">
        <v>0</v>
      </c>
      <c r="R606" s="204">
        <f>Q606*H606</f>
        <v>0</v>
      </c>
      <c r="S606" s="204">
        <v>0.01098</v>
      </c>
      <c r="T606" s="205">
        <f>S606*H606</f>
        <v>4.7552183999999995</v>
      </c>
      <c r="AR606" s="24" t="s">
        <v>276</v>
      </c>
      <c r="AT606" s="24" t="s">
        <v>219</v>
      </c>
      <c r="AU606" s="24" t="s">
        <v>92</v>
      </c>
      <c r="AY606" s="24" t="s">
        <v>217</v>
      </c>
      <c r="BE606" s="206">
        <f>IF(N606="základní",J606,0)</f>
        <v>0</v>
      </c>
      <c r="BF606" s="206">
        <f>IF(N606="snížená",J606,0)</f>
        <v>0</v>
      </c>
      <c r="BG606" s="206">
        <f>IF(N606="zákl. přenesená",J606,0)</f>
        <v>0</v>
      </c>
      <c r="BH606" s="206">
        <f>IF(N606="sníž. přenesená",J606,0)</f>
        <v>0</v>
      </c>
      <c r="BI606" s="206">
        <f>IF(N606="nulová",J606,0)</f>
        <v>0</v>
      </c>
      <c r="BJ606" s="24" t="s">
        <v>24</v>
      </c>
      <c r="BK606" s="206">
        <f>ROUND(I606*H606,2)</f>
        <v>0</v>
      </c>
      <c r="BL606" s="24" t="s">
        <v>276</v>
      </c>
      <c r="BM606" s="24" t="s">
        <v>702</v>
      </c>
    </row>
    <row r="607" spans="2:51" s="11" customFormat="1" ht="13.5">
      <c r="B607" s="207"/>
      <c r="C607" s="208"/>
      <c r="D607" s="209" t="s">
        <v>231</v>
      </c>
      <c r="E607" s="210" t="s">
        <v>40</v>
      </c>
      <c r="F607" s="211" t="s">
        <v>883</v>
      </c>
      <c r="G607" s="208"/>
      <c r="H607" s="212">
        <v>433.08</v>
      </c>
      <c r="I607" s="213"/>
      <c r="J607" s="208"/>
      <c r="K607" s="208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231</v>
      </c>
      <c r="AU607" s="218" t="s">
        <v>92</v>
      </c>
      <c r="AV607" s="11" t="s">
        <v>92</v>
      </c>
      <c r="AW607" s="11" t="s">
        <v>43</v>
      </c>
      <c r="AX607" s="11" t="s">
        <v>83</v>
      </c>
      <c r="AY607" s="218" t="s">
        <v>217</v>
      </c>
    </row>
    <row r="608" spans="2:51" s="13" customFormat="1" ht="13.5">
      <c r="B608" s="230"/>
      <c r="C608" s="231"/>
      <c r="D608" s="232" t="s">
        <v>231</v>
      </c>
      <c r="E608" s="233" t="s">
        <v>40</v>
      </c>
      <c r="F608" s="234" t="s">
        <v>238</v>
      </c>
      <c r="G608" s="231"/>
      <c r="H608" s="235">
        <v>433.08</v>
      </c>
      <c r="I608" s="236"/>
      <c r="J608" s="231"/>
      <c r="K608" s="231"/>
      <c r="L608" s="237"/>
      <c r="M608" s="238"/>
      <c r="N608" s="239"/>
      <c r="O608" s="239"/>
      <c r="P608" s="239"/>
      <c r="Q608" s="239"/>
      <c r="R608" s="239"/>
      <c r="S608" s="239"/>
      <c r="T608" s="240"/>
      <c r="AT608" s="241" t="s">
        <v>231</v>
      </c>
      <c r="AU608" s="241" t="s">
        <v>92</v>
      </c>
      <c r="AV608" s="13" t="s">
        <v>224</v>
      </c>
      <c r="AW608" s="13" t="s">
        <v>43</v>
      </c>
      <c r="AX608" s="13" t="s">
        <v>24</v>
      </c>
      <c r="AY608" s="241" t="s">
        <v>217</v>
      </c>
    </row>
    <row r="609" spans="2:65" s="1" customFormat="1" ht="22.5" customHeight="1">
      <c r="B609" s="42"/>
      <c r="C609" s="195" t="s">
        <v>884</v>
      </c>
      <c r="D609" s="195" t="s">
        <v>219</v>
      </c>
      <c r="E609" s="196" t="s">
        <v>885</v>
      </c>
      <c r="F609" s="197" t="s">
        <v>886</v>
      </c>
      <c r="G609" s="198" t="s">
        <v>222</v>
      </c>
      <c r="H609" s="199">
        <v>433.08</v>
      </c>
      <c r="I609" s="200"/>
      <c r="J609" s="201">
        <f>ROUND(I609*H609,2)</f>
        <v>0</v>
      </c>
      <c r="K609" s="197" t="s">
        <v>223</v>
      </c>
      <c r="L609" s="62"/>
      <c r="M609" s="202" t="s">
        <v>40</v>
      </c>
      <c r="N609" s="203" t="s">
        <v>54</v>
      </c>
      <c r="O609" s="43"/>
      <c r="P609" s="204">
        <f>O609*H609</f>
        <v>0</v>
      </c>
      <c r="Q609" s="204">
        <v>0</v>
      </c>
      <c r="R609" s="204">
        <f>Q609*H609</f>
        <v>0</v>
      </c>
      <c r="S609" s="204">
        <v>0.008</v>
      </c>
      <c r="T609" s="205">
        <f>S609*H609</f>
        <v>3.46464</v>
      </c>
      <c r="AR609" s="24" t="s">
        <v>276</v>
      </c>
      <c r="AT609" s="24" t="s">
        <v>219</v>
      </c>
      <c r="AU609" s="24" t="s">
        <v>92</v>
      </c>
      <c r="AY609" s="24" t="s">
        <v>217</v>
      </c>
      <c r="BE609" s="206">
        <f>IF(N609="základní",J609,0)</f>
        <v>0</v>
      </c>
      <c r="BF609" s="206">
        <f>IF(N609="snížená",J609,0)</f>
        <v>0</v>
      </c>
      <c r="BG609" s="206">
        <f>IF(N609="zákl. přenesená",J609,0)</f>
        <v>0</v>
      </c>
      <c r="BH609" s="206">
        <f>IF(N609="sníž. přenesená",J609,0)</f>
        <v>0</v>
      </c>
      <c r="BI609" s="206">
        <f>IF(N609="nulová",J609,0)</f>
        <v>0</v>
      </c>
      <c r="BJ609" s="24" t="s">
        <v>24</v>
      </c>
      <c r="BK609" s="206">
        <f>ROUND(I609*H609,2)</f>
        <v>0</v>
      </c>
      <c r="BL609" s="24" t="s">
        <v>276</v>
      </c>
      <c r="BM609" s="24" t="s">
        <v>707</v>
      </c>
    </row>
    <row r="610" spans="2:65" s="1" customFormat="1" ht="22.5" customHeight="1">
      <c r="B610" s="42"/>
      <c r="C610" s="195" t="s">
        <v>887</v>
      </c>
      <c r="D610" s="195" t="s">
        <v>219</v>
      </c>
      <c r="E610" s="196" t="s">
        <v>888</v>
      </c>
      <c r="F610" s="197" t="s">
        <v>889</v>
      </c>
      <c r="G610" s="198" t="s">
        <v>222</v>
      </c>
      <c r="H610" s="199">
        <v>480.309</v>
      </c>
      <c r="I610" s="200"/>
      <c r="J610" s="201">
        <f>ROUND(I610*H610,2)</f>
        <v>0</v>
      </c>
      <c r="K610" s="197" t="s">
        <v>223</v>
      </c>
      <c r="L610" s="62"/>
      <c r="M610" s="202" t="s">
        <v>40</v>
      </c>
      <c r="N610" s="203" t="s">
        <v>54</v>
      </c>
      <c r="O610" s="43"/>
      <c r="P610" s="204">
        <f>O610*H610</f>
        <v>0</v>
      </c>
      <c r="Q610" s="204">
        <v>0</v>
      </c>
      <c r="R610" s="204">
        <f>Q610*H610</f>
        <v>0</v>
      </c>
      <c r="S610" s="204">
        <v>0</v>
      </c>
      <c r="T610" s="205">
        <f>S610*H610</f>
        <v>0</v>
      </c>
      <c r="AR610" s="24" t="s">
        <v>276</v>
      </c>
      <c r="AT610" s="24" t="s">
        <v>219</v>
      </c>
      <c r="AU610" s="24" t="s">
        <v>92</v>
      </c>
      <c r="AY610" s="24" t="s">
        <v>217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24" t="s">
        <v>24</v>
      </c>
      <c r="BK610" s="206">
        <f>ROUND(I610*H610,2)</f>
        <v>0</v>
      </c>
      <c r="BL610" s="24" t="s">
        <v>276</v>
      </c>
      <c r="BM610" s="24" t="s">
        <v>713</v>
      </c>
    </row>
    <row r="611" spans="2:51" s="11" customFormat="1" ht="13.5">
      <c r="B611" s="207"/>
      <c r="C611" s="208"/>
      <c r="D611" s="209" t="s">
        <v>231</v>
      </c>
      <c r="E611" s="210" t="s">
        <v>40</v>
      </c>
      <c r="F611" s="211" t="s">
        <v>890</v>
      </c>
      <c r="G611" s="208"/>
      <c r="H611" s="212">
        <v>406.08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231</v>
      </c>
      <c r="AU611" s="218" t="s">
        <v>92</v>
      </c>
      <c r="AV611" s="11" t="s">
        <v>92</v>
      </c>
      <c r="AW611" s="11" t="s">
        <v>43</v>
      </c>
      <c r="AX611" s="11" t="s">
        <v>83</v>
      </c>
      <c r="AY611" s="218" t="s">
        <v>217</v>
      </c>
    </row>
    <row r="612" spans="2:51" s="12" customFormat="1" ht="13.5">
      <c r="B612" s="219"/>
      <c r="C612" s="220"/>
      <c r="D612" s="209" t="s">
        <v>231</v>
      </c>
      <c r="E612" s="221" t="s">
        <v>149</v>
      </c>
      <c r="F612" s="222" t="s">
        <v>235</v>
      </c>
      <c r="G612" s="220"/>
      <c r="H612" s="223">
        <v>406.08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231</v>
      </c>
      <c r="AU612" s="229" t="s">
        <v>92</v>
      </c>
      <c r="AV612" s="12" t="s">
        <v>227</v>
      </c>
      <c r="AW612" s="12" t="s">
        <v>43</v>
      </c>
      <c r="AX612" s="12" t="s">
        <v>83</v>
      </c>
      <c r="AY612" s="229" t="s">
        <v>217</v>
      </c>
    </row>
    <row r="613" spans="2:51" s="11" customFormat="1" ht="13.5">
      <c r="B613" s="207"/>
      <c r="C613" s="208"/>
      <c r="D613" s="209" t="s">
        <v>231</v>
      </c>
      <c r="E613" s="210" t="s">
        <v>40</v>
      </c>
      <c r="F613" s="211" t="s">
        <v>891</v>
      </c>
      <c r="G613" s="208"/>
      <c r="H613" s="212">
        <v>66.738</v>
      </c>
      <c r="I613" s="213"/>
      <c r="J613" s="208"/>
      <c r="K613" s="208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231</v>
      </c>
      <c r="AU613" s="218" t="s">
        <v>92</v>
      </c>
      <c r="AV613" s="11" t="s">
        <v>92</v>
      </c>
      <c r="AW613" s="11" t="s">
        <v>43</v>
      </c>
      <c r="AX613" s="11" t="s">
        <v>83</v>
      </c>
      <c r="AY613" s="218" t="s">
        <v>217</v>
      </c>
    </row>
    <row r="614" spans="2:51" s="11" customFormat="1" ht="13.5">
      <c r="B614" s="207"/>
      <c r="C614" s="208"/>
      <c r="D614" s="209" t="s">
        <v>231</v>
      </c>
      <c r="E614" s="210" t="s">
        <v>40</v>
      </c>
      <c r="F614" s="211" t="s">
        <v>892</v>
      </c>
      <c r="G614" s="208"/>
      <c r="H614" s="212">
        <v>7.491</v>
      </c>
      <c r="I614" s="213"/>
      <c r="J614" s="208"/>
      <c r="K614" s="208"/>
      <c r="L614" s="214"/>
      <c r="M614" s="215"/>
      <c r="N614" s="216"/>
      <c r="O614" s="216"/>
      <c r="P614" s="216"/>
      <c r="Q614" s="216"/>
      <c r="R614" s="216"/>
      <c r="S614" s="216"/>
      <c r="T614" s="217"/>
      <c r="AT614" s="218" t="s">
        <v>231</v>
      </c>
      <c r="AU614" s="218" t="s">
        <v>92</v>
      </c>
      <c r="AV614" s="11" t="s">
        <v>92</v>
      </c>
      <c r="AW614" s="11" t="s">
        <v>43</v>
      </c>
      <c r="AX614" s="11" t="s">
        <v>83</v>
      </c>
      <c r="AY614" s="218" t="s">
        <v>217</v>
      </c>
    </row>
    <row r="615" spans="2:51" s="12" customFormat="1" ht="13.5">
      <c r="B615" s="219"/>
      <c r="C615" s="220"/>
      <c r="D615" s="209" t="s">
        <v>231</v>
      </c>
      <c r="E615" s="221" t="s">
        <v>152</v>
      </c>
      <c r="F615" s="222" t="s">
        <v>235</v>
      </c>
      <c r="G615" s="220"/>
      <c r="H615" s="223">
        <v>74.229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231</v>
      </c>
      <c r="AU615" s="229" t="s">
        <v>92</v>
      </c>
      <c r="AV615" s="12" t="s">
        <v>227</v>
      </c>
      <c r="AW615" s="12" t="s">
        <v>43</v>
      </c>
      <c r="AX615" s="12" t="s">
        <v>83</v>
      </c>
      <c r="AY615" s="229" t="s">
        <v>217</v>
      </c>
    </row>
    <row r="616" spans="2:51" s="13" customFormat="1" ht="13.5">
      <c r="B616" s="230"/>
      <c r="C616" s="231"/>
      <c r="D616" s="232" t="s">
        <v>231</v>
      </c>
      <c r="E616" s="233" t="s">
        <v>40</v>
      </c>
      <c r="F616" s="234" t="s">
        <v>238</v>
      </c>
      <c r="G616" s="231"/>
      <c r="H616" s="235">
        <v>480.309</v>
      </c>
      <c r="I616" s="236"/>
      <c r="J616" s="231"/>
      <c r="K616" s="231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231</v>
      </c>
      <c r="AU616" s="241" t="s">
        <v>92</v>
      </c>
      <c r="AV616" s="13" t="s">
        <v>224</v>
      </c>
      <c r="AW616" s="13" t="s">
        <v>43</v>
      </c>
      <c r="AX616" s="13" t="s">
        <v>24</v>
      </c>
      <c r="AY616" s="241" t="s">
        <v>217</v>
      </c>
    </row>
    <row r="617" spans="2:65" s="1" customFormat="1" ht="22.5" customHeight="1">
      <c r="B617" s="42"/>
      <c r="C617" s="242" t="s">
        <v>893</v>
      </c>
      <c r="D617" s="242" t="s">
        <v>266</v>
      </c>
      <c r="E617" s="243" t="s">
        <v>894</v>
      </c>
      <c r="F617" s="244" t="s">
        <v>895</v>
      </c>
      <c r="G617" s="245" t="s">
        <v>222</v>
      </c>
      <c r="H617" s="246">
        <v>528.34</v>
      </c>
      <c r="I617" s="247"/>
      <c r="J617" s="248">
        <f>ROUND(I617*H617,2)</f>
        <v>0</v>
      </c>
      <c r="K617" s="244" t="s">
        <v>223</v>
      </c>
      <c r="L617" s="249"/>
      <c r="M617" s="250" t="s">
        <v>40</v>
      </c>
      <c r="N617" s="251" t="s">
        <v>54</v>
      </c>
      <c r="O617" s="43"/>
      <c r="P617" s="204">
        <f>O617*H617</f>
        <v>0</v>
      </c>
      <c r="Q617" s="204">
        <v>0.00931</v>
      </c>
      <c r="R617" s="204">
        <f>Q617*H617</f>
        <v>4.9188454</v>
      </c>
      <c r="S617" s="204">
        <v>0</v>
      </c>
      <c r="T617" s="205">
        <f>S617*H617</f>
        <v>0</v>
      </c>
      <c r="AR617" s="24" t="s">
        <v>357</v>
      </c>
      <c r="AT617" s="24" t="s">
        <v>266</v>
      </c>
      <c r="AU617" s="24" t="s">
        <v>92</v>
      </c>
      <c r="AY617" s="24" t="s">
        <v>217</v>
      </c>
      <c r="BE617" s="206">
        <f>IF(N617="základní",J617,0)</f>
        <v>0</v>
      </c>
      <c r="BF617" s="206">
        <f>IF(N617="snížená",J617,0)</f>
        <v>0</v>
      </c>
      <c r="BG617" s="206">
        <f>IF(N617="zákl. přenesená",J617,0)</f>
        <v>0</v>
      </c>
      <c r="BH617" s="206">
        <f>IF(N617="sníž. přenesená",J617,0)</f>
        <v>0</v>
      </c>
      <c r="BI617" s="206">
        <f>IF(N617="nulová",J617,0)</f>
        <v>0</v>
      </c>
      <c r="BJ617" s="24" t="s">
        <v>24</v>
      </c>
      <c r="BK617" s="206">
        <f>ROUND(I617*H617,2)</f>
        <v>0</v>
      </c>
      <c r="BL617" s="24" t="s">
        <v>276</v>
      </c>
      <c r="BM617" s="24" t="s">
        <v>718</v>
      </c>
    </row>
    <row r="618" spans="2:51" s="11" customFormat="1" ht="13.5">
      <c r="B618" s="207"/>
      <c r="C618" s="208"/>
      <c r="D618" s="209" t="s">
        <v>231</v>
      </c>
      <c r="E618" s="210" t="s">
        <v>40</v>
      </c>
      <c r="F618" s="211" t="s">
        <v>896</v>
      </c>
      <c r="G618" s="208"/>
      <c r="H618" s="212">
        <v>446.688</v>
      </c>
      <c r="I618" s="213"/>
      <c r="J618" s="208"/>
      <c r="K618" s="208"/>
      <c r="L618" s="214"/>
      <c r="M618" s="215"/>
      <c r="N618" s="216"/>
      <c r="O618" s="216"/>
      <c r="P618" s="216"/>
      <c r="Q618" s="216"/>
      <c r="R618" s="216"/>
      <c r="S618" s="216"/>
      <c r="T618" s="217"/>
      <c r="AT618" s="218" t="s">
        <v>231</v>
      </c>
      <c r="AU618" s="218" t="s">
        <v>92</v>
      </c>
      <c r="AV618" s="11" t="s">
        <v>92</v>
      </c>
      <c r="AW618" s="11" t="s">
        <v>43</v>
      </c>
      <c r="AX618" s="11" t="s">
        <v>83</v>
      </c>
      <c r="AY618" s="218" t="s">
        <v>217</v>
      </c>
    </row>
    <row r="619" spans="2:51" s="11" customFormat="1" ht="13.5">
      <c r="B619" s="207"/>
      <c r="C619" s="208"/>
      <c r="D619" s="209" t="s">
        <v>231</v>
      </c>
      <c r="E619" s="210" t="s">
        <v>40</v>
      </c>
      <c r="F619" s="211" t="s">
        <v>897</v>
      </c>
      <c r="G619" s="208"/>
      <c r="H619" s="212">
        <v>81.652</v>
      </c>
      <c r="I619" s="213"/>
      <c r="J619" s="208"/>
      <c r="K619" s="208"/>
      <c r="L619" s="214"/>
      <c r="M619" s="215"/>
      <c r="N619" s="216"/>
      <c r="O619" s="216"/>
      <c r="P619" s="216"/>
      <c r="Q619" s="216"/>
      <c r="R619" s="216"/>
      <c r="S619" s="216"/>
      <c r="T619" s="217"/>
      <c r="AT619" s="218" t="s">
        <v>231</v>
      </c>
      <c r="AU619" s="218" t="s">
        <v>92</v>
      </c>
      <c r="AV619" s="11" t="s">
        <v>92</v>
      </c>
      <c r="AW619" s="11" t="s">
        <v>43</v>
      </c>
      <c r="AX619" s="11" t="s">
        <v>83</v>
      </c>
      <c r="AY619" s="218" t="s">
        <v>217</v>
      </c>
    </row>
    <row r="620" spans="2:51" s="12" customFormat="1" ht="13.5">
      <c r="B620" s="219"/>
      <c r="C620" s="220"/>
      <c r="D620" s="209" t="s">
        <v>231</v>
      </c>
      <c r="E620" s="221" t="s">
        <v>40</v>
      </c>
      <c r="F620" s="222" t="s">
        <v>235</v>
      </c>
      <c r="G620" s="220"/>
      <c r="H620" s="223">
        <v>528.34</v>
      </c>
      <c r="I620" s="224"/>
      <c r="J620" s="220"/>
      <c r="K620" s="220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231</v>
      </c>
      <c r="AU620" s="229" t="s">
        <v>92</v>
      </c>
      <c r="AV620" s="12" t="s">
        <v>227</v>
      </c>
      <c r="AW620" s="12" t="s">
        <v>43</v>
      </c>
      <c r="AX620" s="12" t="s">
        <v>83</v>
      </c>
      <c r="AY620" s="229" t="s">
        <v>217</v>
      </c>
    </row>
    <row r="621" spans="2:51" s="13" customFormat="1" ht="13.5">
      <c r="B621" s="230"/>
      <c r="C621" s="231"/>
      <c r="D621" s="232" t="s">
        <v>231</v>
      </c>
      <c r="E621" s="233" t="s">
        <v>40</v>
      </c>
      <c r="F621" s="234" t="s">
        <v>238</v>
      </c>
      <c r="G621" s="231"/>
      <c r="H621" s="235">
        <v>528.34</v>
      </c>
      <c r="I621" s="236"/>
      <c r="J621" s="231"/>
      <c r="K621" s="231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231</v>
      </c>
      <c r="AU621" s="241" t="s">
        <v>92</v>
      </c>
      <c r="AV621" s="13" t="s">
        <v>224</v>
      </c>
      <c r="AW621" s="13" t="s">
        <v>43</v>
      </c>
      <c r="AX621" s="13" t="s">
        <v>24</v>
      </c>
      <c r="AY621" s="241" t="s">
        <v>217</v>
      </c>
    </row>
    <row r="622" spans="2:65" s="1" customFormat="1" ht="22.5" customHeight="1">
      <c r="B622" s="42"/>
      <c r="C622" s="195" t="s">
        <v>898</v>
      </c>
      <c r="D622" s="195" t="s">
        <v>219</v>
      </c>
      <c r="E622" s="196" t="s">
        <v>899</v>
      </c>
      <c r="F622" s="197" t="s">
        <v>900</v>
      </c>
      <c r="G622" s="198" t="s">
        <v>388</v>
      </c>
      <c r="H622" s="199">
        <v>2401.545</v>
      </c>
      <c r="I622" s="200"/>
      <c r="J622" s="201">
        <f>ROUND(I622*H622,2)</f>
        <v>0</v>
      </c>
      <c r="K622" s="197" t="s">
        <v>223</v>
      </c>
      <c r="L622" s="62"/>
      <c r="M622" s="202" t="s">
        <v>40</v>
      </c>
      <c r="N622" s="203" t="s">
        <v>54</v>
      </c>
      <c r="O622" s="43"/>
      <c r="P622" s="204">
        <f>O622*H622</f>
        <v>0</v>
      </c>
      <c r="Q622" s="204">
        <v>0</v>
      </c>
      <c r="R622" s="204">
        <f>Q622*H622</f>
        <v>0</v>
      </c>
      <c r="S622" s="204">
        <v>0</v>
      </c>
      <c r="T622" s="205">
        <f>S622*H622</f>
        <v>0</v>
      </c>
      <c r="AR622" s="24" t="s">
        <v>276</v>
      </c>
      <c r="AT622" s="24" t="s">
        <v>219</v>
      </c>
      <c r="AU622" s="24" t="s">
        <v>92</v>
      </c>
      <c r="AY622" s="24" t="s">
        <v>217</v>
      </c>
      <c r="BE622" s="206">
        <f>IF(N622="základní",J622,0)</f>
        <v>0</v>
      </c>
      <c r="BF622" s="206">
        <f>IF(N622="snížená",J622,0)</f>
        <v>0</v>
      </c>
      <c r="BG622" s="206">
        <f>IF(N622="zákl. přenesená",J622,0)</f>
        <v>0</v>
      </c>
      <c r="BH622" s="206">
        <f>IF(N622="sníž. přenesená",J622,0)</f>
        <v>0</v>
      </c>
      <c r="BI622" s="206">
        <f>IF(N622="nulová",J622,0)</f>
        <v>0</v>
      </c>
      <c r="BJ622" s="24" t="s">
        <v>24</v>
      </c>
      <c r="BK622" s="206">
        <f>ROUND(I622*H622,2)</f>
        <v>0</v>
      </c>
      <c r="BL622" s="24" t="s">
        <v>276</v>
      </c>
      <c r="BM622" s="24" t="s">
        <v>722</v>
      </c>
    </row>
    <row r="623" spans="2:51" s="11" customFormat="1" ht="13.5">
      <c r="B623" s="207"/>
      <c r="C623" s="208"/>
      <c r="D623" s="209" t="s">
        <v>231</v>
      </c>
      <c r="E623" s="210" t="s">
        <v>40</v>
      </c>
      <c r="F623" s="211" t="s">
        <v>901</v>
      </c>
      <c r="G623" s="208"/>
      <c r="H623" s="212">
        <v>2030.4</v>
      </c>
      <c r="I623" s="213"/>
      <c r="J623" s="208"/>
      <c r="K623" s="208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231</v>
      </c>
      <c r="AU623" s="218" t="s">
        <v>92</v>
      </c>
      <c r="AV623" s="11" t="s">
        <v>92</v>
      </c>
      <c r="AW623" s="11" t="s">
        <v>43</v>
      </c>
      <c r="AX623" s="11" t="s">
        <v>83</v>
      </c>
      <c r="AY623" s="218" t="s">
        <v>217</v>
      </c>
    </row>
    <row r="624" spans="2:51" s="11" customFormat="1" ht="13.5">
      <c r="B624" s="207"/>
      <c r="C624" s="208"/>
      <c r="D624" s="209" t="s">
        <v>231</v>
      </c>
      <c r="E624" s="210" t="s">
        <v>40</v>
      </c>
      <c r="F624" s="211" t="s">
        <v>902</v>
      </c>
      <c r="G624" s="208"/>
      <c r="H624" s="212">
        <v>371.145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231</v>
      </c>
      <c r="AU624" s="218" t="s">
        <v>92</v>
      </c>
      <c r="AV624" s="11" t="s">
        <v>92</v>
      </c>
      <c r="AW624" s="11" t="s">
        <v>43</v>
      </c>
      <c r="AX624" s="11" t="s">
        <v>83</v>
      </c>
      <c r="AY624" s="218" t="s">
        <v>217</v>
      </c>
    </row>
    <row r="625" spans="2:51" s="12" customFormat="1" ht="13.5">
      <c r="B625" s="219"/>
      <c r="C625" s="220"/>
      <c r="D625" s="209" t="s">
        <v>231</v>
      </c>
      <c r="E625" s="221" t="s">
        <v>40</v>
      </c>
      <c r="F625" s="222" t="s">
        <v>235</v>
      </c>
      <c r="G625" s="220"/>
      <c r="H625" s="223">
        <v>2401.545</v>
      </c>
      <c r="I625" s="224"/>
      <c r="J625" s="220"/>
      <c r="K625" s="220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231</v>
      </c>
      <c r="AU625" s="229" t="s">
        <v>92</v>
      </c>
      <c r="AV625" s="12" t="s">
        <v>227</v>
      </c>
      <c r="AW625" s="12" t="s">
        <v>43</v>
      </c>
      <c r="AX625" s="12" t="s">
        <v>83</v>
      </c>
      <c r="AY625" s="229" t="s">
        <v>217</v>
      </c>
    </row>
    <row r="626" spans="2:51" s="13" customFormat="1" ht="13.5">
      <c r="B626" s="230"/>
      <c r="C626" s="231"/>
      <c r="D626" s="232" t="s">
        <v>231</v>
      </c>
      <c r="E626" s="233" t="s">
        <v>40</v>
      </c>
      <c r="F626" s="234" t="s">
        <v>238</v>
      </c>
      <c r="G626" s="231"/>
      <c r="H626" s="235">
        <v>2401.545</v>
      </c>
      <c r="I626" s="236"/>
      <c r="J626" s="231"/>
      <c r="K626" s="231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231</v>
      </c>
      <c r="AU626" s="241" t="s">
        <v>92</v>
      </c>
      <c r="AV626" s="13" t="s">
        <v>224</v>
      </c>
      <c r="AW626" s="13" t="s">
        <v>43</v>
      </c>
      <c r="AX626" s="13" t="s">
        <v>24</v>
      </c>
      <c r="AY626" s="241" t="s">
        <v>217</v>
      </c>
    </row>
    <row r="627" spans="2:65" s="1" customFormat="1" ht="22.5" customHeight="1">
      <c r="B627" s="42"/>
      <c r="C627" s="242" t="s">
        <v>903</v>
      </c>
      <c r="D627" s="242" t="s">
        <v>266</v>
      </c>
      <c r="E627" s="243" t="s">
        <v>904</v>
      </c>
      <c r="F627" s="244" t="s">
        <v>905</v>
      </c>
      <c r="G627" s="245" t="s">
        <v>230</v>
      </c>
      <c r="H627" s="246">
        <v>8.189</v>
      </c>
      <c r="I627" s="247"/>
      <c r="J627" s="248">
        <f>ROUND(I627*H627,2)</f>
        <v>0</v>
      </c>
      <c r="K627" s="244" t="s">
        <v>223</v>
      </c>
      <c r="L627" s="249"/>
      <c r="M627" s="250" t="s">
        <v>40</v>
      </c>
      <c r="N627" s="251" t="s">
        <v>54</v>
      </c>
      <c r="O627" s="43"/>
      <c r="P627" s="204">
        <f>O627*H627</f>
        <v>0</v>
      </c>
      <c r="Q627" s="204">
        <v>0.55</v>
      </c>
      <c r="R627" s="204">
        <f>Q627*H627</f>
        <v>4.503950000000001</v>
      </c>
      <c r="S627" s="204">
        <v>0</v>
      </c>
      <c r="T627" s="205">
        <f>S627*H627</f>
        <v>0</v>
      </c>
      <c r="AR627" s="24" t="s">
        <v>357</v>
      </c>
      <c r="AT627" s="24" t="s">
        <v>266</v>
      </c>
      <c r="AU627" s="24" t="s">
        <v>92</v>
      </c>
      <c r="AY627" s="24" t="s">
        <v>217</v>
      </c>
      <c r="BE627" s="206">
        <f>IF(N627="základní",J627,0)</f>
        <v>0</v>
      </c>
      <c r="BF627" s="206">
        <f>IF(N627="snížená",J627,0)</f>
        <v>0</v>
      </c>
      <c r="BG627" s="206">
        <f>IF(N627="zákl. přenesená",J627,0)</f>
        <v>0</v>
      </c>
      <c r="BH627" s="206">
        <f>IF(N627="sníž. přenesená",J627,0)</f>
        <v>0</v>
      </c>
      <c r="BI627" s="206">
        <f>IF(N627="nulová",J627,0)</f>
        <v>0</v>
      </c>
      <c r="BJ627" s="24" t="s">
        <v>24</v>
      </c>
      <c r="BK627" s="206">
        <f>ROUND(I627*H627,2)</f>
        <v>0</v>
      </c>
      <c r="BL627" s="24" t="s">
        <v>276</v>
      </c>
      <c r="BM627" s="24" t="s">
        <v>726</v>
      </c>
    </row>
    <row r="628" spans="2:51" s="11" customFormat="1" ht="13.5">
      <c r="B628" s="207"/>
      <c r="C628" s="208"/>
      <c r="D628" s="209" t="s">
        <v>231</v>
      </c>
      <c r="E628" s="210" t="s">
        <v>40</v>
      </c>
      <c r="F628" s="211" t="s">
        <v>906</v>
      </c>
      <c r="G628" s="208"/>
      <c r="H628" s="212">
        <v>3.574</v>
      </c>
      <c r="I628" s="213"/>
      <c r="J628" s="208"/>
      <c r="K628" s="208"/>
      <c r="L628" s="214"/>
      <c r="M628" s="215"/>
      <c r="N628" s="216"/>
      <c r="O628" s="216"/>
      <c r="P628" s="216"/>
      <c r="Q628" s="216"/>
      <c r="R628" s="216"/>
      <c r="S628" s="216"/>
      <c r="T628" s="217"/>
      <c r="AT628" s="218" t="s">
        <v>231</v>
      </c>
      <c r="AU628" s="218" t="s">
        <v>92</v>
      </c>
      <c r="AV628" s="11" t="s">
        <v>92</v>
      </c>
      <c r="AW628" s="11" t="s">
        <v>43</v>
      </c>
      <c r="AX628" s="11" t="s">
        <v>83</v>
      </c>
      <c r="AY628" s="218" t="s">
        <v>217</v>
      </c>
    </row>
    <row r="629" spans="2:51" s="11" customFormat="1" ht="13.5">
      <c r="B629" s="207"/>
      <c r="C629" s="208"/>
      <c r="D629" s="209" t="s">
        <v>231</v>
      </c>
      <c r="E629" s="210" t="s">
        <v>40</v>
      </c>
      <c r="F629" s="211" t="s">
        <v>907</v>
      </c>
      <c r="G629" s="208"/>
      <c r="H629" s="212">
        <v>2.68</v>
      </c>
      <c r="I629" s="213"/>
      <c r="J629" s="208"/>
      <c r="K629" s="208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231</v>
      </c>
      <c r="AU629" s="218" t="s">
        <v>92</v>
      </c>
      <c r="AV629" s="11" t="s">
        <v>92</v>
      </c>
      <c r="AW629" s="11" t="s">
        <v>43</v>
      </c>
      <c r="AX629" s="11" t="s">
        <v>83</v>
      </c>
      <c r="AY629" s="218" t="s">
        <v>217</v>
      </c>
    </row>
    <row r="630" spans="2:51" s="11" customFormat="1" ht="13.5">
      <c r="B630" s="207"/>
      <c r="C630" s="208"/>
      <c r="D630" s="209" t="s">
        <v>231</v>
      </c>
      <c r="E630" s="210" t="s">
        <v>40</v>
      </c>
      <c r="F630" s="211" t="s">
        <v>908</v>
      </c>
      <c r="G630" s="208"/>
      <c r="H630" s="212">
        <v>0.67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231</v>
      </c>
      <c r="AU630" s="218" t="s">
        <v>92</v>
      </c>
      <c r="AV630" s="11" t="s">
        <v>92</v>
      </c>
      <c r="AW630" s="11" t="s">
        <v>43</v>
      </c>
      <c r="AX630" s="11" t="s">
        <v>83</v>
      </c>
      <c r="AY630" s="218" t="s">
        <v>217</v>
      </c>
    </row>
    <row r="631" spans="2:51" s="11" customFormat="1" ht="13.5">
      <c r="B631" s="207"/>
      <c r="C631" s="208"/>
      <c r="D631" s="209" t="s">
        <v>231</v>
      </c>
      <c r="E631" s="210" t="s">
        <v>40</v>
      </c>
      <c r="F631" s="211" t="s">
        <v>909</v>
      </c>
      <c r="G631" s="208"/>
      <c r="H631" s="212">
        <v>0.653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231</v>
      </c>
      <c r="AU631" s="218" t="s">
        <v>92</v>
      </c>
      <c r="AV631" s="11" t="s">
        <v>92</v>
      </c>
      <c r="AW631" s="11" t="s">
        <v>43</v>
      </c>
      <c r="AX631" s="11" t="s">
        <v>83</v>
      </c>
      <c r="AY631" s="218" t="s">
        <v>217</v>
      </c>
    </row>
    <row r="632" spans="2:51" s="11" customFormat="1" ht="13.5">
      <c r="B632" s="207"/>
      <c r="C632" s="208"/>
      <c r="D632" s="209" t="s">
        <v>231</v>
      </c>
      <c r="E632" s="210" t="s">
        <v>40</v>
      </c>
      <c r="F632" s="211" t="s">
        <v>910</v>
      </c>
      <c r="G632" s="208"/>
      <c r="H632" s="212">
        <v>0.49</v>
      </c>
      <c r="I632" s="213"/>
      <c r="J632" s="208"/>
      <c r="K632" s="208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231</v>
      </c>
      <c r="AU632" s="218" t="s">
        <v>92</v>
      </c>
      <c r="AV632" s="11" t="s">
        <v>92</v>
      </c>
      <c r="AW632" s="11" t="s">
        <v>43</v>
      </c>
      <c r="AX632" s="11" t="s">
        <v>83</v>
      </c>
      <c r="AY632" s="218" t="s">
        <v>217</v>
      </c>
    </row>
    <row r="633" spans="2:51" s="11" customFormat="1" ht="13.5">
      <c r="B633" s="207"/>
      <c r="C633" s="208"/>
      <c r="D633" s="209" t="s">
        <v>231</v>
      </c>
      <c r="E633" s="210" t="s">
        <v>40</v>
      </c>
      <c r="F633" s="211" t="s">
        <v>911</v>
      </c>
      <c r="G633" s="208"/>
      <c r="H633" s="212">
        <v>0.122</v>
      </c>
      <c r="I633" s="213"/>
      <c r="J633" s="208"/>
      <c r="K633" s="208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231</v>
      </c>
      <c r="AU633" s="218" t="s">
        <v>92</v>
      </c>
      <c r="AV633" s="11" t="s">
        <v>92</v>
      </c>
      <c r="AW633" s="11" t="s">
        <v>43</v>
      </c>
      <c r="AX633" s="11" t="s">
        <v>83</v>
      </c>
      <c r="AY633" s="218" t="s">
        <v>217</v>
      </c>
    </row>
    <row r="634" spans="2:51" s="12" customFormat="1" ht="13.5">
      <c r="B634" s="219"/>
      <c r="C634" s="220"/>
      <c r="D634" s="209" t="s">
        <v>231</v>
      </c>
      <c r="E634" s="221" t="s">
        <v>40</v>
      </c>
      <c r="F634" s="222" t="s">
        <v>235</v>
      </c>
      <c r="G634" s="220"/>
      <c r="H634" s="223">
        <v>8.189</v>
      </c>
      <c r="I634" s="224"/>
      <c r="J634" s="220"/>
      <c r="K634" s="220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231</v>
      </c>
      <c r="AU634" s="229" t="s">
        <v>92</v>
      </c>
      <c r="AV634" s="12" t="s">
        <v>227</v>
      </c>
      <c r="AW634" s="12" t="s">
        <v>43</v>
      </c>
      <c r="AX634" s="12" t="s">
        <v>83</v>
      </c>
      <c r="AY634" s="229" t="s">
        <v>217</v>
      </c>
    </row>
    <row r="635" spans="2:51" s="13" customFormat="1" ht="13.5">
      <c r="B635" s="230"/>
      <c r="C635" s="231"/>
      <c r="D635" s="232" t="s">
        <v>231</v>
      </c>
      <c r="E635" s="233" t="s">
        <v>40</v>
      </c>
      <c r="F635" s="234" t="s">
        <v>238</v>
      </c>
      <c r="G635" s="231"/>
      <c r="H635" s="235">
        <v>8.189</v>
      </c>
      <c r="I635" s="236"/>
      <c r="J635" s="231"/>
      <c r="K635" s="231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231</v>
      </c>
      <c r="AU635" s="241" t="s">
        <v>92</v>
      </c>
      <c r="AV635" s="13" t="s">
        <v>224</v>
      </c>
      <c r="AW635" s="13" t="s">
        <v>43</v>
      </c>
      <c r="AX635" s="13" t="s">
        <v>24</v>
      </c>
      <c r="AY635" s="241" t="s">
        <v>217</v>
      </c>
    </row>
    <row r="636" spans="2:65" s="1" customFormat="1" ht="31.5" customHeight="1">
      <c r="B636" s="42"/>
      <c r="C636" s="195" t="s">
        <v>912</v>
      </c>
      <c r="D636" s="195" t="s">
        <v>219</v>
      </c>
      <c r="E636" s="196" t="s">
        <v>913</v>
      </c>
      <c r="F636" s="197" t="s">
        <v>914</v>
      </c>
      <c r="G636" s="198" t="s">
        <v>222</v>
      </c>
      <c r="H636" s="199">
        <v>48</v>
      </c>
      <c r="I636" s="200"/>
      <c r="J636" s="201">
        <f>ROUND(I636*H636,2)</f>
        <v>0</v>
      </c>
      <c r="K636" s="197" t="s">
        <v>223</v>
      </c>
      <c r="L636" s="62"/>
      <c r="M636" s="202" t="s">
        <v>40</v>
      </c>
      <c r="N636" s="203" t="s">
        <v>54</v>
      </c>
      <c r="O636" s="43"/>
      <c r="P636" s="204">
        <f>O636*H636</f>
        <v>0</v>
      </c>
      <c r="Q636" s="204">
        <v>0.00026</v>
      </c>
      <c r="R636" s="204">
        <f>Q636*H636</f>
        <v>0.012479999999999998</v>
      </c>
      <c r="S636" s="204">
        <v>0</v>
      </c>
      <c r="T636" s="205">
        <f>S636*H636</f>
        <v>0</v>
      </c>
      <c r="AR636" s="24" t="s">
        <v>276</v>
      </c>
      <c r="AT636" s="24" t="s">
        <v>219</v>
      </c>
      <c r="AU636" s="24" t="s">
        <v>92</v>
      </c>
      <c r="AY636" s="24" t="s">
        <v>217</v>
      </c>
      <c r="BE636" s="206">
        <f>IF(N636="základní",J636,0)</f>
        <v>0</v>
      </c>
      <c r="BF636" s="206">
        <f>IF(N636="snížená",J636,0)</f>
        <v>0</v>
      </c>
      <c r="BG636" s="206">
        <f>IF(N636="zákl. přenesená",J636,0)</f>
        <v>0</v>
      </c>
      <c r="BH636" s="206">
        <f>IF(N636="sníž. přenesená",J636,0)</f>
        <v>0</v>
      </c>
      <c r="BI636" s="206">
        <f>IF(N636="nulová",J636,0)</f>
        <v>0</v>
      </c>
      <c r="BJ636" s="24" t="s">
        <v>24</v>
      </c>
      <c r="BK636" s="206">
        <f>ROUND(I636*H636,2)</f>
        <v>0</v>
      </c>
      <c r="BL636" s="24" t="s">
        <v>276</v>
      </c>
      <c r="BM636" s="24" t="s">
        <v>730</v>
      </c>
    </row>
    <row r="637" spans="2:51" s="11" customFormat="1" ht="13.5">
      <c r="B637" s="207"/>
      <c r="C637" s="208"/>
      <c r="D637" s="209" t="s">
        <v>231</v>
      </c>
      <c r="E637" s="210" t="s">
        <v>40</v>
      </c>
      <c r="F637" s="211" t="s">
        <v>517</v>
      </c>
      <c r="G637" s="208"/>
      <c r="H637" s="212">
        <v>24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231</v>
      </c>
      <c r="AU637" s="218" t="s">
        <v>92</v>
      </c>
      <c r="AV637" s="11" t="s">
        <v>92</v>
      </c>
      <c r="AW637" s="11" t="s">
        <v>43</v>
      </c>
      <c r="AX637" s="11" t="s">
        <v>83</v>
      </c>
      <c r="AY637" s="218" t="s">
        <v>217</v>
      </c>
    </row>
    <row r="638" spans="2:51" s="11" customFormat="1" ht="13.5">
      <c r="B638" s="207"/>
      <c r="C638" s="208"/>
      <c r="D638" s="209" t="s">
        <v>231</v>
      </c>
      <c r="E638" s="210" t="s">
        <v>40</v>
      </c>
      <c r="F638" s="211" t="s">
        <v>518</v>
      </c>
      <c r="G638" s="208"/>
      <c r="H638" s="212">
        <v>24</v>
      </c>
      <c r="I638" s="213"/>
      <c r="J638" s="208"/>
      <c r="K638" s="208"/>
      <c r="L638" s="214"/>
      <c r="M638" s="215"/>
      <c r="N638" s="216"/>
      <c r="O638" s="216"/>
      <c r="P638" s="216"/>
      <c r="Q638" s="216"/>
      <c r="R638" s="216"/>
      <c r="S638" s="216"/>
      <c r="T638" s="217"/>
      <c r="AT638" s="218" t="s">
        <v>231</v>
      </c>
      <c r="AU638" s="218" t="s">
        <v>92</v>
      </c>
      <c r="AV638" s="11" t="s">
        <v>92</v>
      </c>
      <c r="AW638" s="11" t="s">
        <v>43</v>
      </c>
      <c r="AX638" s="11" t="s">
        <v>83</v>
      </c>
      <c r="AY638" s="218" t="s">
        <v>217</v>
      </c>
    </row>
    <row r="639" spans="2:51" s="12" customFormat="1" ht="13.5">
      <c r="B639" s="219"/>
      <c r="C639" s="220"/>
      <c r="D639" s="209" t="s">
        <v>231</v>
      </c>
      <c r="E639" s="221" t="s">
        <v>158</v>
      </c>
      <c r="F639" s="222" t="s">
        <v>235</v>
      </c>
      <c r="G639" s="220"/>
      <c r="H639" s="223">
        <v>48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231</v>
      </c>
      <c r="AU639" s="229" t="s">
        <v>92</v>
      </c>
      <c r="AV639" s="12" t="s">
        <v>227</v>
      </c>
      <c r="AW639" s="12" t="s">
        <v>43</v>
      </c>
      <c r="AX639" s="12" t="s">
        <v>83</v>
      </c>
      <c r="AY639" s="229" t="s">
        <v>217</v>
      </c>
    </row>
    <row r="640" spans="2:51" s="13" customFormat="1" ht="13.5">
      <c r="B640" s="230"/>
      <c r="C640" s="231"/>
      <c r="D640" s="232" t="s">
        <v>231</v>
      </c>
      <c r="E640" s="233" t="s">
        <v>40</v>
      </c>
      <c r="F640" s="234" t="s">
        <v>238</v>
      </c>
      <c r="G640" s="231"/>
      <c r="H640" s="235">
        <v>48</v>
      </c>
      <c r="I640" s="236"/>
      <c r="J640" s="231"/>
      <c r="K640" s="231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231</v>
      </c>
      <c r="AU640" s="241" t="s">
        <v>92</v>
      </c>
      <c r="AV640" s="13" t="s">
        <v>224</v>
      </c>
      <c r="AW640" s="13" t="s">
        <v>43</v>
      </c>
      <c r="AX640" s="13" t="s">
        <v>24</v>
      </c>
      <c r="AY640" s="241" t="s">
        <v>217</v>
      </c>
    </row>
    <row r="641" spans="2:65" s="1" customFormat="1" ht="22.5" customHeight="1">
      <c r="B641" s="42"/>
      <c r="C641" s="242" t="s">
        <v>915</v>
      </c>
      <c r="D641" s="242" t="s">
        <v>266</v>
      </c>
      <c r="E641" s="243" t="s">
        <v>916</v>
      </c>
      <c r="F641" s="244" t="s">
        <v>917</v>
      </c>
      <c r="G641" s="245" t="s">
        <v>222</v>
      </c>
      <c r="H641" s="246">
        <v>48</v>
      </c>
      <c r="I641" s="247"/>
      <c r="J641" s="248">
        <f>ROUND(I641*H641,2)</f>
        <v>0</v>
      </c>
      <c r="K641" s="244" t="s">
        <v>40</v>
      </c>
      <c r="L641" s="249"/>
      <c r="M641" s="250" t="s">
        <v>40</v>
      </c>
      <c r="N641" s="251" t="s">
        <v>54</v>
      </c>
      <c r="O641" s="43"/>
      <c r="P641" s="204">
        <f>O641*H641</f>
        <v>0</v>
      </c>
      <c r="Q641" s="204">
        <v>0</v>
      </c>
      <c r="R641" s="204">
        <f>Q641*H641</f>
        <v>0</v>
      </c>
      <c r="S641" s="204">
        <v>0</v>
      </c>
      <c r="T641" s="205">
        <f>S641*H641</f>
        <v>0</v>
      </c>
      <c r="AR641" s="24" t="s">
        <v>357</v>
      </c>
      <c r="AT641" s="24" t="s">
        <v>266</v>
      </c>
      <c r="AU641" s="24" t="s">
        <v>92</v>
      </c>
      <c r="AY641" s="24" t="s">
        <v>217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24" t="s">
        <v>24</v>
      </c>
      <c r="BK641" s="206">
        <f>ROUND(I641*H641,2)</f>
        <v>0</v>
      </c>
      <c r="BL641" s="24" t="s">
        <v>276</v>
      </c>
      <c r="BM641" s="24" t="s">
        <v>163</v>
      </c>
    </row>
    <row r="642" spans="2:51" s="11" customFormat="1" ht="13.5">
      <c r="B642" s="207"/>
      <c r="C642" s="208"/>
      <c r="D642" s="209" t="s">
        <v>231</v>
      </c>
      <c r="E642" s="210" t="s">
        <v>40</v>
      </c>
      <c r="F642" s="211" t="s">
        <v>517</v>
      </c>
      <c r="G642" s="208"/>
      <c r="H642" s="212">
        <v>24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231</v>
      </c>
      <c r="AU642" s="218" t="s">
        <v>92</v>
      </c>
      <c r="AV642" s="11" t="s">
        <v>92</v>
      </c>
      <c r="AW642" s="11" t="s">
        <v>43</v>
      </c>
      <c r="AX642" s="11" t="s">
        <v>83</v>
      </c>
      <c r="AY642" s="218" t="s">
        <v>217</v>
      </c>
    </row>
    <row r="643" spans="2:51" s="11" customFormat="1" ht="13.5">
      <c r="B643" s="207"/>
      <c r="C643" s="208"/>
      <c r="D643" s="209" t="s">
        <v>231</v>
      </c>
      <c r="E643" s="210" t="s">
        <v>40</v>
      </c>
      <c r="F643" s="211" t="s">
        <v>518</v>
      </c>
      <c r="G643" s="208"/>
      <c r="H643" s="212">
        <v>24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231</v>
      </c>
      <c r="AU643" s="218" t="s">
        <v>92</v>
      </c>
      <c r="AV643" s="11" t="s">
        <v>92</v>
      </c>
      <c r="AW643" s="11" t="s">
        <v>43</v>
      </c>
      <c r="AX643" s="11" t="s">
        <v>83</v>
      </c>
      <c r="AY643" s="218" t="s">
        <v>217</v>
      </c>
    </row>
    <row r="644" spans="2:51" s="12" customFormat="1" ht="13.5">
      <c r="B644" s="219"/>
      <c r="C644" s="220"/>
      <c r="D644" s="209" t="s">
        <v>231</v>
      </c>
      <c r="E644" s="221" t="s">
        <v>40</v>
      </c>
      <c r="F644" s="222" t="s">
        <v>235</v>
      </c>
      <c r="G644" s="220"/>
      <c r="H644" s="223">
        <v>48</v>
      </c>
      <c r="I644" s="224"/>
      <c r="J644" s="220"/>
      <c r="K644" s="220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231</v>
      </c>
      <c r="AU644" s="229" t="s">
        <v>92</v>
      </c>
      <c r="AV644" s="12" t="s">
        <v>227</v>
      </c>
      <c r="AW644" s="12" t="s">
        <v>43</v>
      </c>
      <c r="AX644" s="12" t="s">
        <v>83</v>
      </c>
      <c r="AY644" s="229" t="s">
        <v>217</v>
      </c>
    </row>
    <row r="645" spans="2:51" s="13" customFormat="1" ht="13.5">
      <c r="B645" s="230"/>
      <c r="C645" s="231"/>
      <c r="D645" s="232" t="s">
        <v>231</v>
      </c>
      <c r="E645" s="233" t="s">
        <v>40</v>
      </c>
      <c r="F645" s="234" t="s">
        <v>238</v>
      </c>
      <c r="G645" s="231"/>
      <c r="H645" s="235">
        <v>48</v>
      </c>
      <c r="I645" s="236"/>
      <c r="J645" s="231"/>
      <c r="K645" s="231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231</v>
      </c>
      <c r="AU645" s="241" t="s">
        <v>92</v>
      </c>
      <c r="AV645" s="13" t="s">
        <v>224</v>
      </c>
      <c r="AW645" s="13" t="s">
        <v>43</v>
      </c>
      <c r="AX645" s="13" t="s">
        <v>24</v>
      </c>
      <c r="AY645" s="241" t="s">
        <v>217</v>
      </c>
    </row>
    <row r="646" spans="2:65" s="1" customFormat="1" ht="31.5" customHeight="1">
      <c r="B646" s="42"/>
      <c r="C646" s="195" t="s">
        <v>918</v>
      </c>
      <c r="D646" s="195" t="s">
        <v>219</v>
      </c>
      <c r="E646" s="196" t="s">
        <v>919</v>
      </c>
      <c r="F646" s="197" t="s">
        <v>920</v>
      </c>
      <c r="G646" s="198" t="s">
        <v>222</v>
      </c>
      <c r="H646" s="199">
        <v>120</v>
      </c>
      <c r="I646" s="200"/>
      <c r="J646" s="201">
        <f>ROUND(I646*H646,2)</f>
        <v>0</v>
      </c>
      <c r="K646" s="197" t="s">
        <v>223</v>
      </c>
      <c r="L646" s="62"/>
      <c r="M646" s="202" t="s">
        <v>40</v>
      </c>
      <c r="N646" s="203" t="s">
        <v>54</v>
      </c>
      <c r="O646" s="43"/>
      <c r="P646" s="204">
        <f>O646*H646</f>
        <v>0</v>
      </c>
      <c r="Q646" s="204">
        <v>0.00026</v>
      </c>
      <c r="R646" s="204">
        <f>Q646*H646</f>
        <v>0.0312</v>
      </c>
      <c r="S646" s="204">
        <v>0</v>
      </c>
      <c r="T646" s="205">
        <f>S646*H646</f>
        <v>0</v>
      </c>
      <c r="AR646" s="24" t="s">
        <v>276</v>
      </c>
      <c r="AT646" s="24" t="s">
        <v>219</v>
      </c>
      <c r="AU646" s="24" t="s">
        <v>92</v>
      </c>
      <c r="AY646" s="24" t="s">
        <v>217</v>
      </c>
      <c r="BE646" s="206">
        <f>IF(N646="základní",J646,0)</f>
        <v>0</v>
      </c>
      <c r="BF646" s="206">
        <f>IF(N646="snížená",J646,0)</f>
        <v>0</v>
      </c>
      <c r="BG646" s="206">
        <f>IF(N646="zákl. přenesená",J646,0)</f>
        <v>0</v>
      </c>
      <c r="BH646" s="206">
        <f>IF(N646="sníž. přenesená",J646,0)</f>
        <v>0</v>
      </c>
      <c r="BI646" s="206">
        <f>IF(N646="nulová",J646,0)</f>
        <v>0</v>
      </c>
      <c r="BJ646" s="24" t="s">
        <v>24</v>
      </c>
      <c r="BK646" s="206">
        <f>ROUND(I646*H646,2)</f>
        <v>0</v>
      </c>
      <c r="BL646" s="24" t="s">
        <v>276</v>
      </c>
      <c r="BM646" s="24" t="s">
        <v>738</v>
      </c>
    </row>
    <row r="647" spans="2:51" s="11" customFormat="1" ht="13.5">
      <c r="B647" s="207"/>
      <c r="C647" s="208"/>
      <c r="D647" s="209" t="s">
        <v>231</v>
      </c>
      <c r="E647" s="210" t="s">
        <v>40</v>
      </c>
      <c r="F647" s="211" t="s">
        <v>519</v>
      </c>
      <c r="G647" s="208"/>
      <c r="H647" s="212">
        <v>60</v>
      </c>
      <c r="I647" s="213"/>
      <c r="J647" s="208"/>
      <c r="K647" s="208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231</v>
      </c>
      <c r="AU647" s="218" t="s">
        <v>92</v>
      </c>
      <c r="AV647" s="11" t="s">
        <v>92</v>
      </c>
      <c r="AW647" s="11" t="s">
        <v>43</v>
      </c>
      <c r="AX647" s="11" t="s">
        <v>83</v>
      </c>
      <c r="AY647" s="218" t="s">
        <v>217</v>
      </c>
    </row>
    <row r="648" spans="2:51" s="11" customFormat="1" ht="13.5">
      <c r="B648" s="207"/>
      <c r="C648" s="208"/>
      <c r="D648" s="209" t="s">
        <v>231</v>
      </c>
      <c r="E648" s="210" t="s">
        <v>40</v>
      </c>
      <c r="F648" s="211" t="s">
        <v>520</v>
      </c>
      <c r="G648" s="208"/>
      <c r="H648" s="212">
        <v>60</v>
      </c>
      <c r="I648" s="213"/>
      <c r="J648" s="208"/>
      <c r="K648" s="208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231</v>
      </c>
      <c r="AU648" s="218" t="s">
        <v>92</v>
      </c>
      <c r="AV648" s="11" t="s">
        <v>92</v>
      </c>
      <c r="AW648" s="11" t="s">
        <v>43</v>
      </c>
      <c r="AX648" s="11" t="s">
        <v>83</v>
      </c>
      <c r="AY648" s="218" t="s">
        <v>217</v>
      </c>
    </row>
    <row r="649" spans="2:51" s="12" customFormat="1" ht="13.5">
      <c r="B649" s="219"/>
      <c r="C649" s="220"/>
      <c r="D649" s="209" t="s">
        <v>231</v>
      </c>
      <c r="E649" s="221" t="s">
        <v>161</v>
      </c>
      <c r="F649" s="222" t="s">
        <v>235</v>
      </c>
      <c r="G649" s="220"/>
      <c r="H649" s="223">
        <v>120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231</v>
      </c>
      <c r="AU649" s="229" t="s">
        <v>92</v>
      </c>
      <c r="AV649" s="12" t="s">
        <v>227</v>
      </c>
      <c r="AW649" s="12" t="s">
        <v>43</v>
      </c>
      <c r="AX649" s="12" t="s">
        <v>83</v>
      </c>
      <c r="AY649" s="229" t="s">
        <v>217</v>
      </c>
    </row>
    <row r="650" spans="2:51" s="13" customFormat="1" ht="13.5">
      <c r="B650" s="230"/>
      <c r="C650" s="231"/>
      <c r="D650" s="232" t="s">
        <v>231</v>
      </c>
      <c r="E650" s="233" t="s">
        <v>40</v>
      </c>
      <c r="F650" s="234" t="s">
        <v>238</v>
      </c>
      <c r="G650" s="231"/>
      <c r="H650" s="235">
        <v>120</v>
      </c>
      <c r="I650" s="236"/>
      <c r="J650" s="231"/>
      <c r="K650" s="231"/>
      <c r="L650" s="237"/>
      <c r="M650" s="238"/>
      <c r="N650" s="239"/>
      <c r="O650" s="239"/>
      <c r="P650" s="239"/>
      <c r="Q650" s="239"/>
      <c r="R650" s="239"/>
      <c r="S650" s="239"/>
      <c r="T650" s="240"/>
      <c r="AT650" s="241" t="s">
        <v>231</v>
      </c>
      <c r="AU650" s="241" t="s">
        <v>92</v>
      </c>
      <c r="AV650" s="13" t="s">
        <v>224</v>
      </c>
      <c r="AW650" s="13" t="s">
        <v>43</v>
      </c>
      <c r="AX650" s="13" t="s">
        <v>24</v>
      </c>
      <c r="AY650" s="241" t="s">
        <v>217</v>
      </c>
    </row>
    <row r="651" spans="2:65" s="1" customFormat="1" ht="22.5" customHeight="1">
      <c r="B651" s="42"/>
      <c r="C651" s="242" t="s">
        <v>921</v>
      </c>
      <c r="D651" s="242" t="s">
        <v>266</v>
      </c>
      <c r="E651" s="243" t="s">
        <v>922</v>
      </c>
      <c r="F651" s="244" t="s">
        <v>923</v>
      </c>
      <c r="G651" s="245" t="s">
        <v>222</v>
      </c>
      <c r="H651" s="246">
        <v>120</v>
      </c>
      <c r="I651" s="247"/>
      <c r="J651" s="248">
        <f>ROUND(I651*H651,2)</f>
        <v>0</v>
      </c>
      <c r="K651" s="244" t="s">
        <v>40</v>
      </c>
      <c r="L651" s="249"/>
      <c r="M651" s="250" t="s">
        <v>40</v>
      </c>
      <c r="N651" s="251" t="s">
        <v>54</v>
      </c>
      <c r="O651" s="43"/>
      <c r="P651" s="204">
        <f>O651*H651</f>
        <v>0</v>
      </c>
      <c r="Q651" s="204">
        <v>0</v>
      </c>
      <c r="R651" s="204">
        <f>Q651*H651</f>
        <v>0</v>
      </c>
      <c r="S651" s="204">
        <v>0</v>
      </c>
      <c r="T651" s="205">
        <f>S651*H651</f>
        <v>0</v>
      </c>
      <c r="AR651" s="24" t="s">
        <v>357</v>
      </c>
      <c r="AT651" s="24" t="s">
        <v>266</v>
      </c>
      <c r="AU651" s="24" t="s">
        <v>92</v>
      </c>
      <c r="AY651" s="24" t="s">
        <v>217</v>
      </c>
      <c r="BE651" s="206">
        <f>IF(N651="základní",J651,0)</f>
        <v>0</v>
      </c>
      <c r="BF651" s="206">
        <f>IF(N651="snížená",J651,0)</f>
        <v>0</v>
      </c>
      <c r="BG651" s="206">
        <f>IF(N651="zákl. přenesená",J651,0)</f>
        <v>0</v>
      </c>
      <c r="BH651" s="206">
        <f>IF(N651="sníž. přenesená",J651,0)</f>
        <v>0</v>
      </c>
      <c r="BI651" s="206">
        <f>IF(N651="nulová",J651,0)</f>
        <v>0</v>
      </c>
      <c r="BJ651" s="24" t="s">
        <v>24</v>
      </c>
      <c r="BK651" s="206">
        <f>ROUND(I651*H651,2)</f>
        <v>0</v>
      </c>
      <c r="BL651" s="24" t="s">
        <v>276</v>
      </c>
      <c r="BM651" s="24" t="s">
        <v>741</v>
      </c>
    </row>
    <row r="652" spans="2:51" s="11" customFormat="1" ht="13.5">
      <c r="B652" s="207"/>
      <c r="C652" s="208"/>
      <c r="D652" s="209" t="s">
        <v>231</v>
      </c>
      <c r="E652" s="210" t="s">
        <v>40</v>
      </c>
      <c r="F652" s="211" t="s">
        <v>519</v>
      </c>
      <c r="G652" s="208"/>
      <c r="H652" s="212">
        <v>60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231</v>
      </c>
      <c r="AU652" s="218" t="s">
        <v>92</v>
      </c>
      <c r="AV652" s="11" t="s">
        <v>92</v>
      </c>
      <c r="AW652" s="11" t="s">
        <v>43</v>
      </c>
      <c r="AX652" s="11" t="s">
        <v>83</v>
      </c>
      <c r="AY652" s="218" t="s">
        <v>217</v>
      </c>
    </row>
    <row r="653" spans="2:51" s="11" customFormat="1" ht="13.5">
      <c r="B653" s="207"/>
      <c r="C653" s="208"/>
      <c r="D653" s="209" t="s">
        <v>231</v>
      </c>
      <c r="E653" s="210" t="s">
        <v>40</v>
      </c>
      <c r="F653" s="211" t="s">
        <v>520</v>
      </c>
      <c r="G653" s="208"/>
      <c r="H653" s="212">
        <v>60</v>
      </c>
      <c r="I653" s="213"/>
      <c r="J653" s="208"/>
      <c r="K653" s="208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231</v>
      </c>
      <c r="AU653" s="218" t="s">
        <v>92</v>
      </c>
      <c r="AV653" s="11" t="s">
        <v>92</v>
      </c>
      <c r="AW653" s="11" t="s">
        <v>43</v>
      </c>
      <c r="AX653" s="11" t="s">
        <v>83</v>
      </c>
      <c r="AY653" s="218" t="s">
        <v>217</v>
      </c>
    </row>
    <row r="654" spans="2:51" s="12" customFormat="1" ht="13.5">
      <c r="B654" s="219"/>
      <c r="C654" s="220"/>
      <c r="D654" s="209" t="s">
        <v>231</v>
      </c>
      <c r="E654" s="221" t="s">
        <v>40</v>
      </c>
      <c r="F654" s="222" t="s">
        <v>235</v>
      </c>
      <c r="G654" s="220"/>
      <c r="H654" s="223">
        <v>120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231</v>
      </c>
      <c r="AU654" s="229" t="s">
        <v>92</v>
      </c>
      <c r="AV654" s="12" t="s">
        <v>227</v>
      </c>
      <c r="AW654" s="12" t="s">
        <v>43</v>
      </c>
      <c r="AX654" s="12" t="s">
        <v>83</v>
      </c>
      <c r="AY654" s="229" t="s">
        <v>217</v>
      </c>
    </row>
    <row r="655" spans="2:51" s="13" customFormat="1" ht="13.5">
      <c r="B655" s="230"/>
      <c r="C655" s="231"/>
      <c r="D655" s="232" t="s">
        <v>231</v>
      </c>
      <c r="E655" s="233" t="s">
        <v>40</v>
      </c>
      <c r="F655" s="234" t="s">
        <v>238</v>
      </c>
      <c r="G655" s="231"/>
      <c r="H655" s="235">
        <v>120</v>
      </c>
      <c r="I655" s="236"/>
      <c r="J655" s="231"/>
      <c r="K655" s="231"/>
      <c r="L655" s="237"/>
      <c r="M655" s="238"/>
      <c r="N655" s="239"/>
      <c r="O655" s="239"/>
      <c r="P655" s="239"/>
      <c r="Q655" s="239"/>
      <c r="R655" s="239"/>
      <c r="S655" s="239"/>
      <c r="T655" s="240"/>
      <c r="AT655" s="241" t="s">
        <v>231</v>
      </c>
      <c r="AU655" s="241" t="s">
        <v>92</v>
      </c>
      <c r="AV655" s="13" t="s">
        <v>224</v>
      </c>
      <c r="AW655" s="13" t="s">
        <v>43</v>
      </c>
      <c r="AX655" s="13" t="s">
        <v>24</v>
      </c>
      <c r="AY655" s="241" t="s">
        <v>217</v>
      </c>
    </row>
    <row r="656" spans="2:65" s="1" customFormat="1" ht="22.5" customHeight="1">
      <c r="B656" s="42"/>
      <c r="C656" s="195" t="s">
        <v>924</v>
      </c>
      <c r="D656" s="195" t="s">
        <v>219</v>
      </c>
      <c r="E656" s="196" t="s">
        <v>925</v>
      </c>
      <c r="F656" s="197" t="s">
        <v>926</v>
      </c>
      <c r="G656" s="198" t="s">
        <v>450</v>
      </c>
      <c r="H656" s="199">
        <v>1</v>
      </c>
      <c r="I656" s="200"/>
      <c r="J656" s="201">
        <f>ROUND(I656*H656,2)</f>
        <v>0</v>
      </c>
      <c r="K656" s="197" t="s">
        <v>223</v>
      </c>
      <c r="L656" s="62"/>
      <c r="M656" s="202" t="s">
        <v>40</v>
      </c>
      <c r="N656" s="203" t="s">
        <v>54</v>
      </c>
      <c r="O656" s="43"/>
      <c r="P656" s="204">
        <f>O656*H656</f>
        <v>0</v>
      </c>
      <c r="Q656" s="204">
        <v>0</v>
      </c>
      <c r="R656" s="204">
        <f>Q656*H656</f>
        <v>0</v>
      </c>
      <c r="S656" s="204">
        <v>0</v>
      </c>
      <c r="T656" s="205">
        <f>S656*H656</f>
        <v>0</v>
      </c>
      <c r="AR656" s="24" t="s">
        <v>276</v>
      </c>
      <c r="AT656" s="24" t="s">
        <v>219</v>
      </c>
      <c r="AU656" s="24" t="s">
        <v>92</v>
      </c>
      <c r="AY656" s="24" t="s">
        <v>217</v>
      </c>
      <c r="BE656" s="206">
        <f>IF(N656="základní",J656,0)</f>
        <v>0</v>
      </c>
      <c r="BF656" s="206">
        <f>IF(N656="snížená",J656,0)</f>
        <v>0</v>
      </c>
      <c r="BG656" s="206">
        <f>IF(N656="zákl. přenesená",J656,0)</f>
        <v>0</v>
      </c>
      <c r="BH656" s="206">
        <f>IF(N656="sníž. přenesená",J656,0)</f>
        <v>0</v>
      </c>
      <c r="BI656" s="206">
        <f>IF(N656="nulová",J656,0)</f>
        <v>0</v>
      </c>
      <c r="BJ656" s="24" t="s">
        <v>24</v>
      </c>
      <c r="BK656" s="206">
        <f>ROUND(I656*H656,2)</f>
        <v>0</v>
      </c>
      <c r="BL656" s="24" t="s">
        <v>276</v>
      </c>
      <c r="BM656" s="24" t="s">
        <v>746</v>
      </c>
    </row>
    <row r="657" spans="2:51" s="11" customFormat="1" ht="13.5">
      <c r="B657" s="207"/>
      <c r="C657" s="208"/>
      <c r="D657" s="209" t="s">
        <v>231</v>
      </c>
      <c r="E657" s="210" t="s">
        <v>40</v>
      </c>
      <c r="F657" s="211" t="s">
        <v>451</v>
      </c>
      <c r="G657" s="208"/>
      <c r="H657" s="212">
        <v>1</v>
      </c>
      <c r="I657" s="213"/>
      <c r="J657" s="208"/>
      <c r="K657" s="208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231</v>
      </c>
      <c r="AU657" s="218" t="s">
        <v>92</v>
      </c>
      <c r="AV657" s="11" t="s">
        <v>92</v>
      </c>
      <c r="AW657" s="11" t="s">
        <v>43</v>
      </c>
      <c r="AX657" s="11" t="s">
        <v>83</v>
      </c>
      <c r="AY657" s="218" t="s">
        <v>217</v>
      </c>
    </row>
    <row r="658" spans="2:51" s="13" customFormat="1" ht="13.5">
      <c r="B658" s="230"/>
      <c r="C658" s="231"/>
      <c r="D658" s="232" t="s">
        <v>231</v>
      </c>
      <c r="E658" s="233" t="s">
        <v>40</v>
      </c>
      <c r="F658" s="234" t="s">
        <v>238</v>
      </c>
      <c r="G658" s="231"/>
      <c r="H658" s="235">
        <v>1</v>
      </c>
      <c r="I658" s="236"/>
      <c r="J658" s="231"/>
      <c r="K658" s="231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231</v>
      </c>
      <c r="AU658" s="241" t="s">
        <v>92</v>
      </c>
      <c r="AV658" s="13" t="s">
        <v>224</v>
      </c>
      <c r="AW658" s="13" t="s">
        <v>43</v>
      </c>
      <c r="AX658" s="13" t="s">
        <v>24</v>
      </c>
      <c r="AY658" s="241" t="s">
        <v>217</v>
      </c>
    </row>
    <row r="659" spans="2:65" s="1" customFormat="1" ht="22.5" customHeight="1">
      <c r="B659" s="42"/>
      <c r="C659" s="242" t="s">
        <v>927</v>
      </c>
      <c r="D659" s="242" t="s">
        <v>266</v>
      </c>
      <c r="E659" s="243" t="s">
        <v>928</v>
      </c>
      <c r="F659" s="244" t="s">
        <v>929</v>
      </c>
      <c r="G659" s="245" t="s">
        <v>450</v>
      </c>
      <c r="H659" s="246">
        <v>1</v>
      </c>
      <c r="I659" s="247"/>
      <c r="J659" s="248">
        <f>ROUND(I659*H659,2)</f>
        <v>0</v>
      </c>
      <c r="K659" s="244" t="s">
        <v>223</v>
      </c>
      <c r="L659" s="249"/>
      <c r="M659" s="250" t="s">
        <v>40</v>
      </c>
      <c r="N659" s="251" t="s">
        <v>54</v>
      </c>
      <c r="O659" s="43"/>
      <c r="P659" s="204">
        <f>O659*H659</f>
        <v>0</v>
      </c>
      <c r="Q659" s="204">
        <v>0.065</v>
      </c>
      <c r="R659" s="204">
        <f>Q659*H659</f>
        <v>0.065</v>
      </c>
      <c r="S659" s="204">
        <v>0</v>
      </c>
      <c r="T659" s="205">
        <f>S659*H659</f>
        <v>0</v>
      </c>
      <c r="AR659" s="24" t="s">
        <v>357</v>
      </c>
      <c r="AT659" s="24" t="s">
        <v>266</v>
      </c>
      <c r="AU659" s="24" t="s">
        <v>92</v>
      </c>
      <c r="AY659" s="24" t="s">
        <v>217</v>
      </c>
      <c r="BE659" s="206">
        <f>IF(N659="základní",J659,0)</f>
        <v>0</v>
      </c>
      <c r="BF659" s="206">
        <f>IF(N659="snížená",J659,0)</f>
        <v>0</v>
      </c>
      <c r="BG659" s="206">
        <f>IF(N659="zákl. přenesená",J659,0)</f>
        <v>0</v>
      </c>
      <c r="BH659" s="206">
        <f>IF(N659="sníž. přenesená",J659,0)</f>
        <v>0</v>
      </c>
      <c r="BI659" s="206">
        <f>IF(N659="nulová",J659,0)</f>
        <v>0</v>
      </c>
      <c r="BJ659" s="24" t="s">
        <v>24</v>
      </c>
      <c r="BK659" s="206">
        <f>ROUND(I659*H659,2)</f>
        <v>0</v>
      </c>
      <c r="BL659" s="24" t="s">
        <v>276</v>
      </c>
      <c r="BM659" s="24" t="s">
        <v>751</v>
      </c>
    </row>
    <row r="660" spans="2:51" s="11" customFormat="1" ht="13.5">
      <c r="B660" s="207"/>
      <c r="C660" s="208"/>
      <c r="D660" s="209" t="s">
        <v>231</v>
      </c>
      <c r="E660" s="210" t="s">
        <v>40</v>
      </c>
      <c r="F660" s="211" t="s">
        <v>451</v>
      </c>
      <c r="G660" s="208"/>
      <c r="H660" s="212">
        <v>1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231</v>
      </c>
      <c r="AU660" s="218" t="s">
        <v>92</v>
      </c>
      <c r="AV660" s="11" t="s">
        <v>92</v>
      </c>
      <c r="AW660" s="11" t="s">
        <v>43</v>
      </c>
      <c r="AX660" s="11" t="s">
        <v>83</v>
      </c>
      <c r="AY660" s="218" t="s">
        <v>217</v>
      </c>
    </row>
    <row r="661" spans="2:51" s="13" customFormat="1" ht="13.5">
      <c r="B661" s="230"/>
      <c r="C661" s="231"/>
      <c r="D661" s="232" t="s">
        <v>231</v>
      </c>
      <c r="E661" s="233" t="s">
        <v>40</v>
      </c>
      <c r="F661" s="234" t="s">
        <v>238</v>
      </c>
      <c r="G661" s="231"/>
      <c r="H661" s="235">
        <v>1</v>
      </c>
      <c r="I661" s="236"/>
      <c r="J661" s="231"/>
      <c r="K661" s="231"/>
      <c r="L661" s="237"/>
      <c r="M661" s="238"/>
      <c r="N661" s="239"/>
      <c r="O661" s="239"/>
      <c r="P661" s="239"/>
      <c r="Q661" s="239"/>
      <c r="R661" s="239"/>
      <c r="S661" s="239"/>
      <c r="T661" s="240"/>
      <c r="AT661" s="241" t="s">
        <v>231</v>
      </c>
      <c r="AU661" s="241" t="s">
        <v>92</v>
      </c>
      <c r="AV661" s="13" t="s">
        <v>224</v>
      </c>
      <c r="AW661" s="13" t="s">
        <v>43</v>
      </c>
      <c r="AX661" s="13" t="s">
        <v>24</v>
      </c>
      <c r="AY661" s="241" t="s">
        <v>217</v>
      </c>
    </row>
    <row r="662" spans="2:65" s="1" customFormat="1" ht="22.5" customHeight="1">
      <c r="B662" s="42"/>
      <c r="C662" s="195" t="s">
        <v>930</v>
      </c>
      <c r="D662" s="195" t="s">
        <v>219</v>
      </c>
      <c r="E662" s="196" t="s">
        <v>931</v>
      </c>
      <c r="F662" s="197" t="s">
        <v>932</v>
      </c>
      <c r="G662" s="198" t="s">
        <v>450</v>
      </c>
      <c r="H662" s="199">
        <v>2</v>
      </c>
      <c r="I662" s="200"/>
      <c r="J662" s="201">
        <f>ROUND(I662*H662,2)</f>
        <v>0</v>
      </c>
      <c r="K662" s="197" t="s">
        <v>223</v>
      </c>
      <c r="L662" s="62"/>
      <c r="M662" s="202" t="s">
        <v>40</v>
      </c>
      <c r="N662" s="203" t="s">
        <v>54</v>
      </c>
      <c r="O662" s="43"/>
      <c r="P662" s="204">
        <f>O662*H662</f>
        <v>0</v>
      </c>
      <c r="Q662" s="204">
        <v>0.00084</v>
      </c>
      <c r="R662" s="204">
        <f>Q662*H662</f>
        <v>0.00168</v>
      </c>
      <c r="S662" s="204">
        <v>0</v>
      </c>
      <c r="T662" s="205">
        <f>S662*H662</f>
        <v>0</v>
      </c>
      <c r="AR662" s="24" t="s">
        <v>276</v>
      </c>
      <c r="AT662" s="24" t="s">
        <v>219</v>
      </c>
      <c r="AU662" s="24" t="s">
        <v>92</v>
      </c>
      <c r="AY662" s="24" t="s">
        <v>217</v>
      </c>
      <c r="BE662" s="206">
        <f>IF(N662="základní",J662,0)</f>
        <v>0</v>
      </c>
      <c r="BF662" s="206">
        <f>IF(N662="snížená",J662,0)</f>
        <v>0</v>
      </c>
      <c r="BG662" s="206">
        <f>IF(N662="zákl. přenesená",J662,0)</f>
        <v>0</v>
      </c>
      <c r="BH662" s="206">
        <f>IF(N662="sníž. přenesená",J662,0)</f>
        <v>0</v>
      </c>
      <c r="BI662" s="206">
        <f>IF(N662="nulová",J662,0)</f>
        <v>0</v>
      </c>
      <c r="BJ662" s="24" t="s">
        <v>24</v>
      </c>
      <c r="BK662" s="206">
        <f>ROUND(I662*H662,2)</f>
        <v>0</v>
      </c>
      <c r="BL662" s="24" t="s">
        <v>276</v>
      </c>
      <c r="BM662" s="24" t="s">
        <v>756</v>
      </c>
    </row>
    <row r="663" spans="2:51" s="11" customFormat="1" ht="13.5">
      <c r="B663" s="207"/>
      <c r="C663" s="208"/>
      <c r="D663" s="209" t="s">
        <v>231</v>
      </c>
      <c r="E663" s="210" t="s">
        <v>40</v>
      </c>
      <c r="F663" s="211" t="s">
        <v>933</v>
      </c>
      <c r="G663" s="208"/>
      <c r="H663" s="212">
        <v>2</v>
      </c>
      <c r="I663" s="213"/>
      <c r="J663" s="208"/>
      <c r="K663" s="208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231</v>
      </c>
      <c r="AU663" s="218" t="s">
        <v>92</v>
      </c>
      <c r="AV663" s="11" t="s">
        <v>92</v>
      </c>
      <c r="AW663" s="11" t="s">
        <v>43</v>
      </c>
      <c r="AX663" s="11" t="s">
        <v>83</v>
      </c>
      <c r="AY663" s="218" t="s">
        <v>217</v>
      </c>
    </row>
    <row r="664" spans="2:51" s="13" customFormat="1" ht="13.5">
      <c r="B664" s="230"/>
      <c r="C664" s="231"/>
      <c r="D664" s="232" t="s">
        <v>231</v>
      </c>
      <c r="E664" s="233" t="s">
        <v>40</v>
      </c>
      <c r="F664" s="234" t="s">
        <v>238</v>
      </c>
      <c r="G664" s="231"/>
      <c r="H664" s="235">
        <v>2</v>
      </c>
      <c r="I664" s="236"/>
      <c r="J664" s="231"/>
      <c r="K664" s="231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231</v>
      </c>
      <c r="AU664" s="241" t="s">
        <v>92</v>
      </c>
      <c r="AV664" s="13" t="s">
        <v>224</v>
      </c>
      <c r="AW664" s="13" t="s">
        <v>43</v>
      </c>
      <c r="AX664" s="13" t="s">
        <v>24</v>
      </c>
      <c r="AY664" s="241" t="s">
        <v>217</v>
      </c>
    </row>
    <row r="665" spans="2:65" s="1" customFormat="1" ht="22.5" customHeight="1">
      <c r="B665" s="42"/>
      <c r="C665" s="242" t="s">
        <v>934</v>
      </c>
      <c r="D665" s="242" t="s">
        <v>266</v>
      </c>
      <c r="E665" s="243" t="s">
        <v>935</v>
      </c>
      <c r="F665" s="244" t="s">
        <v>936</v>
      </c>
      <c r="G665" s="245" t="s">
        <v>222</v>
      </c>
      <c r="H665" s="246">
        <v>6.644</v>
      </c>
      <c r="I665" s="247"/>
      <c r="J665" s="248">
        <f>ROUND(I665*H665,2)</f>
        <v>0</v>
      </c>
      <c r="K665" s="244" t="s">
        <v>40</v>
      </c>
      <c r="L665" s="249"/>
      <c r="M665" s="250" t="s">
        <v>40</v>
      </c>
      <c r="N665" s="251" t="s">
        <v>54</v>
      </c>
      <c r="O665" s="43"/>
      <c r="P665" s="204">
        <f>O665*H665</f>
        <v>0</v>
      </c>
      <c r="Q665" s="204">
        <v>0</v>
      </c>
      <c r="R665" s="204">
        <f>Q665*H665</f>
        <v>0</v>
      </c>
      <c r="S665" s="204">
        <v>0</v>
      </c>
      <c r="T665" s="205">
        <f>S665*H665</f>
        <v>0</v>
      </c>
      <c r="AR665" s="24" t="s">
        <v>357</v>
      </c>
      <c r="AT665" s="24" t="s">
        <v>266</v>
      </c>
      <c r="AU665" s="24" t="s">
        <v>92</v>
      </c>
      <c r="AY665" s="24" t="s">
        <v>217</v>
      </c>
      <c r="BE665" s="206">
        <f>IF(N665="základní",J665,0)</f>
        <v>0</v>
      </c>
      <c r="BF665" s="206">
        <f>IF(N665="snížená",J665,0)</f>
        <v>0</v>
      </c>
      <c r="BG665" s="206">
        <f>IF(N665="zákl. přenesená",J665,0)</f>
        <v>0</v>
      </c>
      <c r="BH665" s="206">
        <f>IF(N665="sníž. přenesená",J665,0)</f>
        <v>0</v>
      </c>
      <c r="BI665" s="206">
        <f>IF(N665="nulová",J665,0)</f>
        <v>0</v>
      </c>
      <c r="BJ665" s="24" t="s">
        <v>24</v>
      </c>
      <c r="BK665" s="206">
        <f>ROUND(I665*H665,2)</f>
        <v>0</v>
      </c>
      <c r="BL665" s="24" t="s">
        <v>276</v>
      </c>
      <c r="BM665" s="24" t="s">
        <v>761</v>
      </c>
    </row>
    <row r="666" spans="2:51" s="11" customFormat="1" ht="13.5">
      <c r="B666" s="207"/>
      <c r="C666" s="208"/>
      <c r="D666" s="209" t="s">
        <v>231</v>
      </c>
      <c r="E666" s="210" t="s">
        <v>40</v>
      </c>
      <c r="F666" s="211" t="s">
        <v>937</v>
      </c>
      <c r="G666" s="208"/>
      <c r="H666" s="212">
        <v>6.644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231</v>
      </c>
      <c r="AU666" s="218" t="s">
        <v>92</v>
      </c>
      <c r="AV666" s="11" t="s">
        <v>92</v>
      </c>
      <c r="AW666" s="11" t="s">
        <v>43</v>
      </c>
      <c r="AX666" s="11" t="s">
        <v>83</v>
      </c>
      <c r="AY666" s="218" t="s">
        <v>217</v>
      </c>
    </row>
    <row r="667" spans="2:51" s="13" customFormat="1" ht="13.5">
      <c r="B667" s="230"/>
      <c r="C667" s="231"/>
      <c r="D667" s="232" t="s">
        <v>231</v>
      </c>
      <c r="E667" s="233" t="s">
        <v>40</v>
      </c>
      <c r="F667" s="234" t="s">
        <v>238</v>
      </c>
      <c r="G667" s="231"/>
      <c r="H667" s="235">
        <v>6.644</v>
      </c>
      <c r="I667" s="236"/>
      <c r="J667" s="231"/>
      <c r="K667" s="231"/>
      <c r="L667" s="237"/>
      <c r="M667" s="238"/>
      <c r="N667" s="239"/>
      <c r="O667" s="239"/>
      <c r="P667" s="239"/>
      <c r="Q667" s="239"/>
      <c r="R667" s="239"/>
      <c r="S667" s="239"/>
      <c r="T667" s="240"/>
      <c r="AT667" s="241" t="s">
        <v>231</v>
      </c>
      <c r="AU667" s="241" t="s">
        <v>92</v>
      </c>
      <c r="AV667" s="13" t="s">
        <v>224</v>
      </c>
      <c r="AW667" s="13" t="s">
        <v>43</v>
      </c>
      <c r="AX667" s="13" t="s">
        <v>24</v>
      </c>
      <c r="AY667" s="241" t="s">
        <v>217</v>
      </c>
    </row>
    <row r="668" spans="2:65" s="1" customFormat="1" ht="22.5" customHeight="1">
      <c r="B668" s="42"/>
      <c r="C668" s="195" t="s">
        <v>938</v>
      </c>
      <c r="D668" s="195" t="s">
        <v>219</v>
      </c>
      <c r="E668" s="196" t="s">
        <v>939</v>
      </c>
      <c r="F668" s="197" t="s">
        <v>940</v>
      </c>
      <c r="G668" s="198" t="s">
        <v>450</v>
      </c>
      <c r="H668" s="199">
        <v>1</v>
      </c>
      <c r="I668" s="200"/>
      <c r="J668" s="201">
        <f>ROUND(I668*H668,2)</f>
        <v>0</v>
      </c>
      <c r="K668" s="197" t="s">
        <v>223</v>
      </c>
      <c r="L668" s="62"/>
      <c r="M668" s="202" t="s">
        <v>40</v>
      </c>
      <c r="N668" s="203" t="s">
        <v>54</v>
      </c>
      <c r="O668" s="43"/>
      <c r="P668" s="204">
        <f>O668*H668</f>
        <v>0</v>
      </c>
      <c r="Q668" s="204">
        <v>0</v>
      </c>
      <c r="R668" s="204">
        <f>Q668*H668</f>
        <v>0</v>
      </c>
      <c r="S668" s="204">
        <v>0</v>
      </c>
      <c r="T668" s="205">
        <f>S668*H668</f>
        <v>0</v>
      </c>
      <c r="AR668" s="24" t="s">
        <v>276</v>
      </c>
      <c r="AT668" s="24" t="s">
        <v>219</v>
      </c>
      <c r="AU668" s="24" t="s">
        <v>92</v>
      </c>
      <c r="AY668" s="24" t="s">
        <v>217</v>
      </c>
      <c r="BE668" s="206">
        <f>IF(N668="základní",J668,0)</f>
        <v>0</v>
      </c>
      <c r="BF668" s="206">
        <f>IF(N668="snížená",J668,0)</f>
        <v>0</v>
      </c>
      <c r="BG668" s="206">
        <f>IF(N668="zákl. přenesená",J668,0)</f>
        <v>0</v>
      </c>
      <c r="BH668" s="206">
        <f>IF(N668="sníž. přenesená",J668,0)</f>
        <v>0</v>
      </c>
      <c r="BI668" s="206">
        <f>IF(N668="nulová",J668,0)</f>
        <v>0</v>
      </c>
      <c r="BJ668" s="24" t="s">
        <v>24</v>
      </c>
      <c r="BK668" s="206">
        <f>ROUND(I668*H668,2)</f>
        <v>0</v>
      </c>
      <c r="BL668" s="24" t="s">
        <v>276</v>
      </c>
      <c r="BM668" s="24" t="s">
        <v>766</v>
      </c>
    </row>
    <row r="669" spans="2:51" s="11" customFormat="1" ht="13.5">
      <c r="B669" s="207"/>
      <c r="C669" s="208"/>
      <c r="D669" s="209" t="s">
        <v>231</v>
      </c>
      <c r="E669" s="210" t="s">
        <v>40</v>
      </c>
      <c r="F669" s="211" t="s">
        <v>451</v>
      </c>
      <c r="G669" s="208"/>
      <c r="H669" s="212">
        <v>1</v>
      </c>
      <c r="I669" s="213"/>
      <c r="J669" s="208"/>
      <c r="K669" s="208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231</v>
      </c>
      <c r="AU669" s="218" t="s">
        <v>92</v>
      </c>
      <c r="AV669" s="11" t="s">
        <v>92</v>
      </c>
      <c r="AW669" s="11" t="s">
        <v>43</v>
      </c>
      <c r="AX669" s="11" t="s">
        <v>83</v>
      </c>
      <c r="AY669" s="218" t="s">
        <v>217</v>
      </c>
    </row>
    <row r="670" spans="2:51" s="13" customFormat="1" ht="13.5">
      <c r="B670" s="230"/>
      <c r="C670" s="231"/>
      <c r="D670" s="232" t="s">
        <v>231</v>
      </c>
      <c r="E670" s="233" t="s">
        <v>40</v>
      </c>
      <c r="F670" s="234" t="s">
        <v>238</v>
      </c>
      <c r="G670" s="231"/>
      <c r="H670" s="235">
        <v>1</v>
      </c>
      <c r="I670" s="236"/>
      <c r="J670" s="231"/>
      <c r="K670" s="231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231</v>
      </c>
      <c r="AU670" s="241" t="s">
        <v>92</v>
      </c>
      <c r="AV670" s="13" t="s">
        <v>224</v>
      </c>
      <c r="AW670" s="13" t="s">
        <v>43</v>
      </c>
      <c r="AX670" s="13" t="s">
        <v>24</v>
      </c>
      <c r="AY670" s="241" t="s">
        <v>217</v>
      </c>
    </row>
    <row r="671" spans="2:65" s="1" customFormat="1" ht="22.5" customHeight="1">
      <c r="B671" s="42"/>
      <c r="C671" s="242" t="s">
        <v>941</v>
      </c>
      <c r="D671" s="242" t="s">
        <v>266</v>
      </c>
      <c r="E671" s="243" t="s">
        <v>942</v>
      </c>
      <c r="F671" s="244" t="s">
        <v>943</v>
      </c>
      <c r="G671" s="245" t="s">
        <v>450</v>
      </c>
      <c r="H671" s="246">
        <v>1</v>
      </c>
      <c r="I671" s="247"/>
      <c r="J671" s="248">
        <f>ROUND(I671*H671,2)</f>
        <v>0</v>
      </c>
      <c r="K671" s="244" t="s">
        <v>40</v>
      </c>
      <c r="L671" s="249"/>
      <c r="M671" s="250" t="s">
        <v>40</v>
      </c>
      <c r="N671" s="251" t="s">
        <v>54</v>
      </c>
      <c r="O671" s="43"/>
      <c r="P671" s="204">
        <f>O671*H671</f>
        <v>0</v>
      </c>
      <c r="Q671" s="204">
        <v>0</v>
      </c>
      <c r="R671" s="204">
        <f>Q671*H671</f>
        <v>0</v>
      </c>
      <c r="S671" s="204">
        <v>0</v>
      </c>
      <c r="T671" s="205">
        <f>S671*H671</f>
        <v>0</v>
      </c>
      <c r="AR671" s="24" t="s">
        <v>357</v>
      </c>
      <c r="AT671" s="24" t="s">
        <v>266</v>
      </c>
      <c r="AU671" s="24" t="s">
        <v>92</v>
      </c>
      <c r="AY671" s="24" t="s">
        <v>217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24" t="s">
        <v>24</v>
      </c>
      <c r="BK671" s="206">
        <f>ROUND(I671*H671,2)</f>
        <v>0</v>
      </c>
      <c r="BL671" s="24" t="s">
        <v>276</v>
      </c>
      <c r="BM671" s="24" t="s">
        <v>771</v>
      </c>
    </row>
    <row r="672" spans="2:51" s="11" customFormat="1" ht="13.5">
      <c r="B672" s="207"/>
      <c r="C672" s="208"/>
      <c r="D672" s="209" t="s">
        <v>231</v>
      </c>
      <c r="E672" s="210" t="s">
        <v>40</v>
      </c>
      <c r="F672" s="211" t="s">
        <v>451</v>
      </c>
      <c r="G672" s="208"/>
      <c r="H672" s="212">
        <v>1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231</v>
      </c>
      <c r="AU672" s="218" t="s">
        <v>92</v>
      </c>
      <c r="AV672" s="11" t="s">
        <v>92</v>
      </c>
      <c r="AW672" s="11" t="s">
        <v>43</v>
      </c>
      <c r="AX672" s="11" t="s">
        <v>83</v>
      </c>
      <c r="AY672" s="218" t="s">
        <v>217</v>
      </c>
    </row>
    <row r="673" spans="2:51" s="13" customFormat="1" ht="13.5">
      <c r="B673" s="230"/>
      <c r="C673" s="231"/>
      <c r="D673" s="232" t="s">
        <v>231</v>
      </c>
      <c r="E673" s="233" t="s">
        <v>40</v>
      </c>
      <c r="F673" s="234" t="s">
        <v>238</v>
      </c>
      <c r="G673" s="231"/>
      <c r="H673" s="235">
        <v>1</v>
      </c>
      <c r="I673" s="236"/>
      <c r="J673" s="231"/>
      <c r="K673" s="231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231</v>
      </c>
      <c r="AU673" s="241" t="s">
        <v>92</v>
      </c>
      <c r="AV673" s="13" t="s">
        <v>224</v>
      </c>
      <c r="AW673" s="13" t="s">
        <v>43</v>
      </c>
      <c r="AX673" s="13" t="s">
        <v>24</v>
      </c>
      <c r="AY673" s="241" t="s">
        <v>217</v>
      </c>
    </row>
    <row r="674" spans="2:65" s="1" customFormat="1" ht="22.5" customHeight="1">
      <c r="B674" s="42"/>
      <c r="C674" s="195" t="s">
        <v>944</v>
      </c>
      <c r="D674" s="195" t="s">
        <v>219</v>
      </c>
      <c r="E674" s="196" t="s">
        <v>945</v>
      </c>
      <c r="F674" s="197" t="s">
        <v>946</v>
      </c>
      <c r="G674" s="198" t="s">
        <v>450</v>
      </c>
      <c r="H674" s="199">
        <v>1</v>
      </c>
      <c r="I674" s="200"/>
      <c r="J674" s="201">
        <f>ROUND(I674*H674,2)</f>
        <v>0</v>
      </c>
      <c r="K674" s="197" t="s">
        <v>223</v>
      </c>
      <c r="L674" s="62"/>
      <c r="M674" s="202" t="s">
        <v>40</v>
      </c>
      <c r="N674" s="203" t="s">
        <v>54</v>
      </c>
      <c r="O674" s="43"/>
      <c r="P674" s="204">
        <f>O674*H674</f>
        <v>0</v>
      </c>
      <c r="Q674" s="204">
        <v>0</v>
      </c>
      <c r="R674" s="204">
        <f>Q674*H674</f>
        <v>0</v>
      </c>
      <c r="S674" s="204">
        <v>0</v>
      </c>
      <c r="T674" s="205">
        <f>S674*H674</f>
        <v>0</v>
      </c>
      <c r="AR674" s="24" t="s">
        <v>276</v>
      </c>
      <c r="AT674" s="24" t="s">
        <v>219</v>
      </c>
      <c r="AU674" s="24" t="s">
        <v>92</v>
      </c>
      <c r="AY674" s="24" t="s">
        <v>217</v>
      </c>
      <c r="BE674" s="206">
        <f>IF(N674="základní",J674,0)</f>
        <v>0</v>
      </c>
      <c r="BF674" s="206">
        <f>IF(N674="snížená",J674,0)</f>
        <v>0</v>
      </c>
      <c r="BG674" s="206">
        <f>IF(N674="zákl. přenesená",J674,0)</f>
        <v>0</v>
      </c>
      <c r="BH674" s="206">
        <f>IF(N674="sníž. přenesená",J674,0)</f>
        <v>0</v>
      </c>
      <c r="BI674" s="206">
        <f>IF(N674="nulová",J674,0)</f>
        <v>0</v>
      </c>
      <c r="BJ674" s="24" t="s">
        <v>24</v>
      </c>
      <c r="BK674" s="206">
        <f>ROUND(I674*H674,2)</f>
        <v>0</v>
      </c>
      <c r="BL674" s="24" t="s">
        <v>276</v>
      </c>
      <c r="BM674" s="24" t="s">
        <v>777</v>
      </c>
    </row>
    <row r="675" spans="2:51" s="11" customFormat="1" ht="13.5">
      <c r="B675" s="207"/>
      <c r="C675" s="208"/>
      <c r="D675" s="209" t="s">
        <v>231</v>
      </c>
      <c r="E675" s="210" t="s">
        <v>40</v>
      </c>
      <c r="F675" s="211" t="s">
        <v>451</v>
      </c>
      <c r="G675" s="208"/>
      <c r="H675" s="212">
        <v>1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231</v>
      </c>
      <c r="AU675" s="218" t="s">
        <v>92</v>
      </c>
      <c r="AV675" s="11" t="s">
        <v>92</v>
      </c>
      <c r="AW675" s="11" t="s">
        <v>43</v>
      </c>
      <c r="AX675" s="11" t="s">
        <v>83</v>
      </c>
      <c r="AY675" s="218" t="s">
        <v>217</v>
      </c>
    </row>
    <row r="676" spans="2:51" s="13" customFormat="1" ht="13.5">
      <c r="B676" s="230"/>
      <c r="C676" s="231"/>
      <c r="D676" s="232" t="s">
        <v>231</v>
      </c>
      <c r="E676" s="233" t="s">
        <v>40</v>
      </c>
      <c r="F676" s="234" t="s">
        <v>238</v>
      </c>
      <c r="G676" s="231"/>
      <c r="H676" s="235">
        <v>1</v>
      </c>
      <c r="I676" s="236"/>
      <c r="J676" s="231"/>
      <c r="K676" s="231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231</v>
      </c>
      <c r="AU676" s="241" t="s">
        <v>92</v>
      </c>
      <c r="AV676" s="13" t="s">
        <v>224</v>
      </c>
      <c r="AW676" s="13" t="s">
        <v>43</v>
      </c>
      <c r="AX676" s="13" t="s">
        <v>24</v>
      </c>
      <c r="AY676" s="241" t="s">
        <v>217</v>
      </c>
    </row>
    <row r="677" spans="2:65" s="1" customFormat="1" ht="22.5" customHeight="1">
      <c r="B677" s="42"/>
      <c r="C677" s="242" t="s">
        <v>947</v>
      </c>
      <c r="D677" s="242" t="s">
        <v>266</v>
      </c>
      <c r="E677" s="243" t="s">
        <v>948</v>
      </c>
      <c r="F677" s="244" t="s">
        <v>949</v>
      </c>
      <c r="G677" s="245" t="s">
        <v>450</v>
      </c>
      <c r="H677" s="246">
        <v>1</v>
      </c>
      <c r="I677" s="247"/>
      <c r="J677" s="248">
        <f>ROUND(I677*H677,2)</f>
        <v>0</v>
      </c>
      <c r="K677" s="244" t="s">
        <v>40</v>
      </c>
      <c r="L677" s="249"/>
      <c r="M677" s="250" t="s">
        <v>40</v>
      </c>
      <c r="N677" s="251" t="s">
        <v>54</v>
      </c>
      <c r="O677" s="43"/>
      <c r="P677" s="204">
        <f>O677*H677</f>
        <v>0</v>
      </c>
      <c r="Q677" s="204">
        <v>0</v>
      </c>
      <c r="R677" s="204">
        <f>Q677*H677</f>
        <v>0</v>
      </c>
      <c r="S677" s="204">
        <v>0</v>
      </c>
      <c r="T677" s="205">
        <f>S677*H677</f>
        <v>0</v>
      </c>
      <c r="AR677" s="24" t="s">
        <v>357</v>
      </c>
      <c r="AT677" s="24" t="s">
        <v>266</v>
      </c>
      <c r="AU677" s="24" t="s">
        <v>92</v>
      </c>
      <c r="AY677" s="24" t="s">
        <v>217</v>
      </c>
      <c r="BE677" s="206">
        <f>IF(N677="základní",J677,0)</f>
        <v>0</v>
      </c>
      <c r="BF677" s="206">
        <f>IF(N677="snížená",J677,0)</f>
        <v>0</v>
      </c>
      <c r="BG677" s="206">
        <f>IF(N677="zákl. přenesená",J677,0)</f>
        <v>0</v>
      </c>
      <c r="BH677" s="206">
        <f>IF(N677="sníž. přenesená",J677,0)</f>
        <v>0</v>
      </c>
      <c r="BI677" s="206">
        <f>IF(N677="nulová",J677,0)</f>
        <v>0</v>
      </c>
      <c r="BJ677" s="24" t="s">
        <v>24</v>
      </c>
      <c r="BK677" s="206">
        <f>ROUND(I677*H677,2)</f>
        <v>0</v>
      </c>
      <c r="BL677" s="24" t="s">
        <v>276</v>
      </c>
      <c r="BM677" s="24" t="s">
        <v>782</v>
      </c>
    </row>
    <row r="678" spans="2:51" s="11" customFormat="1" ht="13.5">
      <c r="B678" s="207"/>
      <c r="C678" s="208"/>
      <c r="D678" s="209" t="s">
        <v>231</v>
      </c>
      <c r="E678" s="210" t="s">
        <v>40</v>
      </c>
      <c r="F678" s="211" t="s">
        <v>451</v>
      </c>
      <c r="G678" s="208"/>
      <c r="H678" s="212">
        <v>1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231</v>
      </c>
      <c r="AU678" s="218" t="s">
        <v>92</v>
      </c>
      <c r="AV678" s="11" t="s">
        <v>92</v>
      </c>
      <c r="AW678" s="11" t="s">
        <v>43</v>
      </c>
      <c r="AX678" s="11" t="s">
        <v>83</v>
      </c>
      <c r="AY678" s="218" t="s">
        <v>217</v>
      </c>
    </row>
    <row r="679" spans="2:51" s="13" customFormat="1" ht="13.5">
      <c r="B679" s="230"/>
      <c r="C679" s="231"/>
      <c r="D679" s="232" t="s">
        <v>231</v>
      </c>
      <c r="E679" s="233" t="s">
        <v>40</v>
      </c>
      <c r="F679" s="234" t="s">
        <v>238</v>
      </c>
      <c r="G679" s="231"/>
      <c r="H679" s="235">
        <v>1</v>
      </c>
      <c r="I679" s="236"/>
      <c r="J679" s="231"/>
      <c r="K679" s="231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231</v>
      </c>
      <c r="AU679" s="241" t="s">
        <v>92</v>
      </c>
      <c r="AV679" s="13" t="s">
        <v>224</v>
      </c>
      <c r="AW679" s="13" t="s">
        <v>43</v>
      </c>
      <c r="AX679" s="13" t="s">
        <v>24</v>
      </c>
      <c r="AY679" s="241" t="s">
        <v>217</v>
      </c>
    </row>
    <row r="680" spans="2:65" s="1" customFormat="1" ht="22.5" customHeight="1">
      <c r="B680" s="42"/>
      <c r="C680" s="195" t="s">
        <v>950</v>
      </c>
      <c r="D680" s="195" t="s">
        <v>219</v>
      </c>
      <c r="E680" s="196" t="s">
        <v>951</v>
      </c>
      <c r="F680" s="197" t="s">
        <v>952</v>
      </c>
      <c r="G680" s="198" t="s">
        <v>286</v>
      </c>
      <c r="H680" s="199">
        <v>13.03</v>
      </c>
      <c r="I680" s="200"/>
      <c r="J680" s="201">
        <f>ROUND(I680*H680,2)</f>
        <v>0</v>
      </c>
      <c r="K680" s="197" t="s">
        <v>223</v>
      </c>
      <c r="L680" s="62"/>
      <c r="M680" s="202" t="s">
        <v>40</v>
      </c>
      <c r="N680" s="203" t="s">
        <v>54</v>
      </c>
      <c r="O680" s="43"/>
      <c r="P680" s="204">
        <f>O680*H680</f>
        <v>0</v>
      </c>
      <c r="Q680" s="204">
        <v>0</v>
      </c>
      <c r="R680" s="204">
        <f>Q680*H680</f>
        <v>0</v>
      </c>
      <c r="S680" s="204">
        <v>0</v>
      </c>
      <c r="T680" s="205">
        <f>S680*H680</f>
        <v>0</v>
      </c>
      <c r="AR680" s="24" t="s">
        <v>276</v>
      </c>
      <c r="AT680" s="24" t="s">
        <v>219</v>
      </c>
      <c r="AU680" s="24" t="s">
        <v>92</v>
      </c>
      <c r="AY680" s="24" t="s">
        <v>217</v>
      </c>
      <c r="BE680" s="206">
        <f>IF(N680="základní",J680,0)</f>
        <v>0</v>
      </c>
      <c r="BF680" s="206">
        <f>IF(N680="snížená",J680,0)</f>
        <v>0</v>
      </c>
      <c r="BG680" s="206">
        <f>IF(N680="zákl. přenesená",J680,0)</f>
        <v>0</v>
      </c>
      <c r="BH680" s="206">
        <f>IF(N680="sníž. přenesená",J680,0)</f>
        <v>0</v>
      </c>
      <c r="BI680" s="206">
        <f>IF(N680="nulová",J680,0)</f>
        <v>0</v>
      </c>
      <c r="BJ680" s="24" t="s">
        <v>24</v>
      </c>
      <c r="BK680" s="206">
        <f>ROUND(I680*H680,2)</f>
        <v>0</v>
      </c>
      <c r="BL680" s="24" t="s">
        <v>276</v>
      </c>
      <c r="BM680" s="24" t="s">
        <v>786</v>
      </c>
    </row>
    <row r="681" spans="2:63" s="10" customFormat="1" ht="29.85" customHeight="1">
      <c r="B681" s="178"/>
      <c r="C681" s="179"/>
      <c r="D681" s="192" t="s">
        <v>82</v>
      </c>
      <c r="E681" s="193" t="s">
        <v>953</v>
      </c>
      <c r="F681" s="193" t="s">
        <v>954</v>
      </c>
      <c r="G681" s="179"/>
      <c r="H681" s="179"/>
      <c r="I681" s="182"/>
      <c r="J681" s="194">
        <f>BK681</f>
        <v>0</v>
      </c>
      <c r="K681" s="179"/>
      <c r="L681" s="184"/>
      <c r="M681" s="185"/>
      <c r="N681" s="186"/>
      <c r="O681" s="186"/>
      <c r="P681" s="187">
        <f>SUM(P682:P727)</f>
        <v>0</v>
      </c>
      <c r="Q681" s="186"/>
      <c r="R681" s="187">
        <f>SUM(R682:R727)</f>
        <v>0.7036734</v>
      </c>
      <c r="S681" s="186"/>
      <c r="T681" s="188">
        <f>SUM(T682:T727)</f>
        <v>0.9510940000000001</v>
      </c>
      <c r="AR681" s="189" t="s">
        <v>92</v>
      </c>
      <c r="AT681" s="190" t="s">
        <v>82</v>
      </c>
      <c r="AU681" s="190" t="s">
        <v>24</v>
      </c>
      <c r="AY681" s="189" t="s">
        <v>217</v>
      </c>
      <c r="BK681" s="191">
        <f>SUM(BK682:BK727)</f>
        <v>0</v>
      </c>
    </row>
    <row r="682" spans="2:65" s="1" customFormat="1" ht="22.5" customHeight="1">
      <c r="B682" s="42"/>
      <c r="C682" s="195" t="s">
        <v>955</v>
      </c>
      <c r="D682" s="195" t="s">
        <v>219</v>
      </c>
      <c r="E682" s="196" t="s">
        <v>956</v>
      </c>
      <c r="F682" s="197" t="s">
        <v>957</v>
      </c>
      <c r="G682" s="198" t="s">
        <v>222</v>
      </c>
      <c r="H682" s="199">
        <v>2.4</v>
      </c>
      <c r="I682" s="200"/>
      <c r="J682" s="201">
        <f>ROUND(I682*H682,2)</f>
        <v>0</v>
      </c>
      <c r="K682" s="197" t="s">
        <v>223</v>
      </c>
      <c r="L682" s="62"/>
      <c r="M682" s="202" t="s">
        <v>40</v>
      </c>
      <c r="N682" s="203" t="s">
        <v>54</v>
      </c>
      <c r="O682" s="43"/>
      <c r="P682" s="204">
        <f>O682*H682</f>
        <v>0</v>
      </c>
      <c r="Q682" s="204">
        <v>0</v>
      </c>
      <c r="R682" s="204">
        <f>Q682*H682</f>
        <v>0</v>
      </c>
      <c r="S682" s="204">
        <v>0</v>
      </c>
      <c r="T682" s="205">
        <f>S682*H682</f>
        <v>0</v>
      </c>
      <c r="AR682" s="24" t="s">
        <v>276</v>
      </c>
      <c r="AT682" s="24" t="s">
        <v>219</v>
      </c>
      <c r="AU682" s="24" t="s">
        <v>92</v>
      </c>
      <c r="AY682" s="24" t="s">
        <v>217</v>
      </c>
      <c r="BE682" s="206">
        <f>IF(N682="základní",J682,0)</f>
        <v>0</v>
      </c>
      <c r="BF682" s="206">
        <f>IF(N682="snížená",J682,0)</f>
        <v>0</v>
      </c>
      <c r="BG682" s="206">
        <f>IF(N682="zákl. přenesená",J682,0)</f>
        <v>0</v>
      </c>
      <c r="BH682" s="206">
        <f>IF(N682="sníž. přenesená",J682,0)</f>
        <v>0</v>
      </c>
      <c r="BI682" s="206">
        <f>IF(N682="nulová",J682,0)</f>
        <v>0</v>
      </c>
      <c r="BJ682" s="24" t="s">
        <v>24</v>
      </c>
      <c r="BK682" s="206">
        <f>ROUND(I682*H682,2)</f>
        <v>0</v>
      </c>
      <c r="BL682" s="24" t="s">
        <v>276</v>
      </c>
      <c r="BM682" s="24" t="s">
        <v>791</v>
      </c>
    </row>
    <row r="683" spans="2:51" s="11" customFormat="1" ht="13.5">
      <c r="B683" s="207"/>
      <c r="C683" s="208"/>
      <c r="D683" s="209" t="s">
        <v>231</v>
      </c>
      <c r="E683" s="210" t="s">
        <v>40</v>
      </c>
      <c r="F683" s="211" t="s">
        <v>958</v>
      </c>
      <c r="G683" s="208"/>
      <c r="H683" s="212">
        <v>2.4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231</v>
      </c>
      <c r="AU683" s="218" t="s">
        <v>92</v>
      </c>
      <c r="AV683" s="11" t="s">
        <v>92</v>
      </c>
      <c r="AW683" s="11" t="s">
        <v>43</v>
      </c>
      <c r="AX683" s="11" t="s">
        <v>83</v>
      </c>
      <c r="AY683" s="218" t="s">
        <v>217</v>
      </c>
    </row>
    <row r="684" spans="2:51" s="13" customFormat="1" ht="13.5">
      <c r="B684" s="230"/>
      <c r="C684" s="231"/>
      <c r="D684" s="232" t="s">
        <v>231</v>
      </c>
      <c r="E684" s="233" t="s">
        <v>40</v>
      </c>
      <c r="F684" s="234" t="s">
        <v>238</v>
      </c>
      <c r="G684" s="231"/>
      <c r="H684" s="235">
        <v>2.4</v>
      </c>
      <c r="I684" s="236"/>
      <c r="J684" s="231"/>
      <c r="K684" s="231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231</v>
      </c>
      <c r="AU684" s="241" t="s">
        <v>92</v>
      </c>
      <c r="AV684" s="13" t="s">
        <v>224</v>
      </c>
      <c r="AW684" s="13" t="s">
        <v>43</v>
      </c>
      <c r="AX684" s="13" t="s">
        <v>24</v>
      </c>
      <c r="AY684" s="241" t="s">
        <v>217</v>
      </c>
    </row>
    <row r="685" spans="2:65" s="1" customFormat="1" ht="22.5" customHeight="1">
      <c r="B685" s="42"/>
      <c r="C685" s="242" t="s">
        <v>959</v>
      </c>
      <c r="D685" s="242" t="s">
        <v>266</v>
      </c>
      <c r="E685" s="243" t="s">
        <v>960</v>
      </c>
      <c r="F685" s="244" t="s">
        <v>961</v>
      </c>
      <c r="G685" s="245" t="s">
        <v>222</v>
      </c>
      <c r="H685" s="246">
        <v>2.4</v>
      </c>
      <c r="I685" s="247"/>
      <c r="J685" s="248">
        <f>ROUND(I685*H685,2)</f>
        <v>0</v>
      </c>
      <c r="K685" s="244" t="s">
        <v>223</v>
      </c>
      <c r="L685" s="249"/>
      <c r="M685" s="250" t="s">
        <v>40</v>
      </c>
      <c r="N685" s="251" t="s">
        <v>54</v>
      </c>
      <c r="O685" s="43"/>
      <c r="P685" s="204">
        <f>O685*H685</f>
        <v>0</v>
      </c>
      <c r="Q685" s="204">
        <v>0.01</v>
      </c>
      <c r="R685" s="204">
        <f>Q685*H685</f>
        <v>0.024</v>
      </c>
      <c r="S685" s="204">
        <v>0</v>
      </c>
      <c r="T685" s="205">
        <f>S685*H685</f>
        <v>0</v>
      </c>
      <c r="AR685" s="24" t="s">
        <v>357</v>
      </c>
      <c r="AT685" s="24" t="s">
        <v>266</v>
      </c>
      <c r="AU685" s="24" t="s">
        <v>92</v>
      </c>
      <c r="AY685" s="24" t="s">
        <v>217</v>
      </c>
      <c r="BE685" s="206">
        <f>IF(N685="základní",J685,0)</f>
        <v>0</v>
      </c>
      <c r="BF685" s="206">
        <f>IF(N685="snížená",J685,0)</f>
        <v>0</v>
      </c>
      <c r="BG685" s="206">
        <f>IF(N685="zákl. přenesená",J685,0)</f>
        <v>0</v>
      </c>
      <c r="BH685" s="206">
        <f>IF(N685="sníž. přenesená",J685,0)</f>
        <v>0</v>
      </c>
      <c r="BI685" s="206">
        <f>IF(N685="nulová",J685,0)</f>
        <v>0</v>
      </c>
      <c r="BJ685" s="24" t="s">
        <v>24</v>
      </c>
      <c r="BK685" s="206">
        <f>ROUND(I685*H685,2)</f>
        <v>0</v>
      </c>
      <c r="BL685" s="24" t="s">
        <v>276</v>
      </c>
      <c r="BM685" s="24" t="s">
        <v>796</v>
      </c>
    </row>
    <row r="686" spans="2:51" s="11" customFormat="1" ht="13.5">
      <c r="B686" s="207"/>
      <c r="C686" s="208"/>
      <c r="D686" s="209" t="s">
        <v>231</v>
      </c>
      <c r="E686" s="210" t="s">
        <v>40</v>
      </c>
      <c r="F686" s="211" t="s">
        <v>958</v>
      </c>
      <c r="G686" s="208"/>
      <c r="H686" s="212">
        <v>2.4</v>
      </c>
      <c r="I686" s="213"/>
      <c r="J686" s="208"/>
      <c r="K686" s="208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231</v>
      </c>
      <c r="AU686" s="218" t="s">
        <v>92</v>
      </c>
      <c r="AV686" s="11" t="s">
        <v>92</v>
      </c>
      <c r="AW686" s="11" t="s">
        <v>43</v>
      </c>
      <c r="AX686" s="11" t="s">
        <v>83</v>
      </c>
      <c r="AY686" s="218" t="s">
        <v>217</v>
      </c>
    </row>
    <row r="687" spans="2:51" s="13" customFormat="1" ht="13.5">
      <c r="B687" s="230"/>
      <c r="C687" s="231"/>
      <c r="D687" s="232" t="s">
        <v>231</v>
      </c>
      <c r="E687" s="233" t="s">
        <v>40</v>
      </c>
      <c r="F687" s="234" t="s">
        <v>238</v>
      </c>
      <c r="G687" s="231"/>
      <c r="H687" s="235">
        <v>2.4</v>
      </c>
      <c r="I687" s="236"/>
      <c r="J687" s="231"/>
      <c r="K687" s="231"/>
      <c r="L687" s="237"/>
      <c r="M687" s="238"/>
      <c r="N687" s="239"/>
      <c r="O687" s="239"/>
      <c r="P687" s="239"/>
      <c r="Q687" s="239"/>
      <c r="R687" s="239"/>
      <c r="S687" s="239"/>
      <c r="T687" s="240"/>
      <c r="AT687" s="241" t="s">
        <v>231</v>
      </c>
      <c r="AU687" s="241" t="s">
        <v>92</v>
      </c>
      <c r="AV687" s="13" t="s">
        <v>224</v>
      </c>
      <c r="AW687" s="13" t="s">
        <v>43</v>
      </c>
      <c r="AX687" s="13" t="s">
        <v>24</v>
      </c>
      <c r="AY687" s="241" t="s">
        <v>217</v>
      </c>
    </row>
    <row r="688" spans="2:65" s="1" customFormat="1" ht="22.5" customHeight="1">
      <c r="B688" s="42"/>
      <c r="C688" s="195" t="s">
        <v>962</v>
      </c>
      <c r="D688" s="195" t="s">
        <v>219</v>
      </c>
      <c r="E688" s="196" t="s">
        <v>963</v>
      </c>
      <c r="F688" s="197" t="s">
        <v>964</v>
      </c>
      <c r="G688" s="198" t="s">
        <v>388</v>
      </c>
      <c r="H688" s="199">
        <v>6.4</v>
      </c>
      <c r="I688" s="200"/>
      <c r="J688" s="201">
        <f>ROUND(I688*H688,2)</f>
        <v>0</v>
      </c>
      <c r="K688" s="197" t="s">
        <v>223</v>
      </c>
      <c r="L688" s="62"/>
      <c r="M688" s="202" t="s">
        <v>40</v>
      </c>
      <c r="N688" s="203" t="s">
        <v>54</v>
      </c>
      <c r="O688" s="43"/>
      <c r="P688" s="204">
        <f>O688*H688</f>
        <v>0</v>
      </c>
      <c r="Q688" s="204">
        <v>0</v>
      </c>
      <c r="R688" s="204">
        <f>Q688*H688</f>
        <v>0</v>
      </c>
      <c r="S688" s="204">
        <v>0</v>
      </c>
      <c r="T688" s="205">
        <f>S688*H688</f>
        <v>0</v>
      </c>
      <c r="AR688" s="24" t="s">
        <v>276</v>
      </c>
      <c r="AT688" s="24" t="s">
        <v>219</v>
      </c>
      <c r="AU688" s="24" t="s">
        <v>92</v>
      </c>
      <c r="AY688" s="24" t="s">
        <v>217</v>
      </c>
      <c r="BE688" s="206">
        <f>IF(N688="základní",J688,0)</f>
        <v>0</v>
      </c>
      <c r="BF688" s="206">
        <f>IF(N688="snížená",J688,0)</f>
        <v>0</v>
      </c>
      <c r="BG688" s="206">
        <f>IF(N688="zákl. přenesená",J688,0)</f>
        <v>0</v>
      </c>
      <c r="BH688" s="206">
        <f>IF(N688="sníž. přenesená",J688,0)</f>
        <v>0</v>
      </c>
      <c r="BI688" s="206">
        <f>IF(N688="nulová",J688,0)</f>
        <v>0</v>
      </c>
      <c r="BJ688" s="24" t="s">
        <v>24</v>
      </c>
      <c r="BK688" s="206">
        <f>ROUND(I688*H688,2)</f>
        <v>0</v>
      </c>
      <c r="BL688" s="24" t="s">
        <v>276</v>
      </c>
      <c r="BM688" s="24" t="s">
        <v>802</v>
      </c>
    </row>
    <row r="689" spans="2:51" s="11" customFormat="1" ht="13.5">
      <c r="B689" s="207"/>
      <c r="C689" s="208"/>
      <c r="D689" s="209" t="s">
        <v>231</v>
      </c>
      <c r="E689" s="210" t="s">
        <v>40</v>
      </c>
      <c r="F689" s="211" t="s">
        <v>965</v>
      </c>
      <c r="G689" s="208"/>
      <c r="H689" s="212">
        <v>6.4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231</v>
      </c>
      <c r="AU689" s="218" t="s">
        <v>92</v>
      </c>
      <c r="AV689" s="11" t="s">
        <v>92</v>
      </c>
      <c r="AW689" s="11" t="s">
        <v>43</v>
      </c>
      <c r="AX689" s="11" t="s">
        <v>83</v>
      </c>
      <c r="AY689" s="218" t="s">
        <v>217</v>
      </c>
    </row>
    <row r="690" spans="2:51" s="13" customFormat="1" ht="13.5">
      <c r="B690" s="230"/>
      <c r="C690" s="231"/>
      <c r="D690" s="232" t="s">
        <v>231</v>
      </c>
      <c r="E690" s="233" t="s">
        <v>40</v>
      </c>
      <c r="F690" s="234" t="s">
        <v>238</v>
      </c>
      <c r="G690" s="231"/>
      <c r="H690" s="235">
        <v>6.4</v>
      </c>
      <c r="I690" s="236"/>
      <c r="J690" s="231"/>
      <c r="K690" s="231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231</v>
      </c>
      <c r="AU690" s="241" t="s">
        <v>92</v>
      </c>
      <c r="AV690" s="13" t="s">
        <v>224</v>
      </c>
      <c r="AW690" s="13" t="s">
        <v>43</v>
      </c>
      <c r="AX690" s="13" t="s">
        <v>24</v>
      </c>
      <c r="AY690" s="241" t="s">
        <v>217</v>
      </c>
    </row>
    <row r="691" spans="2:65" s="1" customFormat="1" ht="22.5" customHeight="1">
      <c r="B691" s="42"/>
      <c r="C691" s="242" t="s">
        <v>966</v>
      </c>
      <c r="D691" s="242" t="s">
        <v>266</v>
      </c>
      <c r="E691" s="243" t="s">
        <v>967</v>
      </c>
      <c r="F691" s="244" t="s">
        <v>968</v>
      </c>
      <c r="G691" s="245" t="s">
        <v>388</v>
      </c>
      <c r="H691" s="246">
        <v>6.4</v>
      </c>
      <c r="I691" s="247"/>
      <c r="J691" s="248">
        <f>ROUND(I691*H691,2)</f>
        <v>0</v>
      </c>
      <c r="K691" s="244" t="s">
        <v>223</v>
      </c>
      <c r="L691" s="249"/>
      <c r="M691" s="250" t="s">
        <v>40</v>
      </c>
      <c r="N691" s="251" t="s">
        <v>54</v>
      </c>
      <c r="O691" s="43"/>
      <c r="P691" s="204">
        <f>O691*H691</f>
        <v>0</v>
      </c>
      <c r="Q691" s="204">
        <v>0.0002</v>
      </c>
      <c r="R691" s="204">
        <f>Q691*H691</f>
        <v>0.00128</v>
      </c>
      <c r="S691" s="204">
        <v>0</v>
      </c>
      <c r="T691" s="205">
        <f>S691*H691</f>
        <v>0</v>
      </c>
      <c r="AR691" s="24" t="s">
        <v>357</v>
      </c>
      <c r="AT691" s="24" t="s">
        <v>266</v>
      </c>
      <c r="AU691" s="24" t="s">
        <v>92</v>
      </c>
      <c r="AY691" s="24" t="s">
        <v>217</v>
      </c>
      <c r="BE691" s="206">
        <f>IF(N691="základní",J691,0)</f>
        <v>0</v>
      </c>
      <c r="BF691" s="206">
        <f>IF(N691="snížená",J691,0)</f>
        <v>0</v>
      </c>
      <c r="BG691" s="206">
        <f>IF(N691="zákl. přenesená",J691,0)</f>
        <v>0</v>
      </c>
      <c r="BH691" s="206">
        <f>IF(N691="sníž. přenesená",J691,0)</f>
        <v>0</v>
      </c>
      <c r="BI691" s="206">
        <f>IF(N691="nulová",J691,0)</f>
        <v>0</v>
      </c>
      <c r="BJ691" s="24" t="s">
        <v>24</v>
      </c>
      <c r="BK691" s="206">
        <f>ROUND(I691*H691,2)</f>
        <v>0</v>
      </c>
      <c r="BL691" s="24" t="s">
        <v>276</v>
      </c>
      <c r="BM691" s="24" t="s">
        <v>807</v>
      </c>
    </row>
    <row r="692" spans="2:51" s="11" customFormat="1" ht="13.5">
      <c r="B692" s="207"/>
      <c r="C692" s="208"/>
      <c r="D692" s="209" t="s">
        <v>231</v>
      </c>
      <c r="E692" s="210" t="s">
        <v>40</v>
      </c>
      <c r="F692" s="211" t="s">
        <v>965</v>
      </c>
      <c r="G692" s="208"/>
      <c r="H692" s="212">
        <v>6.4</v>
      </c>
      <c r="I692" s="213"/>
      <c r="J692" s="208"/>
      <c r="K692" s="208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231</v>
      </c>
      <c r="AU692" s="218" t="s">
        <v>92</v>
      </c>
      <c r="AV692" s="11" t="s">
        <v>92</v>
      </c>
      <c r="AW692" s="11" t="s">
        <v>43</v>
      </c>
      <c r="AX692" s="11" t="s">
        <v>83</v>
      </c>
      <c r="AY692" s="218" t="s">
        <v>217</v>
      </c>
    </row>
    <row r="693" spans="2:51" s="13" customFormat="1" ht="13.5">
      <c r="B693" s="230"/>
      <c r="C693" s="231"/>
      <c r="D693" s="232" t="s">
        <v>231</v>
      </c>
      <c r="E693" s="233" t="s">
        <v>40</v>
      </c>
      <c r="F693" s="234" t="s">
        <v>238</v>
      </c>
      <c r="G693" s="231"/>
      <c r="H693" s="235">
        <v>6.4</v>
      </c>
      <c r="I693" s="236"/>
      <c r="J693" s="231"/>
      <c r="K693" s="231"/>
      <c r="L693" s="237"/>
      <c r="M693" s="238"/>
      <c r="N693" s="239"/>
      <c r="O693" s="239"/>
      <c r="P693" s="239"/>
      <c r="Q693" s="239"/>
      <c r="R693" s="239"/>
      <c r="S693" s="239"/>
      <c r="T693" s="240"/>
      <c r="AT693" s="241" t="s">
        <v>231</v>
      </c>
      <c r="AU693" s="241" t="s">
        <v>92</v>
      </c>
      <c r="AV693" s="13" t="s">
        <v>224</v>
      </c>
      <c r="AW693" s="13" t="s">
        <v>43</v>
      </c>
      <c r="AX693" s="13" t="s">
        <v>24</v>
      </c>
      <c r="AY693" s="241" t="s">
        <v>217</v>
      </c>
    </row>
    <row r="694" spans="2:65" s="1" customFormat="1" ht="22.5" customHeight="1">
      <c r="B694" s="42"/>
      <c r="C694" s="195" t="s">
        <v>969</v>
      </c>
      <c r="D694" s="195" t="s">
        <v>219</v>
      </c>
      <c r="E694" s="196" t="s">
        <v>970</v>
      </c>
      <c r="F694" s="197" t="s">
        <v>971</v>
      </c>
      <c r="G694" s="198" t="s">
        <v>450</v>
      </c>
      <c r="H694" s="199">
        <v>1</v>
      </c>
      <c r="I694" s="200"/>
      <c r="J694" s="201">
        <f>ROUND(I694*H694,2)</f>
        <v>0</v>
      </c>
      <c r="K694" s="197" t="s">
        <v>223</v>
      </c>
      <c r="L694" s="62"/>
      <c r="M694" s="202" t="s">
        <v>40</v>
      </c>
      <c r="N694" s="203" t="s">
        <v>54</v>
      </c>
      <c r="O694" s="43"/>
      <c r="P694" s="204">
        <f>O694*H694</f>
        <v>0</v>
      </c>
      <c r="Q694" s="204">
        <v>0.00085</v>
      </c>
      <c r="R694" s="204">
        <f>Q694*H694</f>
        <v>0.00085</v>
      </c>
      <c r="S694" s="204">
        <v>0</v>
      </c>
      <c r="T694" s="205">
        <f>S694*H694</f>
        <v>0</v>
      </c>
      <c r="AR694" s="24" t="s">
        <v>276</v>
      </c>
      <c r="AT694" s="24" t="s">
        <v>219</v>
      </c>
      <c r="AU694" s="24" t="s">
        <v>92</v>
      </c>
      <c r="AY694" s="24" t="s">
        <v>217</v>
      </c>
      <c r="BE694" s="206">
        <f>IF(N694="základní",J694,0)</f>
        <v>0</v>
      </c>
      <c r="BF694" s="206">
        <f>IF(N694="snížená",J694,0)</f>
        <v>0</v>
      </c>
      <c r="BG694" s="206">
        <f>IF(N694="zákl. přenesená",J694,0)</f>
        <v>0</v>
      </c>
      <c r="BH694" s="206">
        <f>IF(N694="sníž. přenesená",J694,0)</f>
        <v>0</v>
      </c>
      <c r="BI694" s="206">
        <f>IF(N694="nulová",J694,0)</f>
        <v>0</v>
      </c>
      <c r="BJ694" s="24" t="s">
        <v>24</v>
      </c>
      <c r="BK694" s="206">
        <f>ROUND(I694*H694,2)</f>
        <v>0</v>
      </c>
      <c r="BL694" s="24" t="s">
        <v>276</v>
      </c>
      <c r="BM694" s="24" t="s">
        <v>811</v>
      </c>
    </row>
    <row r="695" spans="2:51" s="11" customFormat="1" ht="13.5">
      <c r="B695" s="207"/>
      <c r="C695" s="208"/>
      <c r="D695" s="209" t="s">
        <v>231</v>
      </c>
      <c r="E695" s="210" t="s">
        <v>40</v>
      </c>
      <c r="F695" s="211" t="s">
        <v>972</v>
      </c>
      <c r="G695" s="208"/>
      <c r="H695" s="212">
        <v>1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231</v>
      </c>
      <c r="AU695" s="218" t="s">
        <v>92</v>
      </c>
      <c r="AV695" s="11" t="s">
        <v>92</v>
      </c>
      <c r="AW695" s="11" t="s">
        <v>43</v>
      </c>
      <c r="AX695" s="11" t="s">
        <v>83</v>
      </c>
      <c r="AY695" s="218" t="s">
        <v>217</v>
      </c>
    </row>
    <row r="696" spans="2:51" s="13" customFormat="1" ht="13.5">
      <c r="B696" s="230"/>
      <c r="C696" s="231"/>
      <c r="D696" s="232" t="s">
        <v>231</v>
      </c>
      <c r="E696" s="233" t="s">
        <v>40</v>
      </c>
      <c r="F696" s="234" t="s">
        <v>238</v>
      </c>
      <c r="G696" s="231"/>
      <c r="H696" s="235">
        <v>1</v>
      </c>
      <c r="I696" s="236"/>
      <c r="J696" s="231"/>
      <c r="K696" s="231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231</v>
      </c>
      <c r="AU696" s="241" t="s">
        <v>92</v>
      </c>
      <c r="AV696" s="13" t="s">
        <v>224</v>
      </c>
      <c r="AW696" s="13" t="s">
        <v>43</v>
      </c>
      <c r="AX696" s="13" t="s">
        <v>24</v>
      </c>
      <c r="AY696" s="241" t="s">
        <v>217</v>
      </c>
    </row>
    <row r="697" spans="2:65" s="1" customFormat="1" ht="31.5" customHeight="1">
      <c r="B697" s="42"/>
      <c r="C697" s="242" t="s">
        <v>973</v>
      </c>
      <c r="D697" s="242" t="s">
        <v>266</v>
      </c>
      <c r="E697" s="243" t="s">
        <v>974</v>
      </c>
      <c r="F697" s="244" t="s">
        <v>975</v>
      </c>
      <c r="G697" s="245" t="s">
        <v>450</v>
      </c>
      <c r="H697" s="246">
        <v>1</v>
      </c>
      <c r="I697" s="247"/>
      <c r="J697" s="248">
        <f>ROUND(I697*H697,2)</f>
        <v>0</v>
      </c>
      <c r="K697" s="244" t="s">
        <v>40</v>
      </c>
      <c r="L697" s="249"/>
      <c r="M697" s="250" t="s">
        <v>40</v>
      </c>
      <c r="N697" s="251" t="s">
        <v>54</v>
      </c>
      <c r="O697" s="43"/>
      <c r="P697" s="204">
        <f>O697*H697</f>
        <v>0</v>
      </c>
      <c r="Q697" s="204">
        <v>0</v>
      </c>
      <c r="R697" s="204">
        <f>Q697*H697</f>
        <v>0</v>
      </c>
      <c r="S697" s="204">
        <v>0</v>
      </c>
      <c r="T697" s="205">
        <f>S697*H697</f>
        <v>0</v>
      </c>
      <c r="AR697" s="24" t="s">
        <v>357</v>
      </c>
      <c r="AT697" s="24" t="s">
        <v>266</v>
      </c>
      <c r="AU697" s="24" t="s">
        <v>92</v>
      </c>
      <c r="AY697" s="24" t="s">
        <v>217</v>
      </c>
      <c r="BE697" s="206">
        <f>IF(N697="základní",J697,0)</f>
        <v>0</v>
      </c>
      <c r="BF697" s="206">
        <f>IF(N697="snížená",J697,0)</f>
        <v>0</v>
      </c>
      <c r="BG697" s="206">
        <f>IF(N697="zákl. přenesená",J697,0)</f>
        <v>0</v>
      </c>
      <c r="BH697" s="206">
        <f>IF(N697="sníž. přenesená",J697,0)</f>
        <v>0</v>
      </c>
      <c r="BI697" s="206">
        <f>IF(N697="nulová",J697,0)</f>
        <v>0</v>
      </c>
      <c r="BJ697" s="24" t="s">
        <v>24</v>
      </c>
      <c r="BK697" s="206">
        <f>ROUND(I697*H697,2)</f>
        <v>0</v>
      </c>
      <c r="BL697" s="24" t="s">
        <v>276</v>
      </c>
      <c r="BM697" s="24" t="s">
        <v>815</v>
      </c>
    </row>
    <row r="698" spans="2:51" s="11" customFormat="1" ht="13.5">
      <c r="B698" s="207"/>
      <c r="C698" s="208"/>
      <c r="D698" s="209" t="s">
        <v>231</v>
      </c>
      <c r="E698" s="210" t="s">
        <v>40</v>
      </c>
      <c r="F698" s="211" t="s">
        <v>972</v>
      </c>
      <c r="G698" s="208"/>
      <c r="H698" s="212">
        <v>1</v>
      </c>
      <c r="I698" s="213"/>
      <c r="J698" s="208"/>
      <c r="K698" s="208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231</v>
      </c>
      <c r="AU698" s="218" t="s">
        <v>92</v>
      </c>
      <c r="AV698" s="11" t="s">
        <v>92</v>
      </c>
      <c r="AW698" s="11" t="s">
        <v>43</v>
      </c>
      <c r="AX698" s="11" t="s">
        <v>83</v>
      </c>
      <c r="AY698" s="218" t="s">
        <v>217</v>
      </c>
    </row>
    <row r="699" spans="2:51" s="13" customFormat="1" ht="13.5">
      <c r="B699" s="230"/>
      <c r="C699" s="231"/>
      <c r="D699" s="232" t="s">
        <v>231</v>
      </c>
      <c r="E699" s="233" t="s">
        <v>40</v>
      </c>
      <c r="F699" s="234" t="s">
        <v>238</v>
      </c>
      <c r="G699" s="231"/>
      <c r="H699" s="235">
        <v>1</v>
      </c>
      <c r="I699" s="236"/>
      <c r="J699" s="231"/>
      <c r="K699" s="231"/>
      <c r="L699" s="237"/>
      <c r="M699" s="238"/>
      <c r="N699" s="239"/>
      <c r="O699" s="239"/>
      <c r="P699" s="239"/>
      <c r="Q699" s="239"/>
      <c r="R699" s="239"/>
      <c r="S699" s="239"/>
      <c r="T699" s="240"/>
      <c r="AT699" s="241" t="s">
        <v>231</v>
      </c>
      <c r="AU699" s="241" t="s">
        <v>92</v>
      </c>
      <c r="AV699" s="13" t="s">
        <v>224</v>
      </c>
      <c r="AW699" s="13" t="s">
        <v>43</v>
      </c>
      <c r="AX699" s="13" t="s">
        <v>24</v>
      </c>
      <c r="AY699" s="241" t="s">
        <v>217</v>
      </c>
    </row>
    <row r="700" spans="2:65" s="1" customFormat="1" ht="22.5" customHeight="1">
      <c r="B700" s="42"/>
      <c r="C700" s="195" t="s">
        <v>976</v>
      </c>
      <c r="D700" s="195" t="s">
        <v>219</v>
      </c>
      <c r="E700" s="196" t="s">
        <v>977</v>
      </c>
      <c r="F700" s="197" t="s">
        <v>978</v>
      </c>
      <c r="G700" s="198" t="s">
        <v>388</v>
      </c>
      <c r="H700" s="199">
        <v>12</v>
      </c>
      <c r="I700" s="200"/>
      <c r="J700" s="201">
        <f>ROUND(I700*H700,2)</f>
        <v>0</v>
      </c>
      <c r="K700" s="197" t="s">
        <v>223</v>
      </c>
      <c r="L700" s="62"/>
      <c r="M700" s="202" t="s">
        <v>40</v>
      </c>
      <c r="N700" s="203" t="s">
        <v>54</v>
      </c>
      <c r="O700" s="43"/>
      <c r="P700" s="204">
        <f>O700*H700</f>
        <v>0</v>
      </c>
      <c r="Q700" s="204">
        <v>5E-05</v>
      </c>
      <c r="R700" s="204">
        <f>Q700*H700</f>
        <v>0.0006000000000000001</v>
      </c>
      <c r="S700" s="204">
        <v>0</v>
      </c>
      <c r="T700" s="205">
        <f>S700*H700</f>
        <v>0</v>
      </c>
      <c r="AR700" s="24" t="s">
        <v>276</v>
      </c>
      <c r="AT700" s="24" t="s">
        <v>219</v>
      </c>
      <c r="AU700" s="24" t="s">
        <v>92</v>
      </c>
      <c r="AY700" s="24" t="s">
        <v>217</v>
      </c>
      <c r="BE700" s="206">
        <f>IF(N700="základní",J700,0)</f>
        <v>0</v>
      </c>
      <c r="BF700" s="206">
        <f>IF(N700="snížená",J700,0)</f>
        <v>0</v>
      </c>
      <c r="BG700" s="206">
        <f>IF(N700="zákl. přenesená",J700,0)</f>
        <v>0</v>
      </c>
      <c r="BH700" s="206">
        <f>IF(N700="sníž. přenesená",J700,0)</f>
        <v>0</v>
      </c>
      <c r="BI700" s="206">
        <f>IF(N700="nulová",J700,0)</f>
        <v>0</v>
      </c>
      <c r="BJ700" s="24" t="s">
        <v>24</v>
      </c>
      <c r="BK700" s="206">
        <f>ROUND(I700*H700,2)</f>
        <v>0</v>
      </c>
      <c r="BL700" s="24" t="s">
        <v>276</v>
      </c>
      <c r="BM700" s="24" t="s">
        <v>819</v>
      </c>
    </row>
    <row r="701" spans="2:51" s="11" customFormat="1" ht="13.5">
      <c r="B701" s="207"/>
      <c r="C701" s="208"/>
      <c r="D701" s="209" t="s">
        <v>231</v>
      </c>
      <c r="E701" s="210" t="s">
        <v>40</v>
      </c>
      <c r="F701" s="211" t="s">
        <v>979</v>
      </c>
      <c r="G701" s="208"/>
      <c r="H701" s="212">
        <v>12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231</v>
      </c>
      <c r="AU701" s="218" t="s">
        <v>92</v>
      </c>
      <c r="AV701" s="11" t="s">
        <v>92</v>
      </c>
      <c r="AW701" s="11" t="s">
        <v>43</v>
      </c>
      <c r="AX701" s="11" t="s">
        <v>83</v>
      </c>
      <c r="AY701" s="218" t="s">
        <v>217</v>
      </c>
    </row>
    <row r="702" spans="2:51" s="13" customFormat="1" ht="13.5">
      <c r="B702" s="230"/>
      <c r="C702" s="231"/>
      <c r="D702" s="232" t="s">
        <v>231</v>
      </c>
      <c r="E702" s="233" t="s">
        <v>40</v>
      </c>
      <c r="F702" s="234" t="s">
        <v>238</v>
      </c>
      <c r="G702" s="231"/>
      <c r="H702" s="235">
        <v>12</v>
      </c>
      <c r="I702" s="236"/>
      <c r="J702" s="231"/>
      <c r="K702" s="231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231</v>
      </c>
      <c r="AU702" s="241" t="s">
        <v>92</v>
      </c>
      <c r="AV702" s="13" t="s">
        <v>224</v>
      </c>
      <c r="AW702" s="13" t="s">
        <v>43</v>
      </c>
      <c r="AX702" s="13" t="s">
        <v>24</v>
      </c>
      <c r="AY702" s="241" t="s">
        <v>217</v>
      </c>
    </row>
    <row r="703" spans="2:65" s="1" customFormat="1" ht="22.5" customHeight="1">
      <c r="B703" s="42"/>
      <c r="C703" s="242" t="s">
        <v>980</v>
      </c>
      <c r="D703" s="242" t="s">
        <v>266</v>
      </c>
      <c r="E703" s="243" t="s">
        <v>981</v>
      </c>
      <c r="F703" s="244" t="s">
        <v>982</v>
      </c>
      <c r="G703" s="245" t="s">
        <v>388</v>
      </c>
      <c r="H703" s="246">
        <v>12</v>
      </c>
      <c r="I703" s="247"/>
      <c r="J703" s="248">
        <f>ROUND(I703*H703,2)</f>
        <v>0</v>
      </c>
      <c r="K703" s="244" t="s">
        <v>40</v>
      </c>
      <c r="L703" s="249"/>
      <c r="M703" s="250" t="s">
        <v>40</v>
      </c>
      <c r="N703" s="251" t="s">
        <v>54</v>
      </c>
      <c r="O703" s="43"/>
      <c r="P703" s="204">
        <f>O703*H703</f>
        <v>0</v>
      </c>
      <c r="Q703" s="204">
        <v>0</v>
      </c>
      <c r="R703" s="204">
        <f>Q703*H703</f>
        <v>0</v>
      </c>
      <c r="S703" s="204">
        <v>0</v>
      </c>
      <c r="T703" s="205">
        <f>S703*H703</f>
        <v>0</v>
      </c>
      <c r="AR703" s="24" t="s">
        <v>357</v>
      </c>
      <c r="AT703" s="24" t="s">
        <v>266</v>
      </c>
      <c r="AU703" s="24" t="s">
        <v>92</v>
      </c>
      <c r="AY703" s="24" t="s">
        <v>217</v>
      </c>
      <c r="BE703" s="206">
        <f>IF(N703="základní",J703,0)</f>
        <v>0</v>
      </c>
      <c r="BF703" s="206">
        <f>IF(N703="snížená",J703,0)</f>
        <v>0</v>
      </c>
      <c r="BG703" s="206">
        <f>IF(N703="zákl. přenesená",J703,0)</f>
        <v>0</v>
      </c>
      <c r="BH703" s="206">
        <f>IF(N703="sníž. přenesená",J703,0)</f>
        <v>0</v>
      </c>
      <c r="BI703" s="206">
        <f>IF(N703="nulová",J703,0)</f>
        <v>0</v>
      </c>
      <c r="BJ703" s="24" t="s">
        <v>24</v>
      </c>
      <c r="BK703" s="206">
        <f>ROUND(I703*H703,2)</f>
        <v>0</v>
      </c>
      <c r="BL703" s="24" t="s">
        <v>276</v>
      </c>
      <c r="BM703" s="24" t="s">
        <v>823</v>
      </c>
    </row>
    <row r="704" spans="2:65" s="1" customFormat="1" ht="22.5" customHeight="1">
      <c r="B704" s="42"/>
      <c r="C704" s="195" t="s">
        <v>983</v>
      </c>
      <c r="D704" s="195" t="s">
        <v>219</v>
      </c>
      <c r="E704" s="196" t="s">
        <v>984</v>
      </c>
      <c r="F704" s="197" t="s">
        <v>985</v>
      </c>
      <c r="G704" s="198" t="s">
        <v>388</v>
      </c>
      <c r="H704" s="199">
        <v>12</v>
      </c>
      <c r="I704" s="200"/>
      <c r="J704" s="201">
        <f>ROUND(I704*H704,2)</f>
        <v>0</v>
      </c>
      <c r="K704" s="197" t="s">
        <v>40</v>
      </c>
      <c r="L704" s="62"/>
      <c r="M704" s="202" t="s">
        <v>40</v>
      </c>
      <c r="N704" s="203" t="s">
        <v>54</v>
      </c>
      <c r="O704" s="43"/>
      <c r="P704" s="204">
        <f>O704*H704</f>
        <v>0</v>
      </c>
      <c r="Q704" s="204">
        <v>0</v>
      </c>
      <c r="R704" s="204">
        <f>Q704*H704</f>
        <v>0</v>
      </c>
      <c r="S704" s="204">
        <v>0</v>
      </c>
      <c r="T704" s="205">
        <f>S704*H704</f>
        <v>0</v>
      </c>
      <c r="AR704" s="24" t="s">
        <v>276</v>
      </c>
      <c r="AT704" s="24" t="s">
        <v>219</v>
      </c>
      <c r="AU704" s="24" t="s">
        <v>92</v>
      </c>
      <c r="AY704" s="24" t="s">
        <v>217</v>
      </c>
      <c r="BE704" s="206">
        <f>IF(N704="základní",J704,0)</f>
        <v>0</v>
      </c>
      <c r="BF704" s="206">
        <f>IF(N704="snížená",J704,0)</f>
        <v>0</v>
      </c>
      <c r="BG704" s="206">
        <f>IF(N704="zákl. přenesená",J704,0)</f>
        <v>0</v>
      </c>
      <c r="BH704" s="206">
        <f>IF(N704="sníž. přenesená",J704,0)</f>
        <v>0</v>
      </c>
      <c r="BI704" s="206">
        <f>IF(N704="nulová",J704,0)</f>
        <v>0</v>
      </c>
      <c r="BJ704" s="24" t="s">
        <v>24</v>
      </c>
      <c r="BK704" s="206">
        <f>ROUND(I704*H704,2)</f>
        <v>0</v>
      </c>
      <c r="BL704" s="24" t="s">
        <v>276</v>
      </c>
      <c r="BM704" s="24" t="s">
        <v>825</v>
      </c>
    </row>
    <row r="705" spans="2:51" s="11" customFormat="1" ht="13.5">
      <c r="B705" s="207"/>
      <c r="C705" s="208"/>
      <c r="D705" s="209" t="s">
        <v>231</v>
      </c>
      <c r="E705" s="210" t="s">
        <v>40</v>
      </c>
      <c r="F705" s="211" t="s">
        <v>979</v>
      </c>
      <c r="G705" s="208"/>
      <c r="H705" s="212">
        <v>12</v>
      </c>
      <c r="I705" s="213"/>
      <c r="J705" s="208"/>
      <c r="K705" s="208"/>
      <c r="L705" s="214"/>
      <c r="M705" s="215"/>
      <c r="N705" s="216"/>
      <c r="O705" s="216"/>
      <c r="P705" s="216"/>
      <c r="Q705" s="216"/>
      <c r="R705" s="216"/>
      <c r="S705" s="216"/>
      <c r="T705" s="217"/>
      <c r="AT705" s="218" t="s">
        <v>231</v>
      </c>
      <c r="AU705" s="218" t="s">
        <v>92</v>
      </c>
      <c r="AV705" s="11" t="s">
        <v>92</v>
      </c>
      <c r="AW705" s="11" t="s">
        <v>43</v>
      </c>
      <c r="AX705" s="11" t="s">
        <v>83</v>
      </c>
      <c r="AY705" s="218" t="s">
        <v>217</v>
      </c>
    </row>
    <row r="706" spans="2:51" s="13" customFormat="1" ht="13.5">
      <c r="B706" s="230"/>
      <c r="C706" s="231"/>
      <c r="D706" s="232" t="s">
        <v>231</v>
      </c>
      <c r="E706" s="233" t="s">
        <v>40</v>
      </c>
      <c r="F706" s="234" t="s">
        <v>238</v>
      </c>
      <c r="G706" s="231"/>
      <c r="H706" s="235">
        <v>12</v>
      </c>
      <c r="I706" s="236"/>
      <c r="J706" s="231"/>
      <c r="K706" s="231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231</v>
      </c>
      <c r="AU706" s="241" t="s">
        <v>92</v>
      </c>
      <c r="AV706" s="13" t="s">
        <v>224</v>
      </c>
      <c r="AW706" s="13" t="s">
        <v>43</v>
      </c>
      <c r="AX706" s="13" t="s">
        <v>24</v>
      </c>
      <c r="AY706" s="241" t="s">
        <v>217</v>
      </c>
    </row>
    <row r="707" spans="2:65" s="1" customFormat="1" ht="22.5" customHeight="1">
      <c r="B707" s="42"/>
      <c r="C707" s="195" t="s">
        <v>986</v>
      </c>
      <c r="D707" s="195" t="s">
        <v>219</v>
      </c>
      <c r="E707" s="196" t="s">
        <v>987</v>
      </c>
      <c r="F707" s="197" t="s">
        <v>988</v>
      </c>
      <c r="G707" s="198" t="s">
        <v>269</v>
      </c>
      <c r="H707" s="199">
        <v>1188.868</v>
      </c>
      <c r="I707" s="200"/>
      <c r="J707" s="201">
        <f>ROUND(I707*H707,2)</f>
        <v>0</v>
      </c>
      <c r="K707" s="197" t="s">
        <v>352</v>
      </c>
      <c r="L707" s="62"/>
      <c r="M707" s="202" t="s">
        <v>40</v>
      </c>
      <c r="N707" s="203" t="s">
        <v>54</v>
      </c>
      <c r="O707" s="43"/>
      <c r="P707" s="204">
        <f>O707*H707</f>
        <v>0</v>
      </c>
      <c r="Q707" s="204">
        <v>5E-05</v>
      </c>
      <c r="R707" s="204">
        <f>Q707*H707</f>
        <v>0.0594434</v>
      </c>
      <c r="S707" s="204">
        <v>0</v>
      </c>
      <c r="T707" s="205">
        <f>S707*H707</f>
        <v>0</v>
      </c>
      <c r="AR707" s="24" t="s">
        <v>276</v>
      </c>
      <c r="AT707" s="24" t="s">
        <v>219</v>
      </c>
      <c r="AU707" s="24" t="s">
        <v>92</v>
      </c>
      <c r="AY707" s="24" t="s">
        <v>217</v>
      </c>
      <c r="BE707" s="206">
        <f>IF(N707="základní",J707,0)</f>
        <v>0</v>
      </c>
      <c r="BF707" s="206">
        <f>IF(N707="snížená",J707,0)</f>
        <v>0</v>
      </c>
      <c r="BG707" s="206">
        <f>IF(N707="zákl. přenesená",J707,0)</f>
        <v>0</v>
      </c>
      <c r="BH707" s="206">
        <f>IF(N707="sníž. přenesená",J707,0)</f>
        <v>0</v>
      </c>
      <c r="BI707" s="206">
        <f>IF(N707="nulová",J707,0)</f>
        <v>0</v>
      </c>
      <c r="BJ707" s="24" t="s">
        <v>24</v>
      </c>
      <c r="BK707" s="206">
        <f>ROUND(I707*H707,2)</f>
        <v>0</v>
      </c>
      <c r="BL707" s="24" t="s">
        <v>276</v>
      </c>
      <c r="BM707" s="24" t="s">
        <v>989</v>
      </c>
    </row>
    <row r="708" spans="2:47" s="1" customFormat="1" ht="27">
      <c r="B708" s="42"/>
      <c r="C708" s="64"/>
      <c r="D708" s="209" t="s">
        <v>354</v>
      </c>
      <c r="E708" s="64"/>
      <c r="F708" s="255" t="s">
        <v>990</v>
      </c>
      <c r="G708" s="64"/>
      <c r="H708" s="64"/>
      <c r="I708" s="165"/>
      <c r="J708" s="64"/>
      <c r="K708" s="64"/>
      <c r="L708" s="62"/>
      <c r="M708" s="256"/>
      <c r="N708" s="43"/>
      <c r="O708" s="43"/>
      <c r="P708" s="43"/>
      <c r="Q708" s="43"/>
      <c r="R708" s="43"/>
      <c r="S708" s="43"/>
      <c r="T708" s="79"/>
      <c r="AT708" s="24" t="s">
        <v>354</v>
      </c>
      <c r="AU708" s="24" t="s">
        <v>92</v>
      </c>
    </row>
    <row r="709" spans="2:51" s="11" customFormat="1" ht="13.5">
      <c r="B709" s="207"/>
      <c r="C709" s="208"/>
      <c r="D709" s="232" t="s">
        <v>231</v>
      </c>
      <c r="E709" s="257" t="s">
        <v>40</v>
      </c>
      <c r="F709" s="258" t="s">
        <v>991</v>
      </c>
      <c r="G709" s="208"/>
      <c r="H709" s="259">
        <v>1188.868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231</v>
      </c>
      <c r="AU709" s="218" t="s">
        <v>92</v>
      </c>
      <c r="AV709" s="11" t="s">
        <v>92</v>
      </c>
      <c r="AW709" s="11" t="s">
        <v>43</v>
      </c>
      <c r="AX709" s="11" t="s">
        <v>24</v>
      </c>
      <c r="AY709" s="218" t="s">
        <v>217</v>
      </c>
    </row>
    <row r="710" spans="2:65" s="1" customFormat="1" ht="22.5" customHeight="1">
      <c r="B710" s="42"/>
      <c r="C710" s="242" t="s">
        <v>992</v>
      </c>
      <c r="D710" s="242" t="s">
        <v>266</v>
      </c>
      <c r="E710" s="243" t="s">
        <v>993</v>
      </c>
      <c r="F710" s="244" t="s">
        <v>994</v>
      </c>
      <c r="G710" s="245" t="s">
        <v>269</v>
      </c>
      <c r="H710" s="246">
        <v>1248.311</v>
      </c>
      <c r="I710" s="247"/>
      <c r="J710" s="248">
        <f>ROUND(I710*H710,2)</f>
        <v>0</v>
      </c>
      <c r="K710" s="244" t="s">
        <v>40</v>
      </c>
      <c r="L710" s="249"/>
      <c r="M710" s="250" t="s">
        <v>40</v>
      </c>
      <c r="N710" s="251" t="s">
        <v>54</v>
      </c>
      <c r="O710" s="43"/>
      <c r="P710" s="204">
        <f>O710*H710</f>
        <v>0</v>
      </c>
      <c r="Q710" s="204">
        <v>0</v>
      </c>
      <c r="R710" s="204">
        <f>Q710*H710</f>
        <v>0</v>
      </c>
      <c r="S710" s="204">
        <v>0</v>
      </c>
      <c r="T710" s="205">
        <f>S710*H710</f>
        <v>0</v>
      </c>
      <c r="AR710" s="24" t="s">
        <v>357</v>
      </c>
      <c r="AT710" s="24" t="s">
        <v>266</v>
      </c>
      <c r="AU710" s="24" t="s">
        <v>92</v>
      </c>
      <c r="AY710" s="24" t="s">
        <v>217</v>
      </c>
      <c r="BE710" s="206">
        <f>IF(N710="základní",J710,0)</f>
        <v>0</v>
      </c>
      <c r="BF710" s="206">
        <f>IF(N710="snížená",J710,0)</f>
        <v>0</v>
      </c>
      <c r="BG710" s="206">
        <f>IF(N710="zákl. přenesená",J710,0)</f>
        <v>0</v>
      </c>
      <c r="BH710" s="206">
        <f>IF(N710="sníž. přenesená",J710,0)</f>
        <v>0</v>
      </c>
      <c r="BI710" s="206">
        <f>IF(N710="nulová",J710,0)</f>
        <v>0</v>
      </c>
      <c r="BJ710" s="24" t="s">
        <v>24</v>
      </c>
      <c r="BK710" s="206">
        <f>ROUND(I710*H710,2)</f>
        <v>0</v>
      </c>
      <c r="BL710" s="24" t="s">
        <v>276</v>
      </c>
      <c r="BM710" s="24" t="s">
        <v>995</v>
      </c>
    </row>
    <row r="711" spans="2:47" s="1" customFormat="1" ht="40.5">
      <c r="B711" s="42"/>
      <c r="C711" s="64"/>
      <c r="D711" s="209" t="s">
        <v>300</v>
      </c>
      <c r="E711" s="64"/>
      <c r="F711" s="255" t="s">
        <v>996</v>
      </c>
      <c r="G711" s="64"/>
      <c r="H711" s="64"/>
      <c r="I711" s="165"/>
      <c r="J711" s="64"/>
      <c r="K711" s="64"/>
      <c r="L711" s="62"/>
      <c r="M711" s="256"/>
      <c r="N711" s="43"/>
      <c r="O711" s="43"/>
      <c r="P711" s="43"/>
      <c r="Q711" s="43"/>
      <c r="R711" s="43"/>
      <c r="S711" s="43"/>
      <c r="T711" s="79"/>
      <c r="AT711" s="24" t="s">
        <v>300</v>
      </c>
      <c r="AU711" s="24" t="s">
        <v>92</v>
      </c>
    </row>
    <row r="712" spans="2:51" s="11" customFormat="1" ht="13.5">
      <c r="B712" s="207"/>
      <c r="C712" s="208"/>
      <c r="D712" s="232" t="s">
        <v>231</v>
      </c>
      <c r="E712" s="208"/>
      <c r="F712" s="258" t="s">
        <v>997</v>
      </c>
      <c r="G712" s="208"/>
      <c r="H712" s="259">
        <v>1248.311</v>
      </c>
      <c r="I712" s="213"/>
      <c r="J712" s="208"/>
      <c r="K712" s="208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231</v>
      </c>
      <c r="AU712" s="218" t="s">
        <v>92</v>
      </c>
      <c r="AV712" s="11" t="s">
        <v>92</v>
      </c>
      <c r="AW712" s="11" t="s">
        <v>6</v>
      </c>
      <c r="AX712" s="11" t="s">
        <v>24</v>
      </c>
      <c r="AY712" s="218" t="s">
        <v>217</v>
      </c>
    </row>
    <row r="713" spans="2:65" s="1" customFormat="1" ht="22.5" customHeight="1">
      <c r="B713" s="42"/>
      <c r="C713" s="195" t="s">
        <v>998</v>
      </c>
      <c r="D713" s="195" t="s">
        <v>219</v>
      </c>
      <c r="E713" s="196" t="s">
        <v>999</v>
      </c>
      <c r="F713" s="197" t="s">
        <v>1000</v>
      </c>
      <c r="G713" s="198" t="s">
        <v>269</v>
      </c>
      <c r="H713" s="199">
        <v>12350</v>
      </c>
      <c r="I713" s="200"/>
      <c r="J713" s="201">
        <f>ROUND(I713*H713,2)</f>
        <v>0</v>
      </c>
      <c r="K713" s="197" t="s">
        <v>223</v>
      </c>
      <c r="L713" s="62"/>
      <c r="M713" s="202" t="s">
        <v>40</v>
      </c>
      <c r="N713" s="203" t="s">
        <v>54</v>
      </c>
      <c r="O713" s="43"/>
      <c r="P713" s="204">
        <f>O713*H713</f>
        <v>0</v>
      </c>
      <c r="Q713" s="204">
        <v>5E-05</v>
      </c>
      <c r="R713" s="204">
        <f>Q713*H713</f>
        <v>0.6175</v>
      </c>
      <c r="S713" s="204">
        <v>0</v>
      </c>
      <c r="T713" s="205">
        <f>S713*H713</f>
        <v>0</v>
      </c>
      <c r="AR713" s="24" t="s">
        <v>276</v>
      </c>
      <c r="AT713" s="24" t="s">
        <v>219</v>
      </c>
      <c r="AU713" s="24" t="s">
        <v>92</v>
      </c>
      <c r="AY713" s="24" t="s">
        <v>217</v>
      </c>
      <c r="BE713" s="206">
        <f>IF(N713="základní",J713,0)</f>
        <v>0</v>
      </c>
      <c r="BF713" s="206">
        <f>IF(N713="snížená",J713,0)</f>
        <v>0</v>
      </c>
      <c r="BG713" s="206">
        <f>IF(N713="zákl. přenesená",J713,0)</f>
        <v>0</v>
      </c>
      <c r="BH713" s="206">
        <f>IF(N713="sníž. přenesená",J713,0)</f>
        <v>0</v>
      </c>
      <c r="BI713" s="206">
        <f>IF(N713="nulová",J713,0)</f>
        <v>0</v>
      </c>
      <c r="BJ713" s="24" t="s">
        <v>24</v>
      </c>
      <c r="BK713" s="206">
        <f>ROUND(I713*H713,2)</f>
        <v>0</v>
      </c>
      <c r="BL713" s="24" t="s">
        <v>276</v>
      </c>
      <c r="BM713" s="24" t="s">
        <v>830</v>
      </c>
    </row>
    <row r="714" spans="2:51" s="11" customFormat="1" ht="13.5">
      <c r="B714" s="207"/>
      <c r="C714" s="208"/>
      <c r="D714" s="209" t="s">
        <v>231</v>
      </c>
      <c r="E714" s="210" t="s">
        <v>40</v>
      </c>
      <c r="F714" s="211" t="s">
        <v>1001</v>
      </c>
      <c r="G714" s="208"/>
      <c r="H714" s="212">
        <v>650</v>
      </c>
      <c r="I714" s="213"/>
      <c r="J714" s="208"/>
      <c r="K714" s="208"/>
      <c r="L714" s="214"/>
      <c r="M714" s="215"/>
      <c r="N714" s="216"/>
      <c r="O714" s="216"/>
      <c r="P714" s="216"/>
      <c r="Q714" s="216"/>
      <c r="R714" s="216"/>
      <c r="S714" s="216"/>
      <c r="T714" s="217"/>
      <c r="AT714" s="218" t="s">
        <v>231</v>
      </c>
      <c r="AU714" s="218" t="s">
        <v>92</v>
      </c>
      <c r="AV714" s="11" t="s">
        <v>92</v>
      </c>
      <c r="AW714" s="11" t="s">
        <v>43</v>
      </c>
      <c r="AX714" s="11" t="s">
        <v>83</v>
      </c>
      <c r="AY714" s="218" t="s">
        <v>217</v>
      </c>
    </row>
    <row r="715" spans="2:51" s="11" customFormat="1" ht="13.5">
      <c r="B715" s="207"/>
      <c r="C715" s="208"/>
      <c r="D715" s="209" t="s">
        <v>231</v>
      </c>
      <c r="E715" s="210" t="s">
        <v>40</v>
      </c>
      <c r="F715" s="211" t="s">
        <v>1002</v>
      </c>
      <c r="G715" s="208"/>
      <c r="H715" s="212">
        <v>11700</v>
      </c>
      <c r="I715" s="213"/>
      <c r="J715" s="208"/>
      <c r="K715" s="208"/>
      <c r="L715" s="214"/>
      <c r="M715" s="215"/>
      <c r="N715" s="216"/>
      <c r="O715" s="216"/>
      <c r="P715" s="216"/>
      <c r="Q715" s="216"/>
      <c r="R715" s="216"/>
      <c r="S715" s="216"/>
      <c r="T715" s="217"/>
      <c r="AT715" s="218" t="s">
        <v>231</v>
      </c>
      <c r="AU715" s="218" t="s">
        <v>92</v>
      </c>
      <c r="AV715" s="11" t="s">
        <v>92</v>
      </c>
      <c r="AW715" s="11" t="s">
        <v>43</v>
      </c>
      <c r="AX715" s="11" t="s">
        <v>83</v>
      </c>
      <c r="AY715" s="218" t="s">
        <v>217</v>
      </c>
    </row>
    <row r="716" spans="2:51" s="12" customFormat="1" ht="13.5">
      <c r="B716" s="219"/>
      <c r="C716" s="220"/>
      <c r="D716" s="209" t="s">
        <v>231</v>
      </c>
      <c r="E716" s="221" t="s">
        <v>40</v>
      </c>
      <c r="F716" s="222" t="s">
        <v>235</v>
      </c>
      <c r="G716" s="220"/>
      <c r="H716" s="223">
        <v>12350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231</v>
      </c>
      <c r="AU716" s="229" t="s">
        <v>92</v>
      </c>
      <c r="AV716" s="12" t="s">
        <v>227</v>
      </c>
      <c r="AW716" s="12" t="s">
        <v>43</v>
      </c>
      <c r="AX716" s="12" t="s">
        <v>83</v>
      </c>
      <c r="AY716" s="229" t="s">
        <v>217</v>
      </c>
    </row>
    <row r="717" spans="2:51" s="13" customFormat="1" ht="13.5">
      <c r="B717" s="230"/>
      <c r="C717" s="231"/>
      <c r="D717" s="232" t="s">
        <v>231</v>
      </c>
      <c r="E717" s="233" t="s">
        <v>40</v>
      </c>
      <c r="F717" s="234" t="s">
        <v>238</v>
      </c>
      <c r="G717" s="231"/>
      <c r="H717" s="235">
        <v>12350</v>
      </c>
      <c r="I717" s="236"/>
      <c r="J717" s="231"/>
      <c r="K717" s="231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231</v>
      </c>
      <c r="AU717" s="241" t="s">
        <v>92</v>
      </c>
      <c r="AV717" s="13" t="s">
        <v>224</v>
      </c>
      <c r="AW717" s="13" t="s">
        <v>43</v>
      </c>
      <c r="AX717" s="13" t="s">
        <v>24</v>
      </c>
      <c r="AY717" s="241" t="s">
        <v>217</v>
      </c>
    </row>
    <row r="718" spans="2:65" s="1" customFormat="1" ht="22.5" customHeight="1">
      <c r="B718" s="42"/>
      <c r="C718" s="242" t="s">
        <v>1003</v>
      </c>
      <c r="D718" s="242" t="s">
        <v>266</v>
      </c>
      <c r="E718" s="243" t="s">
        <v>1004</v>
      </c>
      <c r="F718" s="244" t="s">
        <v>1005</v>
      </c>
      <c r="G718" s="245" t="s">
        <v>269</v>
      </c>
      <c r="H718" s="246">
        <v>12350</v>
      </c>
      <c r="I718" s="247"/>
      <c r="J718" s="248">
        <f>ROUND(I718*H718,2)</f>
        <v>0</v>
      </c>
      <c r="K718" s="244" t="s">
        <v>40</v>
      </c>
      <c r="L718" s="249"/>
      <c r="M718" s="250" t="s">
        <v>40</v>
      </c>
      <c r="N718" s="251" t="s">
        <v>54</v>
      </c>
      <c r="O718" s="43"/>
      <c r="P718" s="204">
        <f>O718*H718</f>
        <v>0</v>
      </c>
      <c r="Q718" s="204">
        <v>0</v>
      </c>
      <c r="R718" s="204">
        <f>Q718*H718</f>
        <v>0</v>
      </c>
      <c r="S718" s="204">
        <v>0</v>
      </c>
      <c r="T718" s="205">
        <f>S718*H718</f>
        <v>0</v>
      </c>
      <c r="AR718" s="24" t="s">
        <v>357</v>
      </c>
      <c r="AT718" s="24" t="s">
        <v>266</v>
      </c>
      <c r="AU718" s="24" t="s">
        <v>92</v>
      </c>
      <c r="AY718" s="24" t="s">
        <v>217</v>
      </c>
      <c r="BE718" s="206">
        <f>IF(N718="základní",J718,0)</f>
        <v>0</v>
      </c>
      <c r="BF718" s="206">
        <f>IF(N718="snížená",J718,0)</f>
        <v>0</v>
      </c>
      <c r="BG718" s="206">
        <f>IF(N718="zákl. přenesená",J718,0)</f>
        <v>0</v>
      </c>
      <c r="BH718" s="206">
        <f>IF(N718="sníž. přenesená",J718,0)</f>
        <v>0</v>
      </c>
      <c r="BI718" s="206">
        <f>IF(N718="nulová",J718,0)</f>
        <v>0</v>
      </c>
      <c r="BJ718" s="24" t="s">
        <v>24</v>
      </c>
      <c r="BK718" s="206">
        <f>ROUND(I718*H718,2)</f>
        <v>0</v>
      </c>
      <c r="BL718" s="24" t="s">
        <v>276</v>
      </c>
      <c r="BM718" s="24" t="s">
        <v>833</v>
      </c>
    </row>
    <row r="719" spans="2:51" s="11" customFormat="1" ht="13.5">
      <c r="B719" s="207"/>
      <c r="C719" s="208"/>
      <c r="D719" s="209" t="s">
        <v>231</v>
      </c>
      <c r="E719" s="210" t="s">
        <v>40</v>
      </c>
      <c r="F719" s="211" t="s">
        <v>1001</v>
      </c>
      <c r="G719" s="208"/>
      <c r="H719" s="212">
        <v>650</v>
      </c>
      <c r="I719" s="213"/>
      <c r="J719" s="208"/>
      <c r="K719" s="208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231</v>
      </c>
      <c r="AU719" s="218" t="s">
        <v>92</v>
      </c>
      <c r="AV719" s="11" t="s">
        <v>92</v>
      </c>
      <c r="AW719" s="11" t="s">
        <v>43</v>
      </c>
      <c r="AX719" s="11" t="s">
        <v>83</v>
      </c>
      <c r="AY719" s="218" t="s">
        <v>217</v>
      </c>
    </row>
    <row r="720" spans="2:51" s="11" customFormat="1" ht="13.5">
      <c r="B720" s="207"/>
      <c r="C720" s="208"/>
      <c r="D720" s="209" t="s">
        <v>231</v>
      </c>
      <c r="E720" s="210" t="s">
        <v>40</v>
      </c>
      <c r="F720" s="211" t="s">
        <v>1002</v>
      </c>
      <c r="G720" s="208"/>
      <c r="H720" s="212">
        <v>11700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231</v>
      </c>
      <c r="AU720" s="218" t="s">
        <v>92</v>
      </c>
      <c r="AV720" s="11" t="s">
        <v>92</v>
      </c>
      <c r="AW720" s="11" t="s">
        <v>43</v>
      </c>
      <c r="AX720" s="11" t="s">
        <v>83</v>
      </c>
      <c r="AY720" s="218" t="s">
        <v>217</v>
      </c>
    </row>
    <row r="721" spans="2:51" s="12" customFormat="1" ht="13.5">
      <c r="B721" s="219"/>
      <c r="C721" s="220"/>
      <c r="D721" s="209" t="s">
        <v>231</v>
      </c>
      <c r="E721" s="221" t="s">
        <v>40</v>
      </c>
      <c r="F721" s="222" t="s">
        <v>235</v>
      </c>
      <c r="G721" s="220"/>
      <c r="H721" s="223">
        <v>12350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231</v>
      </c>
      <c r="AU721" s="229" t="s">
        <v>92</v>
      </c>
      <c r="AV721" s="12" t="s">
        <v>227</v>
      </c>
      <c r="AW721" s="12" t="s">
        <v>43</v>
      </c>
      <c r="AX721" s="12" t="s">
        <v>83</v>
      </c>
      <c r="AY721" s="229" t="s">
        <v>217</v>
      </c>
    </row>
    <row r="722" spans="2:51" s="13" customFormat="1" ht="13.5">
      <c r="B722" s="230"/>
      <c r="C722" s="231"/>
      <c r="D722" s="232" t="s">
        <v>231</v>
      </c>
      <c r="E722" s="233" t="s">
        <v>40</v>
      </c>
      <c r="F722" s="234" t="s">
        <v>238</v>
      </c>
      <c r="G722" s="231"/>
      <c r="H722" s="235">
        <v>12350</v>
      </c>
      <c r="I722" s="236"/>
      <c r="J722" s="231"/>
      <c r="K722" s="231"/>
      <c r="L722" s="237"/>
      <c r="M722" s="238"/>
      <c r="N722" s="239"/>
      <c r="O722" s="239"/>
      <c r="P722" s="239"/>
      <c r="Q722" s="239"/>
      <c r="R722" s="239"/>
      <c r="S722" s="239"/>
      <c r="T722" s="240"/>
      <c r="AT722" s="241" t="s">
        <v>231</v>
      </c>
      <c r="AU722" s="241" t="s">
        <v>92</v>
      </c>
      <c r="AV722" s="13" t="s">
        <v>224</v>
      </c>
      <c r="AW722" s="13" t="s">
        <v>43</v>
      </c>
      <c r="AX722" s="13" t="s">
        <v>24</v>
      </c>
      <c r="AY722" s="241" t="s">
        <v>217</v>
      </c>
    </row>
    <row r="723" spans="2:65" s="1" customFormat="1" ht="31.5" customHeight="1">
      <c r="B723" s="42"/>
      <c r="C723" s="195" t="s">
        <v>1006</v>
      </c>
      <c r="D723" s="195" t="s">
        <v>219</v>
      </c>
      <c r="E723" s="196" t="s">
        <v>1007</v>
      </c>
      <c r="F723" s="197" t="s">
        <v>1008</v>
      </c>
      <c r="G723" s="198" t="s">
        <v>269</v>
      </c>
      <c r="H723" s="199">
        <v>951.094</v>
      </c>
      <c r="I723" s="200"/>
      <c r="J723" s="201">
        <f>ROUND(I723*H723,2)</f>
        <v>0</v>
      </c>
      <c r="K723" s="197" t="s">
        <v>352</v>
      </c>
      <c r="L723" s="62"/>
      <c r="M723" s="202" t="s">
        <v>40</v>
      </c>
      <c r="N723" s="203" t="s">
        <v>54</v>
      </c>
      <c r="O723" s="43"/>
      <c r="P723" s="204">
        <f>O723*H723</f>
        <v>0</v>
      </c>
      <c r="Q723" s="204">
        <v>0</v>
      </c>
      <c r="R723" s="204">
        <f>Q723*H723</f>
        <v>0</v>
      </c>
      <c r="S723" s="204">
        <v>0.001</v>
      </c>
      <c r="T723" s="205">
        <f>S723*H723</f>
        <v>0.9510940000000001</v>
      </c>
      <c r="AR723" s="24" t="s">
        <v>276</v>
      </c>
      <c r="AT723" s="24" t="s">
        <v>219</v>
      </c>
      <c r="AU723" s="24" t="s">
        <v>92</v>
      </c>
      <c r="AY723" s="24" t="s">
        <v>217</v>
      </c>
      <c r="BE723" s="206">
        <f>IF(N723="základní",J723,0)</f>
        <v>0</v>
      </c>
      <c r="BF723" s="206">
        <f>IF(N723="snížená",J723,0)</f>
        <v>0</v>
      </c>
      <c r="BG723" s="206">
        <f>IF(N723="zákl. přenesená",J723,0)</f>
        <v>0</v>
      </c>
      <c r="BH723" s="206">
        <f>IF(N723="sníž. přenesená",J723,0)</f>
        <v>0</v>
      </c>
      <c r="BI723" s="206">
        <f>IF(N723="nulová",J723,0)</f>
        <v>0</v>
      </c>
      <c r="BJ723" s="24" t="s">
        <v>24</v>
      </c>
      <c r="BK723" s="206">
        <f>ROUND(I723*H723,2)</f>
        <v>0</v>
      </c>
      <c r="BL723" s="24" t="s">
        <v>276</v>
      </c>
      <c r="BM723" s="24" t="s">
        <v>1009</v>
      </c>
    </row>
    <row r="724" spans="2:47" s="1" customFormat="1" ht="54">
      <c r="B724" s="42"/>
      <c r="C724" s="64"/>
      <c r="D724" s="209" t="s">
        <v>354</v>
      </c>
      <c r="E724" s="64"/>
      <c r="F724" s="255" t="s">
        <v>1010</v>
      </c>
      <c r="G724" s="64"/>
      <c r="H724" s="64"/>
      <c r="I724" s="165"/>
      <c r="J724" s="64"/>
      <c r="K724" s="64"/>
      <c r="L724" s="62"/>
      <c r="M724" s="256"/>
      <c r="N724" s="43"/>
      <c r="O724" s="43"/>
      <c r="P724" s="43"/>
      <c r="Q724" s="43"/>
      <c r="R724" s="43"/>
      <c r="S724" s="43"/>
      <c r="T724" s="79"/>
      <c r="AT724" s="24" t="s">
        <v>354</v>
      </c>
      <c r="AU724" s="24" t="s">
        <v>92</v>
      </c>
    </row>
    <row r="725" spans="2:47" s="1" customFormat="1" ht="27">
      <c r="B725" s="42"/>
      <c r="C725" s="64"/>
      <c r="D725" s="209" t="s">
        <v>300</v>
      </c>
      <c r="E725" s="64"/>
      <c r="F725" s="255" t="s">
        <v>1011</v>
      </c>
      <c r="G725" s="64"/>
      <c r="H725" s="64"/>
      <c r="I725" s="165"/>
      <c r="J725" s="64"/>
      <c r="K725" s="64"/>
      <c r="L725" s="62"/>
      <c r="M725" s="256"/>
      <c r="N725" s="43"/>
      <c r="O725" s="43"/>
      <c r="P725" s="43"/>
      <c r="Q725" s="43"/>
      <c r="R725" s="43"/>
      <c r="S725" s="43"/>
      <c r="T725" s="79"/>
      <c r="AT725" s="24" t="s">
        <v>300</v>
      </c>
      <c r="AU725" s="24" t="s">
        <v>92</v>
      </c>
    </row>
    <row r="726" spans="2:51" s="11" customFormat="1" ht="13.5">
      <c r="B726" s="207"/>
      <c r="C726" s="208"/>
      <c r="D726" s="232" t="s">
        <v>231</v>
      </c>
      <c r="E726" s="257" t="s">
        <v>40</v>
      </c>
      <c r="F726" s="258" t="s">
        <v>1012</v>
      </c>
      <c r="G726" s="208"/>
      <c r="H726" s="259">
        <v>951.094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231</v>
      </c>
      <c r="AU726" s="218" t="s">
        <v>92</v>
      </c>
      <c r="AV726" s="11" t="s">
        <v>92</v>
      </c>
      <c r="AW726" s="11" t="s">
        <v>43</v>
      </c>
      <c r="AX726" s="11" t="s">
        <v>24</v>
      </c>
      <c r="AY726" s="218" t="s">
        <v>217</v>
      </c>
    </row>
    <row r="727" spans="2:65" s="1" customFormat="1" ht="22.5" customHeight="1">
      <c r="B727" s="42"/>
      <c r="C727" s="195" t="s">
        <v>1013</v>
      </c>
      <c r="D727" s="195" t="s">
        <v>219</v>
      </c>
      <c r="E727" s="196" t="s">
        <v>1014</v>
      </c>
      <c r="F727" s="197" t="s">
        <v>1015</v>
      </c>
      <c r="G727" s="198" t="s">
        <v>286</v>
      </c>
      <c r="H727" s="199">
        <v>14.061</v>
      </c>
      <c r="I727" s="200"/>
      <c r="J727" s="201">
        <f>ROUND(I727*H727,2)</f>
        <v>0</v>
      </c>
      <c r="K727" s="197" t="s">
        <v>223</v>
      </c>
      <c r="L727" s="62"/>
      <c r="M727" s="202" t="s">
        <v>40</v>
      </c>
      <c r="N727" s="203" t="s">
        <v>54</v>
      </c>
      <c r="O727" s="43"/>
      <c r="P727" s="204">
        <f>O727*H727</f>
        <v>0</v>
      </c>
      <c r="Q727" s="204">
        <v>0</v>
      </c>
      <c r="R727" s="204">
        <f>Q727*H727</f>
        <v>0</v>
      </c>
      <c r="S727" s="204">
        <v>0</v>
      </c>
      <c r="T727" s="205">
        <f>S727*H727</f>
        <v>0</v>
      </c>
      <c r="AR727" s="24" t="s">
        <v>276</v>
      </c>
      <c r="AT727" s="24" t="s">
        <v>219</v>
      </c>
      <c r="AU727" s="24" t="s">
        <v>92</v>
      </c>
      <c r="AY727" s="24" t="s">
        <v>217</v>
      </c>
      <c r="BE727" s="206">
        <f>IF(N727="základní",J727,0)</f>
        <v>0</v>
      </c>
      <c r="BF727" s="206">
        <f>IF(N727="snížená",J727,0)</f>
        <v>0</v>
      </c>
      <c r="BG727" s="206">
        <f>IF(N727="zákl. přenesená",J727,0)</f>
        <v>0</v>
      </c>
      <c r="BH727" s="206">
        <f>IF(N727="sníž. přenesená",J727,0)</f>
        <v>0</v>
      </c>
      <c r="BI727" s="206">
        <f>IF(N727="nulová",J727,0)</f>
        <v>0</v>
      </c>
      <c r="BJ727" s="24" t="s">
        <v>24</v>
      </c>
      <c r="BK727" s="206">
        <f>ROUND(I727*H727,2)</f>
        <v>0</v>
      </c>
      <c r="BL727" s="24" t="s">
        <v>276</v>
      </c>
      <c r="BM727" s="24" t="s">
        <v>836</v>
      </c>
    </row>
    <row r="728" spans="2:63" s="10" customFormat="1" ht="29.85" customHeight="1">
      <c r="B728" s="178"/>
      <c r="C728" s="179"/>
      <c r="D728" s="192" t="s">
        <v>82</v>
      </c>
      <c r="E728" s="193" t="s">
        <v>1016</v>
      </c>
      <c r="F728" s="193" t="s">
        <v>1017</v>
      </c>
      <c r="G728" s="179"/>
      <c r="H728" s="179"/>
      <c r="I728" s="182"/>
      <c r="J728" s="194">
        <f>BK728</f>
        <v>0</v>
      </c>
      <c r="K728" s="179"/>
      <c r="L728" s="184"/>
      <c r="M728" s="185"/>
      <c r="N728" s="186"/>
      <c r="O728" s="186"/>
      <c r="P728" s="187">
        <f>SUM(P729:P738)</f>
        <v>0</v>
      </c>
      <c r="Q728" s="186"/>
      <c r="R728" s="187">
        <f>SUM(R729:R738)</f>
        <v>0.039976</v>
      </c>
      <c r="S728" s="186"/>
      <c r="T728" s="188">
        <f>SUM(T729:T738)</f>
        <v>0</v>
      </c>
      <c r="AR728" s="189" t="s">
        <v>92</v>
      </c>
      <c r="AT728" s="190" t="s">
        <v>82</v>
      </c>
      <c r="AU728" s="190" t="s">
        <v>24</v>
      </c>
      <c r="AY728" s="189" t="s">
        <v>217</v>
      </c>
      <c r="BK728" s="191">
        <f>SUM(BK729:BK738)</f>
        <v>0</v>
      </c>
    </row>
    <row r="729" spans="2:65" s="1" customFormat="1" ht="22.5" customHeight="1">
      <c r="B729" s="42"/>
      <c r="C729" s="195" t="s">
        <v>1018</v>
      </c>
      <c r="D729" s="195" t="s">
        <v>219</v>
      </c>
      <c r="E729" s="196" t="s">
        <v>1019</v>
      </c>
      <c r="F729" s="197" t="s">
        <v>1020</v>
      </c>
      <c r="G729" s="198" t="s">
        <v>222</v>
      </c>
      <c r="H729" s="199">
        <v>10.52</v>
      </c>
      <c r="I729" s="200"/>
      <c r="J729" s="201">
        <f>ROUND(I729*H729,2)</f>
        <v>0</v>
      </c>
      <c r="K729" s="197" t="s">
        <v>223</v>
      </c>
      <c r="L729" s="62"/>
      <c r="M729" s="202" t="s">
        <v>40</v>
      </c>
      <c r="N729" s="203" t="s">
        <v>54</v>
      </c>
      <c r="O729" s="43"/>
      <c r="P729" s="204">
        <f>O729*H729</f>
        <v>0</v>
      </c>
      <c r="Q729" s="204">
        <v>0.0035</v>
      </c>
      <c r="R729" s="204">
        <f>Q729*H729</f>
        <v>0.03682</v>
      </c>
      <c r="S729" s="204">
        <v>0</v>
      </c>
      <c r="T729" s="205">
        <f>S729*H729</f>
        <v>0</v>
      </c>
      <c r="AR729" s="24" t="s">
        <v>276</v>
      </c>
      <c r="AT729" s="24" t="s">
        <v>219</v>
      </c>
      <c r="AU729" s="24" t="s">
        <v>92</v>
      </c>
      <c r="AY729" s="24" t="s">
        <v>217</v>
      </c>
      <c r="BE729" s="206">
        <f>IF(N729="základní",J729,0)</f>
        <v>0</v>
      </c>
      <c r="BF729" s="206">
        <f>IF(N729="snížená",J729,0)</f>
        <v>0</v>
      </c>
      <c r="BG729" s="206">
        <f>IF(N729="zákl. přenesená",J729,0)</f>
        <v>0</v>
      </c>
      <c r="BH729" s="206">
        <f>IF(N729="sníž. přenesená",J729,0)</f>
        <v>0</v>
      </c>
      <c r="BI729" s="206">
        <f>IF(N729="nulová",J729,0)</f>
        <v>0</v>
      </c>
      <c r="BJ729" s="24" t="s">
        <v>24</v>
      </c>
      <c r="BK729" s="206">
        <f>ROUND(I729*H729,2)</f>
        <v>0</v>
      </c>
      <c r="BL729" s="24" t="s">
        <v>276</v>
      </c>
      <c r="BM729" s="24" t="s">
        <v>839</v>
      </c>
    </row>
    <row r="730" spans="2:51" s="11" customFormat="1" ht="13.5">
      <c r="B730" s="207"/>
      <c r="C730" s="208"/>
      <c r="D730" s="209" t="s">
        <v>231</v>
      </c>
      <c r="E730" s="210" t="s">
        <v>40</v>
      </c>
      <c r="F730" s="211" t="s">
        <v>155</v>
      </c>
      <c r="G730" s="208"/>
      <c r="H730" s="212">
        <v>10.52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231</v>
      </c>
      <c r="AU730" s="218" t="s">
        <v>92</v>
      </c>
      <c r="AV730" s="11" t="s">
        <v>92</v>
      </c>
      <c r="AW730" s="11" t="s">
        <v>43</v>
      </c>
      <c r="AX730" s="11" t="s">
        <v>83</v>
      </c>
      <c r="AY730" s="218" t="s">
        <v>217</v>
      </c>
    </row>
    <row r="731" spans="2:51" s="13" customFormat="1" ht="13.5">
      <c r="B731" s="230"/>
      <c r="C731" s="231"/>
      <c r="D731" s="232" t="s">
        <v>231</v>
      </c>
      <c r="E731" s="233" t="s">
        <v>40</v>
      </c>
      <c r="F731" s="234" t="s">
        <v>238</v>
      </c>
      <c r="G731" s="231"/>
      <c r="H731" s="235">
        <v>10.52</v>
      </c>
      <c r="I731" s="236"/>
      <c r="J731" s="231"/>
      <c r="K731" s="231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231</v>
      </c>
      <c r="AU731" s="241" t="s">
        <v>92</v>
      </c>
      <c r="AV731" s="13" t="s">
        <v>224</v>
      </c>
      <c r="AW731" s="13" t="s">
        <v>43</v>
      </c>
      <c r="AX731" s="13" t="s">
        <v>24</v>
      </c>
      <c r="AY731" s="241" t="s">
        <v>217</v>
      </c>
    </row>
    <row r="732" spans="2:65" s="1" customFormat="1" ht="22.5" customHeight="1">
      <c r="B732" s="42"/>
      <c r="C732" s="242" t="s">
        <v>1021</v>
      </c>
      <c r="D732" s="242" t="s">
        <v>266</v>
      </c>
      <c r="E732" s="243" t="s">
        <v>1022</v>
      </c>
      <c r="F732" s="244" t="s">
        <v>1023</v>
      </c>
      <c r="G732" s="245" t="s">
        <v>222</v>
      </c>
      <c r="H732" s="246">
        <v>11.046</v>
      </c>
      <c r="I732" s="247"/>
      <c r="J732" s="248">
        <f>ROUND(I732*H732,2)</f>
        <v>0</v>
      </c>
      <c r="K732" s="244" t="s">
        <v>40</v>
      </c>
      <c r="L732" s="249"/>
      <c r="M732" s="250" t="s">
        <v>40</v>
      </c>
      <c r="N732" s="251" t="s">
        <v>54</v>
      </c>
      <c r="O732" s="43"/>
      <c r="P732" s="204">
        <f>O732*H732</f>
        <v>0</v>
      </c>
      <c r="Q732" s="204">
        <v>0</v>
      </c>
      <c r="R732" s="204">
        <f>Q732*H732</f>
        <v>0</v>
      </c>
      <c r="S732" s="204">
        <v>0</v>
      </c>
      <c r="T732" s="205">
        <f>S732*H732</f>
        <v>0</v>
      </c>
      <c r="AR732" s="24" t="s">
        <v>357</v>
      </c>
      <c r="AT732" s="24" t="s">
        <v>266</v>
      </c>
      <c r="AU732" s="24" t="s">
        <v>92</v>
      </c>
      <c r="AY732" s="24" t="s">
        <v>217</v>
      </c>
      <c r="BE732" s="206">
        <f>IF(N732="základní",J732,0)</f>
        <v>0</v>
      </c>
      <c r="BF732" s="206">
        <f>IF(N732="snížená",J732,0)</f>
        <v>0</v>
      </c>
      <c r="BG732" s="206">
        <f>IF(N732="zákl. přenesená",J732,0)</f>
        <v>0</v>
      </c>
      <c r="BH732" s="206">
        <f>IF(N732="sníž. přenesená",J732,0)</f>
        <v>0</v>
      </c>
      <c r="BI732" s="206">
        <f>IF(N732="nulová",J732,0)</f>
        <v>0</v>
      </c>
      <c r="BJ732" s="24" t="s">
        <v>24</v>
      </c>
      <c r="BK732" s="206">
        <f>ROUND(I732*H732,2)</f>
        <v>0</v>
      </c>
      <c r="BL732" s="24" t="s">
        <v>276</v>
      </c>
      <c r="BM732" s="24" t="s">
        <v>844</v>
      </c>
    </row>
    <row r="733" spans="2:51" s="11" customFormat="1" ht="13.5">
      <c r="B733" s="207"/>
      <c r="C733" s="208"/>
      <c r="D733" s="209" t="s">
        <v>231</v>
      </c>
      <c r="E733" s="210" t="s">
        <v>40</v>
      </c>
      <c r="F733" s="211" t="s">
        <v>1024</v>
      </c>
      <c r="G733" s="208"/>
      <c r="H733" s="212">
        <v>11.046</v>
      </c>
      <c r="I733" s="213"/>
      <c r="J733" s="208"/>
      <c r="K733" s="208"/>
      <c r="L733" s="214"/>
      <c r="M733" s="215"/>
      <c r="N733" s="216"/>
      <c r="O733" s="216"/>
      <c r="P733" s="216"/>
      <c r="Q733" s="216"/>
      <c r="R733" s="216"/>
      <c r="S733" s="216"/>
      <c r="T733" s="217"/>
      <c r="AT733" s="218" t="s">
        <v>231</v>
      </c>
      <c r="AU733" s="218" t="s">
        <v>92</v>
      </c>
      <c r="AV733" s="11" t="s">
        <v>92</v>
      </c>
      <c r="AW733" s="11" t="s">
        <v>43</v>
      </c>
      <c r="AX733" s="11" t="s">
        <v>83</v>
      </c>
      <c r="AY733" s="218" t="s">
        <v>217</v>
      </c>
    </row>
    <row r="734" spans="2:51" s="13" customFormat="1" ht="13.5">
      <c r="B734" s="230"/>
      <c r="C734" s="231"/>
      <c r="D734" s="232" t="s">
        <v>231</v>
      </c>
      <c r="E734" s="233" t="s">
        <v>40</v>
      </c>
      <c r="F734" s="234" t="s">
        <v>238</v>
      </c>
      <c r="G734" s="231"/>
      <c r="H734" s="235">
        <v>11.046</v>
      </c>
      <c r="I734" s="236"/>
      <c r="J734" s="231"/>
      <c r="K734" s="231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231</v>
      </c>
      <c r="AU734" s="241" t="s">
        <v>92</v>
      </c>
      <c r="AV734" s="13" t="s">
        <v>224</v>
      </c>
      <c r="AW734" s="13" t="s">
        <v>43</v>
      </c>
      <c r="AX734" s="13" t="s">
        <v>24</v>
      </c>
      <c r="AY734" s="241" t="s">
        <v>217</v>
      </c>
    </row>
    <row r="735" spans="2:65" s="1" customFormat="1" ht="22.5" customHeight="1">
      <c r="B735" s="42"/>
      <c r="C735" s="195" t="s">
        <v>1025</v>
      </c>
      <c r="D735" s="195" t="s">
        <v>219</v>
      </c>
      <c r="E735" s="196" t="s">
        <v>1026</v>
      </c>
      <c r="F735" s="197" t="s">
        <v>1027</v>
      </c>
      <c r="G735" s="198" t="s">
        <v>222</v>
      </c>
      <c r="H735" s="199">
        <v>10.52</v>
      </c>
      <c r="I735" s="200"/>
      <c r="J735" s="201">
        <f>ROUND(I735*H735,2)</f>
        <v>0</v>
      </c>
      <c r="K735" s="197" t="s">
        <v>223</v>
      </c>
      <c r="L735" s="62"/>
      <c r="M735" s="202" t="s">
        <v>40</v>
      </c>
      <c r="N735" s="203" t="s">
        <v>54</v>
      </c>
      <c r="O735" s="43"/>
      <c r="P735" s="204">
        <f>O735*H735</f>
        <v>0</v>
      </c>
      <c r="Q735" s="204">
        <v>0.0003</v>
      </c>
      <c r="R735" s="204">
        <f>Q735*H735</f>
        <v>0.0031559999999999995</v>
      </c>
      <c r="S735" s="204">
        <v>0</v>
      </c>
      <c r="T735" s="205">
        <f>S735*H735</f>
        <v>0</v>
      </c>
      <c r="AR735" s="24" t="s">
        <v>276</v>
      </c>
      <c r="AT735" s="24" t="s">
        <v>219</v>
      </c>
      <c r="AU735" s="24" t="s">
        <v>92</v>
      </c>
      <c r="AY735" s="24" t="s">
        <v>217</v>
      </c>
      <c r="BE735" s="206">
        <f>IF(N735="základní",J735,0)</f>
        <v>0</v>
      </c>
      <c r="BF735" s="206">
        <f>IF(N735="snížená",J735,0)</f>
        <v>0</v>
      </c>
      <c r="BG735" s="206">
        <f>IF(N735="zákl. přenesená",J735,0)</f>
        <v>0</v>
      </c>
      <c r="BH735" s="206">
        <f>IF(N735="sníž. přenesená",J735,0)</f>
        <v>0</v>
      </c>
      <c r="BI735" s="206">
        <f>IF(N735="nulová",J735,0)</f>
        <v>0</v>
      </c>
      <c r="BJ735" s="24" t="s">
        <v>24</v>
      </c>
      <c r="BK735" s="206">
        <f>ROUND(I735*H735,2)</f>
        <v>0</v>
      </c>
      <c r="BL735" s="24" t="s">
        <v>276</v>
      </c>
      <c r="BM735" s="24" t="s">
        <v>848</v>
      </c>
    </row>
    <row r="736" spans="2:51" s="11" customFormat="1" ht="13.5">
      <c r="B736" s="207"/>
      <c r="C736" s="208"/>
      <c r="D736" s="209" t="s">
        <v>231</v>
      </c>
      <c r="E736" s="210" t="s">
        <v>40</v>
      </c>
      <c r="F736" s="211" t="s">
        <v>155</v>
      </c>
      <c r="G736" s="208"/>
      <c r="H736" s="212">
        <v>10.52</v>
      </c>
      <c r="I736" s="213"/>
      <c r="J736" s="208"/>
      <c r="K736" s="208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231</v>
      </c>
      <c r="AU736" s="218" t="s">
        <v>92</v>
      </c>
      <c r="AV736" s="11" t="s">
        <v>92</v>
      </c>
      <c r="AW736" s="11" t="s">
        <v>43</v>
      </c>
      <c r="AX736" s="11" t="s">
        <v>83</v>
      </c>
      <c r="AY736" s="218" t="s">
        <v>217</v>
      </c>
    </row>
    <row r="737" spans="2:51" s="13" customFormat="1" ht="13.5">
      <c r="B737" s="230"/>
      <c r="C737" s="231"/>
      <c r="D737" s="232" t="s">
        <v>231</v>
      </c>
      <c r="E737" s="233" t="s">
        <v>40</v>
      </c>
      <c r="F737" s="234" t="s">
        <v>238</v>
      </c>
      <c r="G737" s="231"/>
      <c r="H737" s="235">
        <v>10.52</v>
      </c>
      <c r="I737" s="236"/>
      <c r="J737" s="231"/>
      <c r="K737" s="231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231</v>
      </c>
      <c r="AU737" s="241" t="s">
        <v>92</v>
      </c>
      <c r="AV737" s="13" t="s">
        <v>224</v>
      </c>
      <c r="AW737" s="13" t="s">
        <v>43</v>
      </c>
      <c r="AX737" s="13" t="s">
        <v>24</v>
      </c>
      <c r="AY737" s="241" t="s">
        <v>217</v>
      </c>
    </row>
    <row r="738" spans="2:65" s="1" customFormat="1" ht="22.5" customHeight="1">
      <c r="B738" s="42"/>
      <c r="C738" s="195" t="s">
        <v>1028</v>
      </c>
      <c r="D738" s="195" t="s">
        <v>219</v>
      </c>
      <c r="E738" s="196" t="s">
        <v>1029</v>
      </c>
      <c r="F738" s="197" t="s">
        <v>1030</v>
      </c>
      <c r="G738" s="198" t="s">
        <v>286</v>
      </c>
      <c r="H738" s="199">
        <v>0.261</v>
      </c>
      <c r="I738" s="200"/>
      <c r="J738" s="201">
        <f>ROUND(I738*H738,2)</f>
        <v>0</v>
      </c>
      <c r="K738" s="197" t="s">
        <v>223</v>
      </c>
      <c r="L738" s="62"/>
      <c r="M738" s="202" t="s">
        <v>40</v>
      </c>
      <c r="N738" s="203" t="s">
        <v>54</v>
      </c>
      <c r="O738" s="43"/>
      <c r="P738" s="204">
        <f>O738*H738</f>
        <v>0</v>
      </c>
      <c r="Q738" s="204">
        <v>0</v>
      </c>
      <c r="R738" s="204">
        <f>Q738*H738</f>
        <v>0</v>
      </c>
      <c r="S738" s="204">
        <v>0</v>
      </c>
      <c r="T738" s="205">
        <f>S738*H738</f>
        <v>0</v>
      </c>
      <c r="AR738" s="24" t="s">
        <v>276</v>
      </c>
      <c r="AT738" s="24" t="s">
        <v>219</v>
      </c>
      <c r="AU738" s="24" t="s">
        <v>92</v>
      </c>
      <c r="AY738" s="24" t="s">
        <v>217</v>
      </c>
      <c r="BE738" s="206">
        <f>IF(N738="základní",J738,0)</f>
        <v>0</v>
      </c>
      <c r="BF738" s="206">
        <f>IF(N738="snížená",J738,0)</f>
        <v>0</v>
      </c>
      <c r="BG738" s="206">
        <f>IF(N738="zákl. přenesená",J738,0)</f>
        <v>0</v>
      </c>
      <c r="BH738" s="206">
        <f>IF(N738="sníž. přenesená",J738,0)</f>
        <v>0</v>
      </c>
      <c r="BI738" s="206">
        <f>IF(N738="nulová",J738,0)</f>
        <v>0</v>
      </c>
      <c r="BJ738" s="24" t="s">
        <v>24</v>
      </c>
      <c r="BK738" s="206">
        <f>ROUND(I738*H738,2)</f>
        <v>0</v>
      </c>
      <c r="BL738" s="24" t="s">
        <v>276</v>
      </c>
      <c r="BM738" s="24" t="s">
        <v>853</v>
      </c>
    </row>
    <row r="739" spans="2:63" s="10" customFormat="1" ht="29.85" customHeight="1">
      <c r="B739" s="178"/>
      <c r="C739" s="179"/>
      <c r="D739" s="192" t="s">
        <v>82</v>
      </c>
      <c r="E739" s="193" t="s">
        <v>1031</v>
      </c>
      <c r="F739" s="193" t="s">
        <v>1032</v>
      </c>
      <c r="G739" s="179"/>
      <c r="H739" s="179"/>
      <c r="I739" s="182"/>
      <c r="J739" s="194">
        <f>BK739</f>
        <v>0</v>
      </c>
      <c r="K739" s="179"/>
      <c r="L739" s="184"/>
      <c r="M739" s="185"/>
      <c r="N739" s="186"/>
      <c r="O739" s="186"/>
      <c r="P739" s="187">
        <f>SUM(P740:P756)</f>
        <v>0</v>
      </c>
      <c r="Q739" s="186"/>
      <c r="R739" s="187">
        <f>SUM(R740:R756)</f>
        <v>0.6809424000000001</v>
      </c>
      <c r="S739" s="186"/>
      <c r="T739" s="188">
        <f>SUM(T740:T756)</f>
        <v>21.27945</v>
      </c>
      <c r="AR739" s="189" t="s">
        <v>92</v>
      </c>
      <c r="AT739" s="190" t="s">
        <v>82</v>
      </c>
      <c r="AU739" s="190" t="s">
        <v>24</v>
      </c>
      <c r="AY739" s="189" t="s">
        <v>217</v>
      </c>
      <c r="BK739" s="191">
        <f>SUM(BK740:BK756)</f>
        <v>0</v>
      </c>
    </row>
    <row r="740" spans="2:65" s="1" customFormat="1" ht="22.5" customHeight="1">
      <c r="B740" s="42"/>
      <c r="C740" s="195" t="s">
        <v>1033</v>
      </c>
      <c r="D740" s="195" t="s">
        <v>219</v>
      </c>
      <c r="E740" s="196" t="s">
        <v>1034</v>
      </c>
      <c r="F740" s="197" t="s">
        <v>1035</v>
      </c>
      <c r="G740" s="198" t="s">
        <v>222</v>
      </c>
      <c r="H740" s="199">
        <v>1418.63</v>
      </c>
      <c r="I740" s="200"/>
      <c r="J740" s="201">
        <f>ROUND(I740*H740,2)</f>
        <v>0</v>
      </c>
      <c r="K740" s="197" t="s">
        <v>223</v>
      </c>
      <c r="L740" s="62"/>
      <c r="M740" s="202" t="s">
        <v>40</v>
      </c>
      <c r="N740" s="203" t="s">
        <v>54</v>
      </c>
      <c r="O740" s="43"/>
      <c r="P740" s="204">
        <f>O740*H740</f>
        <v>0</v>
      </c>
      <c r="Q740" s="204">
        <v>0</v>
      </c>
      <c r="R740" s="204">
        <f>Q740*H740</f>
        <v>0</v>
      </c>
      <c r="S740" s="204">
        <v>0.015</v>
      </c>
      <c r="T740" s="205">
        <f>S740*H740</f>
        <v>21.27945</v>
      </c>
      <c r="AR740" s="24" t="s">
        <v>276</v>
      </c>
      <c r="AT740" s="24" t="s">
        <v>219</v>
      </c>
      <c r="AU740" s="24" t="s">
        <v>92</v>
      </c>
      <c r="AY740" s="24" t="s">
        <v>217</v>
      </c>
      <c r="BE740" s="206">
        <f>IF(N740="základní",J740,0)</f>
        <v>0</v>
      </c>
      <c r="BF740" s="206">
        <f>IF(N740="snížená",J740,0)</f>
        <v>0</v>
      </c>
      <c r="BG740" s="206">
        <f>IF(N740="zákl. přenesená",J740,0)</f>
        <v>0</v>
      </c>
      <c r="BH740" s="206">
        <f>IF(N740="sníž. přenesená",J740,0)</f>
        <v>0</v>
      </c>
      <c r="BI740" s="206">
        <f>IF(N740="nulová",J740,0)</f>
        <v>0</v>
      </c>
      <c r="BJ740" s="24" t="s">
        <v>24</v>
      </c>
      <c r="BK740" s="206">
        <f>ROUND(I740*H740,2)</f>
        <v>0</v>
      </c>
      <c r="BL740" s="24" t="s">
        <v>276</v>
      </c>
      <c r="BM740" s="24" t="s">
        <v>857</v>
      </c>
    </row>
    <row r="741" spans="2:51" s="11" customFormat="1" ht="13.5">
      <c r="B741" s="207"/>
      <c r="C741" s="208"/>
      <c r="D741" s="209" t="s">
        <v>231</v>
      </c>
      <c r="E741" s="210" t="s">
        <v>40</v>
      </c>
      <c r="F741" s="211" t="s">
        <v>1036</v>
      </c>
      <c r="G741" s="208"/>
      <c r="H741" s="212">
        <v>1418.63</v>
      </c>
      <c r="I741" s="213"/>
      <c r="J741" s="208"/>
      <c r="K741" s="208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231</v>
      </c>
      <c r="AU741" s="218" t="s">
        <v>92</v>
      </c>
      <c r="AV741" s="11" t="s">
        <v>92</v>
      </c>
      <c r="AW741" s="11" t="s">
        <v>43</v>
      </c>
      <c r="AX741" s="11" t="s">
        <v>83</v>
      </c>
      <c r="AY741" s="218" t="s">
        <v>217</v>
      </c>
    </row>
    <row r="742" spans="2:51" s="12" customFormat="1" ht="13.5">
      <c r="B742" s="219"/>
      <c r="C742" s="220"/>
      <c r="D742" s="209" t="s">
        <v>231</v>
      </c>
      <c r="E742" s="221" t="s">
        <v>107</v>
      </c>
      <c r="F742" s="222" t="s">
        <v>235</v>
      </c>
      <c r="G742" s="220"/>
      <c r="H742" s="223">
        <v>1418.63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231</v>
      </c>
      <c r="AU742" s="229" t="s">
        <v>92</v>
      </c>
      <c r="AV742" s="12" t="s">
        <v>227</v>
      </c>
      <c r="AW742" s="12" t="s">
        <v>43</v>
      </c>
      <c r="AX742" s="12" t="s">
        <v>83</v>
      </c>
      <c r="AY742" s="229" t="s">
        <v>217</v>
      </c>
    </row>
    <row r="743" spans="2:51" s="13" customFormat="1" ht="13.5">
      <c r="B743" s="230"/>
      <c r="C743" s="231"/>
      <c r="D743" s="232" t="s">
        <v>231</v>
      </c>
      <c r="E743" s="233" t="s">
        <v>40</v>
      </c>
      <c r="F743" s="234" t="s">
        <v>238</v>
      </c>
      <c r="G743" s="231"/>
      <c r="H743" s="235">
        <v>1418.63</v>
      </c>
      <c r="I743" s="236"/>
      <c r="J743" s="231"/>
      <c r="K743" s="231"/>
      <c r="L743" s="237"/>
      <c r="M743" s="238"/>
      <c r="N743" s="239"/>
      <c r="O743" s="239"/>
      <c r="P743" s="239"/>
      <c r="Q743" s="239"/>
      <c r="R743" s="239"/>
      <c r="S743" s="239"/>
      <c r="T743" s="240"/>
      <c r="AT743" s="241" t="s">
        <v>231</v>
      </c>
      <c r="AU743" s="241" t="s">
        <v>92</v>
      </c>
      <c r="AV743" s="13" t="s">
        <v>224</v>
      </c>
      <c r="AW743" s="13" t="s">
        <v>43</v>
      </c>
      <c r="AX743" s="13" t="s">
        <v>24</v>
      </c>
      <c r="AY743" s="241" t="s">
        <v>217</v>
      </c>
    </row>
    <row r="744" spans="2:65" s="1" customFormat="1" ht="22.5" customHeight="1">
      <c r="B744" s="42"/>
      <c r="C744" s="195" t="s">
        <v>1037</v>
      </c>
      <c r="D744" s="195" t="s">
        <v>219</v>
      </c>
      <c r="E744" s="196" t="s">
        <v>1038</v>
      </c>
      <c r="F744" s="197" t="s">
        <v>1039</v>
      </c>
      <c r="G744" s="198" t="s">
        <v>222</v>
      </c>
      <c r="H744" s="199">
        <v>1418.63</v>
      </c>
      <c r="I744" s="200"/>
      <c r="J744" s="201">
        <f>ROUND(I744*H744,2)</f>
        <v>0</v>
      </c>
      <c r="K744" s="197" t="s">
        <v>40</v>
      </c>
      <c r="L744" s="62"/>
      <c r="M744" s="202" t="s">
        <v>40</v>
      </c>
      <c r="N744" s="203" t="s">
        <v>54</v>
      </c>
      <c r="O744" s="43"/>
      <c r="P744" s="204">
        <f>O744*H744</f>
        <v>0</v>
      </c>
      <c r="Q744" s="204">
        <v>0</v>
      </c>
      <c r="R744" s="204">
        <f>Q744*H744</f>
        <v>0</v>
      </c>
      <c r="S744" s="204">
        <v>0</v>
      </c>
      <c r="T744" s="205">
        <f>S744*H744</f>
        <v>0</v>
      </c>
      <c r="AR744" s="24" t="s">
        <v>276</v>
      </c>
      <c r="AT744" s="24" t="s">
        <v>219</v>
      </c>
      <c r="AU744" s="24" t="s">
        <v>92</v>
      </c>
      <c r="AY744" s="24" t="s">
        <v>217</v>
      </c>
      <c r="BE744" s="206">
        <f>IF(N744="základní",J744,0)</f>
        <v>0</v>
      </c>
      <c r="BF744" s="206">
        <f>IF(N744="snížená",J744,0)</f>
        <v>0</v>
      </c>
      <c r="BG744" s="206">
        <f>IF(N744="zákl. přenesená",J744,0)</f>
        <v>0</v>
      </c>
      <c r="BH744" s="206">
        <f>IF(N744="sníž. přenesená",J744,0)</f>
        <v>0</v>
      </c>
      <c r="BI744" s="206">
        <f>IF(N744="nulová",J744,0)</f>
        <v>0</v>
      </c>
      <c r="BJ744" s="24" t="s">
        <v>24</v>
      </c>
      <c r="BK744" s="206">
        <f>ROUND(I744*H744,2)</f>
        <v>0</v>
      </c>
      <c r="BL744" s="24" t="s">
        <v>276</v>
      </c>
      <c r="BM744" s="24" t="s">
        <v>860</v>
      </c>
    </row>
    <row r="745" spans="2:51" s="11" customFormat="1" ht="13.5">
      <c r="B745" s="207"/>
      <c r="C745" s="208"/>
      <c r="D745" s="209" t="s">
        <v>231</v>
      </c>
      <c r="E745" s="210" t="s">
        <v>40</v>
      </c>
      <c r="F745" s="211" t="s">
        <v>107</v>
      </c>
      <c r="G745" s="208"/>
      <c r="H745" s="212">
        <v>1418.63</v>
      </c>
      <c r="I745" s="213"/>
      <c r="J745" s="208"/>
      <c r="K745" s="208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231</v>
      </c>
      <c r="AU745" s="218" t="s">
        <v>92</v>
      </c>
      <c r="AV745" s="11" t="s">
        <v>92</v>
      </c>
      <c r="AW745" s="11" t="s">
        <v>43</v>
      </c>
      <c r="AX745" s="11" t="s">
        <v>83</v>
      </c>
      <c r="AY745" s="218" t="s">
        <v>217</v>
      </c>
    </row>
    <row r="746" spans="2:51" s="13" customFormat="1" ht="13.5">
      <c r="B746" s="230"/>
      <c r="C746" s="231"/>
      <c r="D746" s="232" t="s">
        <v>231</v>
      </c>
      <c r="E746" s="233" t="s">
        <v>40</v>
      </c>
      <c r="F746" s="234" t="s">
        <v>238</v>
      </c>
      <c r="G746" s="231"/>
      <c r="H746" s="235">
        <v>1418.63</v>
      </c>
      <c r="I746" s="236"/>
      <c r="J746" s="231"/>
      <c r="K746" s="231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231</v>
      </c>
      <c r="AU746" s="241" t="s">
        <v>92</v>
      </c>
      <c r="AV746" s="13" t="s">
        <v>224</v>
      </c>
      <c r="AW746" s="13" t="s">
        <v>43</v>
      </c>
      <c r="AX746" s="13" t="s">
        <v>24</v>
      </c>
      <c r="AY746" s="241" t="s">
        <v>217</v>
      </c>
    </row>
    <row r="747" spans="2:65" s="1" customFormat="1" ht="22.5" customHeight="1">
      <c r="B747" s="42"/>
      <c r="C747" s="242" t="s">
        <v>1040</v>
      </c>
      <c r="D747" s="242" t="s">
        <v>266</v>
      </c>
      <c r="E747" s="243" t="s">
        <v>1041</v>
      </c>
      <c r="F747" s="244" t="s">
        <v>1042</v>
      </c>
      <c r="G747" s="245" t="s">
        <v>222</v>
      </c>
      <c r="H747" s="246">
        <v>1560.493</v>
      </c>
      <c r="I747" s="247"/>
      <c r="J747" s="248">
        <f>ROUND(I747*H747,2)</f>
        <v>0</v>
      </c>
      <c r="K747" s="244" t="s">
        <v>40</v>
      </c>
      <c r="L747" s="249"/>
      <c r="M747" s="250" t="s">
        <v>40</v>
      </c>
      <c r="N747" s="251" t="s">
        <v>54</v>
      </c>
      <c r="O747" s="43"/>
      <c r="P747" s="204">
        <f>O747*H747</f>
        <v>0</v>
      </c>
      <c r="Q747" s="204">
        <v>0</v>
      </c>
      <c r="R747" s="204">
        <f>Q747*H747</f>
        <v>0</v>
      </c>
      <c r="S747" s="204">
        <v>0</v>
      </c>
      <c r="T747" s="205">
        <f>S747*H747</f>
        <v>0</v>
      </c>
      <c r="AR747" s="24" t="s">
        <v>357</v>
      </c>
      <c r="AT747" s="24" t="s">
        <v>266</v>
      </c>
      <c r="AU747" s="24" t="s">
        <v>92</v>
      </c>
      <c r="AY747" s="24" t="s">
        <v>217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24" t="s">
        <v>24</v>
      </c>
      <c r="BK747" s="206">
        <f>ROUND(I747*H747,2)</f>
        <v>0</v>
      </c>
      <c r="BL747" s="24" t="s">
        <v>276</v>
      </c>
      <c r="BM747" s="24" t="s">
        <v>864</v>
      </c>
    </row>
    <row r="748" spans="2:51" s="11" customFormat="1" ht="13.5">
      <c r="B748" s="207"/>
      <c r="C748" s="208"/>
      <c r="D748" s="209" t="s">
        <v>231</v>
      </c>
      <c r="E748" s="210" t="s">
        <v>40</v>
      </c>
      <c r="F748" s="211" t="s">
        <v>1043</v>
      </c>
      <c r="G748" s="208"/>
      <c r="H748" s="212">
        <v>1560.493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231</v>
      </c>
      <c r="AU748" s="218" t="s">
        <v>92</v>
      </c>
      <c r="AV748" s="11" t="s">
        <v>92</v>
      </c>
      <c r="AW748" s="11" t="s">
        <v>43</v>
      </c>
      <c r="AX748" s="11" t="s">
        <v>83</v>
      </c>
      <c r="AY748" s="218" t="s">
        <v>217</v>
      </c>
    </row>
    <row r="749" spans="2:51" s="13" customFormat="1" ht="13.5">
      <c r="B749" s="230"/>
      <c r="C749" s="231"/>
      <c r="D749" s="232" t="s">
        <v>231</v>
      </c>
      <c r="E749" s="233" t="s">
        <v>40</v>
      </c>
      <c r="F749" s="234" t="s">
        <v>238</v>
      </c>
      <c r="G749" s="231"/>
      <c r="H749" s="235">
        <v>1560.493</v>
      </c>
      <c r="I749" s="236"/>
      <c r="J749" s="231"/>
      <c r="K749" s="231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231</v>
      </c>
      <c r="AU749" s="241" t="s">
        <v>92</v>
      </c>
      <c r="AV749" s="13" t="s">
        <v>224</v>
      </c>
      <c r="AW749" s="13" t="s">
        <v>43</v>
      </c>
      <c r="AX749" s="13" t="s">
        <v>24</v>
      </c>
      <c r="AY749" s="241" t="s">
        <v>217</v>
      </c>
    </row>
    <row r="750" spans="2:65" s="1" customFormat="1" ht="22.5" customHeight="1">
      <c r="B750" s="42"/>
      <c r="C750" s="195" t="s">
        <v>1044</v>
      </c>
      <c r="D750" s="195" t="s">
        <v>219</v>
      </c>
      <c r="E750" s="196" t="s">
        <v>1045</v>
      </c>
      <c r="F750" s="197" t="s">
        <v>1046</v>
      </c>
      <c r="G750" s="198" t="s">
        <v>222</v>
      </c>
      <c r="H750" s="199">
        <v>1418.63</v>
      </c>
      <c r="I750" s="200"/>
      <c r="J750" s="201">
        <f>ROUND(I750*H750,2)</f>
        <v>0</v>
      </c>
      <c r="K750" s="197" t="s">
        <v>223</v>
      </c>
      <c r="L750" s="62"/>
      <c r="M750" s="202" t="s">
        <v>40</v>
      </c>
      <c r="N750" s="203" t="s">
        <v>54</v>
      </c>
      <c r="O750" s="43"/>
      <c r="P750" s="204">
        <f>O750*H750</f>
        <v>0</v>
      </c>
      <c r="Q750" s="204">
        <v>0.00048</v>
      </c>
      <c r="R750" s="204">
        <f>Q750*H750</f>
        <v>0.6809424000000001</v>
      </c>
      <c r="S750" s="204">
        <v>0</v>
      </c>
      <c r="T750" s="205">
        <f>S750*H750</f>
        <v>0</v>
      </c>
      <c r="AR750" s="24" t="s">
        <v>276</v>
      </c>
      <c r="AT750" s="24" t="s">
        <v>219</v>
      </c>
      <c r="AU750" s="24" t="s">
        <v>92</v>
      </c>
      <c r="AY750" s="24" t="s">
        <v>217</v>
      </c>
      <c r="BE750" s="206">
        <f>IF(N750="základní",J750,0)</f>
        <v>0</v>
      </c>
      <c r="BF750" s="206">
        <f>IF(N750="snížená",J750,0)</f>
        <v>0</v>
      </c>
      <c r="BG750" s="206">
        <f>IF(N750="zákl. přenesená",J750,0)</f>
        <v>0</v>
      </c>
      <c r="BH750" s="206">
        <f>IF(N750="sníž. přenesená",J750,0)</f>
        <v>0</v>
      </c>
      <c r="BI750" s="206">
        <f>IF(N750="nulová",J750,0)</f>
        <v>0</v>
      </c>
      <c r="BJ750" s="24" t="s">
        <v>24</v>
      </c>
      <c r="BK750" s="206">
        <f>ROUND(I750*H750,2)</f>
        <v>0</v>
      </c>
      <c r="BL750" s="24" t="s">
        <v>276</v>
      </c>
      <c r="BM750" s="24" t="s">
        <v>867</v>
      </c>
    </row>
    <row r="751" spans="2:51" s="11" customFormat="1" ht="13.5">
      <c r="B751" s="207"/>
      <c r="C751" s="208"/>
      <c r="D751" s="209" t="s">
        <v>231</v>
      </c>
      <c r="E751" s="210" t="s">
        <v>40</v>
      </c>
      <c r="F751" s="211" t="s">
        <v>107</v>
      </c>
      <c r="G751" s="208"/>
      <c r="H751" s="212">
        <v>1418.63</v>
      </c>
      <c r="I751" s="213"/>
      <c r="J751" s="208"/>
      <c r="K751" s="208"/>
      <c r="L751" s="214"/>
      <c r="M751" s="215"/>
      <c r="N751" s="216"/>
      <c r="O751" s="216"/>
      <c r="P751" s="216"/>
      <c r="Q751" s="216"/>
      <c r="R751" s="216"/>
      <c r="S751" s="216"/>
      <c r="T751" s="217"/>
      <c r="AT751" s="218" t="s">
        <v>231</v>
      </c>
      <c r="AU751" s="218" t="s">
        <v>92</v>
      </c>
      <c r="AV751" s="11" t="s">
        <v>92</v>
      </c>
      <c r="AW751" s="11" t="s">
        <v>43</v>
      </c>
      <c r="AX751" s="11" t="s">
        <v>83</v>
      </c>
      <c r="AY751" s="218" t="s">
        <v>217</v>
      </c>
    </row>
    <row r="752" spans="2:51" s="13" customFormat="1" ht="13.5">
      <c r="B752" s="230"/>
      <c r="C752" s="231"/>
      <c r="D752" s="232" t="s">
        <v>231</v>
      </c>
      <c r="E752" s="233" t="s">
        <v>40</v>
      </c>
      <c r="F752" s="234" t="s">
        <v>238</v>
      </c>
      <c r="G752" s="231"/>
      <c r="H752" s="235">
        <v>1418.63</v>
      </c>
      <c r="I752" s="236"/>
      <c r="J752" s="231"/>
      <c r="K752" s="231"/>
      <c r="L752" s="237"/>
      <c r="M752" s="238"/>
      <c r="N752" s="239"/>
      <c r="O752" s="239"/>
      <c r="P752" s="239"/>
      <c r="Q752" s="239"/>
      <c r="R752" s="239"/>
      <c r="S752" s="239"/>
      <c r="T752" s="240"/>
      <c r="AT752" s="241" t="s">
        <v>231</v>
      </c>
      <c r="AU752" s="241" t="s">
        <v>92</v>
      </c>
      <c r="AV752" s="13" t="s">
        <v>224</v>
      </c>
      <c r="AW752" s="13" t="s">
        <v>43</v>
      </c>
      <c r="AX752" s="13" t="s">
        <v>24</v>
      </c>
      <c r="AY752" s="241" t="s">
        <v>217</v>
      </c>
    </row>
    <row r="753" spans="2:65" s="1" customFormat="1" ht="31.5" customHeight="1">
      <c r="B753" s="42"/>
      <c r="C753" s="195" t="s">
        <v>1047</v>
      </c>
      <c r="D753" s="195" t="s">
        <v>219</v>
      </c>
      <c r="E753" s="196" t="s">
        <v>1048</v>
      </c>
      <c r="F753" s="197" t="s">
        <v>1049</v>
      </c>
      <c r="G753" s="198" t="s">
        <v>222</v>
      </c>
      <c r="H753" s="199">
        <v>1418.63</v>
      </c>
      <c r="I753" s="200"/>
      <c r="J753" s="201">
        <f>ROUND(I753*H753,2)</f>
        <v>0</v>
      </c>
      <c r="K753" s="197" t="s">
        <v>40</v>
      </c>
      <c r="L753" s="62"/>
      <c r="M753" s="202" t="s">
        <v>40</v>
      </c>
      <c r="N753" s="203" t="s">
        <v>54</v>
      </c>
      <c r="O753" s="43"/>
      <c r="P753" s="204">
        <f>O753*H753</f>
        <v>0</v>
      </c>
      <c r="Q753" s="204">
        <v>0</v>
      </c>
      <c r="R753" s="204">
        <f>Q753*H753</f>
        <v>0</v>
      </c>
      <c r="S753" s="204">
        <v>0</v>
      </c>
      <c r="T753" s="205">
        <f>S753*H753</f>
        <v>0</v>
      </c>
      <c r="AR753" s="24" t="s">
        <v>276</v>
      </c>
      <c r="AT753" s="24" t="s">
        <v>219</v>
      </c>
      <c r="AU753" s="24" t="s">
        <v>92</v>
      </c>
      <c r="AY753" s="24" t="s">
        <v>217</v>
      </c>
      <c r="BE753" s="206">
        <f>IF(N753="základní",J753,0)</f>
        <v>0</v>
      </c>
      <c r="BF753" s="206">
        <f>IF(N753="snížená",J753,0)</f>
        <v>0</v>
      </c>
      <c r="BG753" s="206">
        <f>IF(N753="zákl. přenesená",J753,0)</f>
        <v>0</v>
      </c>
      <c r="BH753" s="206">
        <f>IF(N753="sníž. přenesená",J753,0)</f>
        <v>0</v>
      </c>
      <c r="BI753" s="206">
        <f>IF(N753="nulová",J753,0)</f>
        <v>0</v>
      </c>
      <c r="BJ753" s="24" t="s">
        <v>24</v>
      </c>
      <c r="BK753" s="206">
        <f>ROUND(I753*H753,2)</f>
        <v>0</v>
      </c>
      <c r="BL753" s="24" t="s">
        <v>276</v>
      </c>
      <c r="BM753" s="24" t="s">
        <v>872</v>
      </c>
    </row>
    <row r="754" spans="2:51" s="11" customFormat="1" ht="13.5">
      <c r="B754" s="207"/>
      <c r="C754" s="208"/>
      <c r="D754" s="209" t="s">
        <v>231</v>
      </c>
      <c r="E754" s="210" t="s">
        <v>40</v>
      </c>
      <c r="F754" s="211" t="s">
        <v>107</v>
      </c>
      <c r="G754" s="208"/>
      <c r="H754" s="212">
        <v>1418.63</v>
      </c>
      <c r="I754" s="213"/>
      <c r="J754" s="208"/>
      <c r="K754" s="208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231</v>
      </c>
      <c r="AU754" s="218" t="s">
        <v>92</v>
      </c>
      <c r="AV754" s="11" t="s">
        <v>92</v>
      </c>
      <c r="AW754" s="11" t="s">
        <v>43</v>
      </c>
      <c r="AX754" s="11" t="s">
        <v>83</v>
      </c>
      <c r="AY754" s="218" t="s">
        <v>217</v>
      </c>
    </row>
    <row r="755" spans="2:51" s="13" customFormat="1" ht="13.5">
      <c r="B755" s="230"/>
      <c r="C755" s="231"/>
      <c r="D755" s="232" t="s">
        <v>231</v>
      </c>
      <c r="E755" s="233" t="s">
        <v>40</v>
      </c>
      <c r="F755" s="234" t="s">
        <v>238</v>
      </c>
      <c r="G755" s="231"/>
      <c r="H755" s="235">
        <v>1418.63</v>
      </c>
      <c r="I755" s="236"/>
      <c r="J755" s="231"/>
      <c r="K755" s="231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231</v>
      </c>
      <c r="AU755" s="241" t="s">
        <v>92</v>
      </c>
      <c r="AV755" s="13" t="s">
        <v>224</v>
      </c>
      <c r="AW755" s="13" t="s">
        <v>43</v>
      </c>
      <c r="AX755" s="13" t="s">
        <v>24</v>
      </c>
      <c r="AY755" s="241" t="s">
        <v>217</v>
      </c>
    </row>
    <row r="756" spans="2:65" s="1" customFormat="1" ht="22.5" customHeight="1">
      <c r="B756" s="42"/>
      <c r="C756" s="195" t="s">
        <v>1050</v>
      </c>
      <c r="D756" s="195" t="s">
        <v>219</v>
      </c>
      <c r="E756" s="196" t="s">
        <v>1051</v>
      </c>
      <c r="F756" s="197" t="s">
        <v>1052</v>
      </c>
      <c r="G756" s="198" t="s">
        <v>286</v>
      </c>
      <c r="H756" s="199">
        <v>26.26</v>
      </c>
      <c r="I756" s="200"/>
      <c r="J756" s="201">
        <f>ROUND(I756*H756,2)</f>
        <v>0</v>
      </c>
      <c r="K756" s="197" t="s">
        <v>223</v>
      </c>
      <c r="L756" s="62"/>
      <c r="M756" s="202" t="s">
        <v>40</v>
      </c>
      <c r="N756" s="203" t="s">
        <v>54</v>
      </c>
      <c r="O756" s="43"/>
      <c r="P756" s="204">
        <f>O756*H756</f>
        <v>0</v>
      </c>
      <c r="Q756" s="204">
        <v>0</v>
      </c>
      <c r="R756" s="204">
        <f>Q756*H756</f>
        <v>0</v>
      </c>
      <c r="S756" s="204">
        <v>0</v>
      </c>
      <c r="T756" s="205">
        <f>S756*H756</f>
        <v>0</v>
      </c>
      <c r="AR756" s="24" t="s">
        <v>276</v>
      </c>
      <c r="AT756" s="24" t="s">
        <v>219</v>
      </c>
      <c r="AU756" s="24" t="s">
        <v>92</v>
      </c>
      <c r="AY756" s="24" t="s">
        <v>217</v>
      </c>
      <c r="BE756" s="206">
        <f>IF(N756="základní",J756,0)</f>
        <v>0</v>
      </c>
      <c r="BF756" s="206">
        <f>IF(N756="snížená",J756,0)</f>
        <v>0</v>
      </c>
      <c r="BG756" s="206">
        <f>IF(N756="zákl. přenesená",J756,0)</f>
        <v>0</v>
      </c>
      <c r="BH756" s="206">
        <f>IF(N756="sníž. přenesená",J756,0)</f>
        <v>0</v>
      </c>
      <c r="BI756" s="206">
        <f>IF(N756="nulová",J756,0)</f>
        <v>0</v>
      </c>
      <c r="BJ756" s="24" t="s">
        <v>24</v>
      </c>
      <c r="BK756" s="206">
        <f>ROUND(I756*H756,2)</f>
        <v>0</v>
      </c>
      <c r="BL756" s="24" t="s">
        <v>276</v>
      </c>
      <c r="BM756" s="24" t="s">
        <v>875</v>
      </c>
    </row>
    <row r="757" spans="2:63" s="10" customFormat="1" ht="29.85" customHeight="1">
      <c r="B757" s="178"/>
      <c r="C757" s="179"/>
      <c r="D757" s="192" t="s">
        <v>82</v>
      </c>
      <c r="E757" s="193" t="s">
        <v>1053</v>
      </c>
      <c r="F757" s="193" t="s">
        <v>1054</v>
      </c>
      <c r="G757" s="179"/>
      <c r="H757" s="179"/>
      <c r="I757" s="182"/>
      <c r="J757" s="194">
        <f>BK757</f>
        <v>0</v>
      </c>
      <c r="K757" s="179"/>
      <c r="L757" s="184"/>
      <c r="M757" s="185"/>
      <c r="N757" s="186"/>
      <c r="O757" s="186"/>
      <c r="P757" s="187">
        <f>SUM(P758:P775)</f>
        <v>0</v>
      </c>
      <c r="Q757" s="186"/>
      <c r="R757" s="187">
        <f>SUM(R758:R775)</f>
        <v>0</v>
      </c>
      <c r="S757" s="186"/>
      <c r="T757" s="188">
        <f>SUM(T758:T775)</f>
        <v>0</v>
      </c>
      <c r="AR757" s="189" t="s">
        <v>92</v>
      </c>
      <c r="AT757" s="190" t="s">
        <v>82</v>
      </c>
      <c r="AU757" s="190" t="s">
        <v>24</v>
      </c>
      <c r="AY757" s="189" t="s">
        <v>217</v>
      </c>
      <c r="BK757" s="191">
        <f>SUM(BK758:BK775)</f>
        <v>0</v>
      </c>
    </row>
    <row r="758" spans="2:65" s="1" customFormat="1" ht="22.5" customHeight="1">
      <c r="B758" s="42"/>
      <c r="C758" s="195" t="s">
        <v>1055</v>
      </c>
      <c r="D758" s="195" t="s">
        <v>219</v>
      </c>
      <c r="E758" s="196" t="s">
        <v>1056</v>
      </c>
      <c r="F758" s="197" t="s">
        <v>1057</v>
      </c>
      <c r="G758" s="198" t="s">
        <v>222</v>
      </c>
      <c r="H758" s="199">
        <v>2011.6</v>
      </c>
      <c r="I758" s="200"/>
      <c r="J758" s="201">
        <f>ROUND(I758*H758,2)</f>
        <v>0</v>
      </c>
      <c r="K758" s="197" t="s">
        <v>223</v>
      </c>
      <c r="L758" s="62"/>
      <c r="M758" s="202" t="s">
        <v>40</v>
      </c>
      <c r="N758" s="203" t="s">
        <v>54</v>
      </c>
      <c r="O758" s="43"/>
      <c r="P758" s="204">
        <f>O758*H758</f>
        <v>0</v>
      </c>
      <c r="Q758" s="204">
        <v>0</v>
      </c>
      <c r="R758" s="204">
        <f>Q758*H758</f>
        <v>0</v>
      </c>
      <c r="S758" s="204">
        <v>0</v>
      </c>
      <c r="T758" s="205">
        <f>S758*H758</f>
        <v>0</v>
      </c>
      <c r="AR758" s="24" t="s">
        <v>276</v>
      </c>
      <c r="AT758" s="24" t="s">
        <v>219</v>
      </c>
      <c r="AU758" s="24" t="s">
        <v>92</v>
      </c>
      <c r="AY758" s="24" t="s">
        <v>217</v>
      </c>
      <c r="BE758" s="206">
        <f>IF(N758="základní",J758,0)</f>
        <v>0</v>
      </c>
      <c r="BF758" s="206">
        <f>IF(N758="snížená",J758,0)</f>
        <v>0</v>
      </c>
      <c r="BG758" s="206">
        <f>IF(N758="zákl. přenesená",J758,0)</f>
        <v>0</v>
      </c>
      <c r="BH758" s="206">
        <f>IF(N758="sníž. přenesená",J758,0)</f>
        <v>0</v>
      </c>
      <c r="BI758" s="206">
        <f>IF(N758="nulová",J758,0)</f>
        <v>0</v>
      </c>
      <c r="BJ758" s="24" t="s">
        <v>24</v>
      </c>
      <c r="BK758" s="206">
        <f>ROUND(I758*H758,2)</f>
        <v>0</v>
      </c>
      <c r="BL758" s="24" t="s">
        <v>276</v>
      </c>
      <c r="BM758" s="24" t="s">
        <v>880</v>
      </c>
    </row>
    <row r="759" spans="2:51" s="11" customFormat="1" ht="13.5">
      <c r="B759" s="207"/>
      <c r="C759" s="208"/>
      <c r="D759" s="209" t="s">
        <v>231</v>
      </c>
      <c r="E759" s="210" t="s">
        <v>40</v>
      </c>
      <c r="F759" s="211" t="s">
        <v>1058</v>
      </c>
      <c r="G759" s="208"/>
      <c r="H759" s="212">
        <v>1815</v>
      </c>
      <c r="I759" s="213"/>
      <c r="J759" s="208"/>
      <c r="K759" s="208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231</v>
      </c>
      <c r="AU759" s="218" t="s">
        <v>92</v>
      </c>
      <c r="AV759" s="11" t="s">
        <v>92</v>
      </c>
      <c r="AW759" s="11" t="s">
        <v>43</v>
      </c>
      <c r="AX759" s="11" t="s">
        <v>83</v>
      </c>
      <c r="AY759" s="218" t="s">
        <v>217</v>
      </c>
    </row>
    <row r="760" spans="2:51" s="11" customFormat="1" ht="13.5">
      <c r="B760" s="207"/>
      <c r="C760" s="208"/>
      <c r="D760" s="209" t="s">
        <v>231</v>
      </c>
      <c r="E760" s="210" t="s">
        <v>40</v>
      </c>
      <c r="F760" s="211" t="s">
        <v>1059</v>
      </c>
      <c r="G760" s="208"/>
      <c r="H760" s="212">
        <v>12</v>
      </c>
      <c r="I760" s="213"/>
      <c r="J760" s="208"/>
      <c r="K760" s="208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231</v>
      </c>
      <c r="AU760" s="218" t="s">
        <v>92</v>
      </c>
      <c r="AV760" s="11" t="s">
        <v>92</v>
      </c>
      <c r="AW760" s="11" t="s">
        <v>43</v>
      </c>
      <c r="AX760" s="11" t="s">
        <v>83</v>
      </c>
      <c r="AY760" s="218" t="s">
        <v>217</v>
      </c>
    </row>
    <row r="761" spans="2:51" s="12" customFormat="1" ht="13.5">
      <c r="B761" s="219"/>
      <c r="C761" s="220"/>
      <c r="D761" s="209" t="s">
        <v>231</v>
      </c>
      <c r="E761" s="221" t="s">
        <v>40</v>
      </c>
      <c r="F761" s="222" t="s">
        <v>235</v>
      </c>
      <c r="G761" s="220"/>
      <c r="H761" s="223">
        <v>1827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231</v>
      </c>
      <c r="AU761" s="229" t="s">
        <v>92</v>
      </c>
      <c r="AV761" s="12" t="s">
        <v>227</v>
      </c>
      <c r="AW761" s="12" t="s">
        <v>43</v>
      </c>
      <c r="AX761" s="12" t="s">
        <v>83</v>
      </c>
      <c r="AY761" s="229" t="s">
        <v>217</v>
      </c>
    </row>
    <row r="762" spans="2:51" s="11" customFormat="1" ht="13.5">
      <c r="B762" s="207"/>
      <c r="C762" s="208"/>
      <c r="D762" s="209" t="s">
        <v>231</v>
      </c>
      <c r="E762" s="210" t="s">
        <v>40</v>
      </c>
      <c r="F762" s="211" t="s">
        <v>1060</v>
      </c>
      <c r="G762" s="208"/>
      <c r="H762" s="212">
        <v>174.9</v>
      </c>
      <c r="I762" s="213"/>
      <c r="J762" s="208"/>
      <c r="K762" s="208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231</v>
      </c>
      <c r="AU762" s="218" t="s">
        <v>92</v>
      </c>
      <c r="AV762" s="11" t="s">
        <v>92</v>
      </c>
      <c r="AW762" s="11" t="s">
        <v>43</v>
      </c>
      <c r="AX762" s="11" t="s">
        <v>83</v>
      </c>
      <c r="AY762" s="218" t="s">
        <v>217</v>
      </c>
    </row>
    <row r="763" spans="2:51" s="11" customFormat="1" ht="13.5">
      <c r="B763" s="207"/>
      <c r="C763" s="208"/>
      <c r="D763" s="209" t="s">
        <v>231</v>
      </c>
      <c r="E763" s="210" t="s">
        <v>40</v>
      </c>
      <c r="F763" s="211" t="s">
        <v>1061</v>
      </c>
      <c r="G763" s="208"/>
      <c r="H763" s="212">
        <v>9.7</v>
      </c>
      <c r="I763" s="213"/>
      <c r="J763" s="208"/>
      <c r="K763" s="208"/>
      <c r="L763" s="214"/>
      <c r="M763" s="215"/>
      <c r="N763" s="216"/>
      <c r="O763" s="216"/>
      <c r="P763" s="216"/>
      <c r="Q763" s="216"/>
      <c r="R763" s="216"/>
      <c r="S763" s="216"/>
      <c r="T763" s="217"/>
      <c r="AT763" s="218" t="s">
        <v>231</v>
      </c>
      <c r="AU763" s="218" t="s">
        <v>92</v>
      </c>
      <c r="AV763" s="11" t="s">
        <v>92</v>
      </c>
      <c r="AW763" s="11" t="s">
        <v>43</v>
      </c>
      <c r="AX763" s="11" t="s">
        <v>83</v>
      </c>
      <c r="AY763" s="218" t="s">
        <v>217</v>
      </c>
    </row>
    <row r="764" spans="2:51" s="12" customFormat="1" ht="13.5">
      <c r="B764" s="219"/>
      <c r="C764" s="220"/>
      <c r="D764" s="209" t="s">
        <v>231</v>
      </c>
      <c r="E764" s="221" t="s">
        <v>40</v>
      </c>
      <c r="F764" s="222" t="s">
        <v>235</v>
      </c>
      <c r="G764" s="220"/>
      <c r="H764" s="223">
        <v>184.6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231</v>
      </c>
      <c r="AU764" s="229" t="s">
        <v>92</v>
      </c>
      <c r="AV764" s="12" t="s">
        <v>227</v>
      </c>
      <c r="AW764" s="12" t="s">
        <v>43</v>
      </c>
      <c r="AX764" s="12" t="s">
        <v>83</v>
      </c>
      <c r="AY764" s="229" t="s">
        <v>217</v>
      </c>
    </row>
    <row r="765" spans="2:51" s="13" customFormat="1" ht="13.5">
      <c r="B765" s="230"/>
      <c r="C765" s="231"/>
      <c r="D765" s="232" t="s">
        <v>231</v>
      </c>
      <c r="E765" s="233" t="s">
        <v>40</v>
      </c>
      <c r="F765" s="234" t="s">
        <v>238</v>
      </c>
      <c r="G765" s="231"/>
      <c r="H765" s="235">
        <v>2011.6</v>
      </c>
      <c r="I765" s="236"/>
      <c r="J765" s="231"/>
      <c r="K765" s="231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231</v>
      </c>
      <c r="AU765" s="241" t="s">
        <v>92</v>
      </c>
      <c r="AV765" s="13" t="s">
        <v>224</v>
      </c>
      <c r="AW765" s="13" t="s">
        <v>43</v>
      </c>
      <c r="AX765" s="13" t="s">
        <v>24</v>
      </c>
      <c r="AY765" s="241" t="s">
        <v>217</v>
      </c>
    </row>
    <row r="766" spans="2:65" s="1" customFormat="1" ht="22.5" customHeight="1">
      <c r="B766" s="42"/>
      <c r="C766" s="195" t="s">
        <v>1062</v>
      </c>
      <c r="D766" s="195" t="s">
        <v>219</v>
      </c>
      <c r="E766" s="196" t="s">
        <v>1063</v>
      </c>
      <c r="F766" s="197" t="s">
        <v>1064</v>
      </c>
      <c r="G766" s="198" t="s">
        <v>222</v>
      </c>
      <c r="H766" s="199">
        <v>480.309</v>
      </c>
      <c r="I766" s="200"/>
      <c r="J766" s="201">
        <f>ROUND(I766*H766,2)</f>
        <v>0</v>
      </c>
      <c r="K766" s="197" t="s">
        <v>223</v>
      </c>
      <c r="L766" s="62"/>
      <c r="M766" s="202" t="s">
        <v>40</v>
      </c>
      <c r="N766" s="203" t="s">
        <v>54</v>
      </c>
      <c r="O766" s="43"/>
      <c r="P766" s="204">
        <f>O766*H766</f>
        <v>0</v>
      </c>
      <c r="Q766" s="204">
        <v>0</v>
      </c>
      <c r="R766" s="204">
        <f>Q766*H766</f>
        <v>0</v>
      </c>
      <c r="S766" s="204">
        <v>0</v>
      </c>
      <c r="T766" s="205">
        <f>S766*H766</f>
        <v>0</v>
      </c>
      <c r="AR766" s="24" t="s">
        <v>276</v>
      </c>
      <c r="AT766" s="24" t="s">
        <v>219</v>
      </c>
      <c r="AU766" s="24" t="s">
        <v>92</v>
      </c>
      <c r="AY766" s="24" t="s">
        <v>217</v>
      </c>
      <c r="BE766" s="206">
        <f>IF(N766="základní",J766,0)</f>
        <v>0</v>
      </c>
      <c r="BF766" s="206">
        <f>IF(N766="snížená",J766,0)</f>
        <v>0</v>
      </c>
      <c r="BG766" s="206">
        <f>IF(N766="zákl. přenesená",J766,0)</f>
        <v>0</v>
      </c>
      <c r="BH766" s="206">
        <f>IF(N766="sníž. přenesená",J766,0)</f>
        <v>0</v>
      </c>
      <c r="BI766" s="206">
        <f>IF(N766="nulová",J766,0)</f>
        <v>0</v>
      </c>
      <c r="BJ766" s="24" t="s">
        <v>24</v>
      </c>
      <c r="BK766" s="206">
        <f>ROUND(I766*H766,2)</f>
        <v>0</v>
      </c>
      <c r="BL766" s="24" t="s">
        <v>276</v>
      </c>
      <c r="BM766" s="24" t="s">
        <v>884</v>
      </c>
    </row>
    <row r="767" spans="2:51" s="11" customFormat="1" ht="13.5">
      <c r="B767" s="207"/>
      <c r="C767" s="208"/>
      <c r="D767" s="209" t="s">
        <v>231</v>
      </c>
      <c r="E767" s="210" t="s">
        <v>40</v>
      </c>
      <c r="F767" s="211" t="s">
        <v>149</v>
      </c>
      <c r="G767" s="208"/>
      <c r="H767" s="212">
        <v>406.08</v>
      </c>
      <c r="I767" s="213"/>
      <c r="J767" s="208"/>
      <c r="K767" s="208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231</v>
      </c>
      <c r="AU767" s="218" t="s">
        <v>92</v>
      </c>
      <c r="AV767" s="11" t="s">
        <v>92</v>
      </c>
      <c r="AW767" s="11" t="s">
        <v>43</v>
      </c>
      <c r="AX767" s="11" t="s">
        <v>83</v>
      </c>
      <c r="AY767" s="218" t="s">
        <v>217</v>
      </c>
    </row>
    <row r="768" spans="2:51" s="11" customFormat="1" ht="13.5">
      <c r="B768" s="207"/>
      <c r="C768" s="208"/>
      <c r="D768" s="209" t="s">
        <v>231</v>
      </c>
      <c r="E768" s="210" t="s">
        <v>40</v>
      </c>
      <c r="F768" s="211" t="s">
        <v>152</v>
      </c>
      <c r="G768" s="208"/>
      <c r="H768" s="212">
        <v>74.229</v>
      </c>
      <c r="I768" s="213"/>
      <c r="J768" s="208"/>
      <c r="K768" s="208"/>
      <c r="L768" s="214"/>
      <c r="M768" s="215"/>
      <c r="N768" s="216"/>
      <c r="O768" s="216"/>
      <c r="P768" s="216"/>
      <c r="Q768" s="216"/>
      <c r="R768" s="216"/>
      <c r="S768" s="216"/>
      <c r="T768" s="217"/>
      <c r="AT768" s="218" t="s">
        <v>231</v>
      </c>
      <c r="AU768" s="218" t="s">
        <v>92</v>
      </c>
      <c r="AV768" s="11" t="s">
        <v>92</v>
      </c>
      <c r="AW768" s="11" t="s">
        <v>43</v>
      </c>
      <c r="AX768" s="11" t="s">
        <v>83</v>
      </c>
      <c r="AY768" s="218" t="s">
        <v>217</v>
      </c>
    </row>
    <row r="769" spans="2:51" s="12" customFormat="1" ht="13.5">
      <c r="B769" s="219"/>
      <c r="C769" s="220"/>
      <c r="D769" s="209" t="s">
        <v>231</v>
      </c>
      <c r="E769" s="221" t="s">
        <v>40</v>
      </c>
      <c r="F769" s="222" t="s">
        <v>235</v>
      </c>
      <c r="G769" s="220"/>
      <c r="H769" s="223">
        <v>480.309</v>
      </c>
      <c r="I769" s="224"/>
      <c r="J769" s="220"/>
      <c r="K769" s="220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231</v>
      </c>
      <c r="AU769" s="229" t="s">
        <v>92</v>
      </c>
      <c r="AV769" s="12" t="s">
        <v>227</v>
      </c>
      <c r="AW769" s="12" t="s">
        <v>43</v>
      </c>
      <c r="AX769" s="12" t="s">
        <v>83</v>
      </c>
      <c r="AY769" s="229" t="s">
        <v>217</v>
      </c>
    </row>
    <row r="770" spans="2:51" s="13" customFormat="1" ht="13.5">
      <c r="B770" s="230"/>
      <c r="C770" s="231"/>
      <c r="D770" s="232" t="s">
        <v>231</v>
      </c>
      <c r="E770" s="233" t="s">
        <v>40</v>
      </c>
      <c r="F770" s="234" t="s">
        <v>238</v>
      </c>
      <c r="G770" s="231"/>
      <c r="H770" s="235">
        <v>480.309</v>
      </c>
      <c r="I770" s="236"/>
      <c r="J770" s="231"/>
      <c r="K770" s="231"/>
      <c r="L770" s="237"/>
      <c r="M770" s="238"/>
      <c r="N770" s="239"/>
      <c r="O770" s="239"/>
      <c r="P770" s="239"/>
      <c r="Q770" s="239"/>
      <c r="R770" s="239"/>
      <c r="S770" s="239"/>
      <c r="T770" s="240"/>
      <c r="AT770" s="241" t="s">
        <v>231</v>
      </c>
      <c r="AU770" s="241" t="s">
        <v>92</v>
      </c>
      <c r="AV770" s="13" t="s">
        <v>224</v>
      </c>
      <c r="AW770" s="13" t="s">
        <v>43</v>
      </c>
      <c r="AX770" s="13" t="s">
        <v>24</v>
      </c>
      <c r="AY770" s="241" t="s">
        <v>217</v>
      </c>
    </row>
    <row r="771" spans="2:65" s="1" customFormat="1" ht="22.5" customHeight="1">
      <c r="B771" s="42"/>
      <c r="C771" s="195" t="s">
        <v>1065</v>
      </c>
      <c r="D771" s="195" t="s">
        <v>219</v>
      </c>
      <c r="E771" s="196" t="s">
        <v>1066</v>
      </c>
      <c r="F771" s="197" t="s">
        <v>1067</v>
      </c>
      <c r="G771" s="198" t="s">
        <v>222</v>
      </c>
      <c r="H771" s="199">
        <v>1827</v>
      </c>
      <c r="I771" s="200"/>
      <c r="J771" s="201">
        <f>ROUND(I771*H771,2)</f>
        <v>0</v>
      </c>
      <c r="K771" s="197" t="s">
        <v>223</v>
      </c>
      <c r="L771" s="62"/>
      <c r="M771" s="202" t="s">
        <v>40</v>
      </c>
      <c r="N771" s="203" t="s">
        <v>54</v>
      </c>
      <c r="O771" s="43"/>
      <c r="P771" s="204">
        <f>O771*H771</f>
        <v>0</v>
      </c>
      <c r="Q771" s="204">
        <v>0</v>
      </c>
      <c r="R771" s="204">
        <f>Q771*H771</f>
        <v>0</v>
      </c>
      <c r="S771" s="204">
        <v>0</v>
      </c>
      <c r="T771" s="205">
        <f>S771*H771</f>
        <v>0</v>
      </c>
      <c r="AR771" s="24" t="s">
        <v>276</v>
      </c>
      <c r="AT771" s="24" t="s">
        <v>219</v>
      </c>
      <c r="AU771" s="24" t="s">
        <v>92</v>
      </c>
      <c r="AY771" s="24" t="s">
        <v>217</v>
      </c>
      <c r="BE771" s="206">
        <f>IF(N771="základní",J771,0)</f>
        <v>0</v>
      </c>
      <c r="BF771" s="206">
        <f>IF(N771="snížená",J771,0)</f>
        <v>0</v>
      </c>
      <c r="BG771" s="206">
        <f>IF(N771="zákl. přenesená",J771,0)</f>
        <v>0</v>
      </c>
      <c r="BH771" s="206">
        <f>IF(N771="sníž. přenesená",J771,0)</f>
        <v>0</v>
      </c>
      <c r="BI771" s="206">
        <f>IF(N771="nulová",J771,0)</f>
        <v>0</v>
      </c>
      <c r="BJ771" s="24" t="s">
        <v>24</v>
      </c>
      <c r="BK771" s="206">
        <f>ROUND(I771*H771,2)</f>
        <v>0</v>
      </c>
      <c r="BL771" s="24" t="s">
        <v>276</v>
      </c>
      <c r="BM771" s="24" t="s">
        <v>887</v>
      </c>
    </row>
    <row r="772" spans="2:51" s="11" customFormat="1" ht="13.5">
      <c r="B772" s="207"/>
      <c r="C772" s="208"/>
      <c r="D772" s="209" t="s">
        <v>231</v>
      </c>
      <c r="E772" s="210" t="s">
        <v>40</v>
      </c>
      <c r="F772" s="211" t="s">
        <v>1058</v>
      </c>
      <c r="G772" s="208"/>
      <c r="H772" s="212">
        <v>1815</v>
      </c>
      <c r="I772" s="213"/>
      <c r="J772" s="208"/>
      <c r="K772" s="208"/>
      <c r="L772" s="214"/>
      <c r="M772" s="215"/>
      <c r="N772" s="216"/>
      <c r="O772" s="216"/>
      <c r="P772" s="216"/>
      <c r="Q772" s="216"/>
      <c r="R772" s="216"/>
      <c r="S772" s="216"/>
      <c r="T772" s="217"/>
      <c r="AT772" s="218" t="s">
        <v>231</v>
      </c>
      <c r="AU772" s="218" t="s">
        <v>92</v>
      </c>
      <c r="AV772" s="11" t="s">
        <v>92</v>
      </c>
      <c r="AW772" s="11" t="s">
        <v>43</v>
      </c>
      <c r="AX772" s="11" t="s">
        <v>83</v>
      </c>
      <c r="AY772" s="218" t="s">
        <v>217</v>
      </c>
    </row>
    <row r="773" spans="2:51" s="11" customFormat="1" ht="13.5">
      <c r="B773" s="207"/>
      <c r="C773" s="208"/>
      <c r="D773" s="209" t="s">
        <v>231</v>
      </c>
      <c r="E773" s="210" t="s">
        <v>40</v>
      </c>
      <c r="F773" s="211" t="s">
        <v>1068</v>
      </c>
      <c r="G773" s="208"/>
      <c r="H773" s="212">
        <v>12</v>
      </c>
      <c r="I773" s="213"/>
      <c r="J773" s="208"/>
      <c r="K773" s="208"/>
      <c r="L773" s="214"/>
      <c r="M773" s="215"/>
      <c r="N773" s="216"/>
      <c r="O773" s="216"/>
      <c r="P773" s="216"/>
      <c r="Q773" s="216"/>
      <c r="R773" s="216"/>
      <c r="S773" s="216"/>
      <c r="T773" s="217"/>
      <c r="AT773" s="218" t="s">
        <v>231</v>
      </c>
      <c r="AU773" s="218" t="s">
        <v>92</v>
      </c>
      <c r="AV773" s="11" t="s">
        <v>92</v>
      </c>
      <c r="AW773" s="11" t="s">
        <v>43</v>
      </c>
      <c r="AX773" s="11" t="s">
        <v>83</v>
      </c>
      <c r="AY773" s="218" t="s">
        <v>217</v>
      </c>
    </row>
    <row r="774" spans="2:51" s="12" customFormat="1" ht="13.5">
      <c r="B774" s="219"/>
      <c r="C774" s="220"/>
      <c r="D774" s="209" t="s">
        <v>231</v>
      </c>
      <c r="E774" s="221" t="s">
        <v>40</v>
      </c>
      <c r="F774" s="222" t="s">
        <v>235</v>
      </c>
      <c r="G774" s="220"/>
      <c r="H774" s="223">
        <v>1827</v>
      </c>
      <c r="I774" s="224"/>
      <c r="J774" s="220"/>
      <c r="K774" s="220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231</v>
      </c>
      <c r="AU774" s="229" t="s">
        <v>92</v>
      </c>
      <c r="AV774" s="12" t="s">
        <v>227</v>
      </c>
      <c r="AW774" s="12" t="s">
        <v>43</v>
      </c>
      <c r="AX774" s="12" t="s">
        <v>83</v>
      </c>
      <c r="AY774" s="229" t="s">
        <v>217</v>
      </c>
    </row>
    <row r="775" spans="2:51" s="13" customFormat="1" ht="13.5">
      <c r="B775" s="230"/>
      <c r="C775" s="231"/>
      <c r="D775" s="209" t="s">
        <v>231</v>
      </c>
      <c r="E775" s="252" t="s">
        <v>40</v>
      </c>
      <c r="F775" s="253" t="s">
        <v>238</v>
      </c>
      <c r="G775" s="231"/>
      <c r="H775" s="254">
        <v>1827</v>
      </c>
      <c r="I775" s="236"/>
      <c r="J775" s="231"/>
      <c r="K775" s="231"/>
      <c r="L775" s="237"/>
      <c r="M775" s="238"/>
      <c r="N775" s="239"/>
      <c r="O775" s="239"/>
      <c r="P775" s="239"/>
      <c r="Q775" s="239"/>
      <c r="R775" s="239"/>
      <c r="S775" s="239"/>
      <c r="T775" s="240"/>
      <c r="AT775" s="241" t="s">
        <v>231</v>
      </c>
      <c r="AU775" s="241" t="s">
        <v>92</v>
      </c>
      <c r="AV775" s="13" t="s">
        <v>224</v>
      </c>
      <c r="AW775" s="13" t="s">
        <v>43</v>
      </c>
      <c r="AX775" s="13" t="s">
        <v>24</v>
      </c>
      <c r="AY775" s="241" t="s">
        <v>217</v>
      </c>
    </row>
    <row r="776" spans="2:63" s="10" customFormat="1" ht="29.85" customHeight="1">
      <c r="B776" s="178"/>
      <c r="C776" s="179"/>
      <c r="D776" s="192" t="s">
        <v>82</v>
      </c>
      <c r="E776" s="193" t="s">
        <v>1069</v>
      </c>
      <c r="F776" s="193" t="s">
        <v>1070</v>
      </c>
      <c r="G776" s="179"/>
      <c r="H776" s="179"/>
      <c r="I776" s="182"/>
      <c r="J776" s="194">
        <f>BK776</f>
        <v>0</v>
      </c>
      <c r="K776" s="179"/>
      <c r="L776" s="184"/>
      <c r="M776" s="185"/>
      <c r="N776" s="186"/>
      <c r="O776" s="186"/>
      <c r="P776" s="187">
        <f>SUM(P777:P795)</f>
        <v>0</v>
      </c>
      <c r="Q776" s="186"/>
      <c r="R776" s="187">
        <f>SUM(R777:R795)</f>
        <v>1.55529332</v>
      </c>
      <c r="S776" s="186"/>
      <c r="T776" s="188">
        <f>SUM(T777:T795)</f>
        <v>0</v>
      </c>
      <c r="AR776" s="189" t="s">
        <v>92</v>
      </c>
      <c r="AT776" s="190" t="s">
        <v>82</v>
      </c>
      <c r="AU776" s="190" t="s">
        <v>24</v>
      </c>
      <c r="AY776" s="189" t="s">
        <v>217</v>
      </c>
      <c r="BK776" s="191">
        <f>SUM(BK777:BK795)</f>
        <v>0</v>
      </c>
    </row>
    <row r="777" spans="2:65" s="1" customFormat="1" ht="22.5" customHeight="1">
      <c r="B777" s="42"/>
      <c r="C777" s="195" t="s">
        <v>1071</v>
      </c>
      <c r="D777" s="195" t="s">
        <v>219</v>
      </c>
      <c r="E777" s="196" t="s">
        <v>1072</v>
      </c>
      <c r="F777" s="197" t="s">
        <v>1073</v>
      </c>
      <c r="G777" s="198" t="s">
        <v>222</v>
      </c>
      <c r="H777" s="199">
        <v>235</v>
      </c>
      <c r="I777" s="200"/>
      <c r="J777" s="201">
        <f>ROUND(I777*H777,2)</f>
        <v>0</v>
      </c>
      <c r="K777" s="197" t="s">
        <v>223</v>
      </c>
      <c r="L777" s="62"/>
      <c r="M777" s="202" t="s">
        <v>40</v>
      </c>
      <c r="N777" s="203" t="s">
        <v>54</v>
      </c>
      <c r="O777" s="43"/>
      <c r="P777" s="204">
        <f>O777*H777</f>
        <v>0</v>
      </c>
      <c r="Q777" s="204">
        <v>0</v>
      </c>
      <c r="R777" s="204">
        <f>Q777*H777</f>
        <v>0</v>
      </c>
      <c r="S777" s="204">
        <v>0</v>
      </c>
      <c r="T777" s="205">
        <f>S777*H777</f>
        <v>0</v>
      </c>
      <c r="AR777" s="24" t="s">
        <v>276</v>
      </c>
      <c r="AT777" s="24" t="s">
        <v>219</v>
      </c>
      <c r="AU777" s="24" t="s">
        <v>92</v>
      </c>
      <c r="AY777" s="24" t="s">
        <v>217</v>
      </c>
      <c r="BE777" s="206">
        <f>IF(N777="základní",J777,0)</f>
        <v>0</v>
      </c>
      <c r="BF777" s="206">
        <f>IF(N777="snížená",J777,0)</f>
        <v>0</v>
      </c>
      <c r="BG777" s="206">
        <f>IF(N777="zákl. přenesená",J777,0)</f>
        <v>0</v>
      </c>
      <c r="BH777" s="206">
        <f>IF(N777="sníž. přenesená",J777,0)</f>
        <v>0</v>
      </c>
      <c r="BI777" s="206">
        <f>IF(N777="nulová",J777,0)</f>
        <v>0</v>
      </c>
      <c r="BJ777" s="24" t="s">
        <v>24</v>
      </c>
      <c r="BK777" s="206">
        <f>ROUND(I777*H777,2)</f>
        <v>0</v>
      </c>
      <c r="BL777" s="24" t="s">
        <v>276</v>
      </c>
      <c r="BM777" s="24" t="s">
        <v>893</v>
      </c>
    </row>
    <row r="778" spans="2:51" s="11" customFormat="1" ht="13.5">
      <c r="B778" s="207"/>
      <c r="C778" s="208"/>
      <c r="D778" s="209" t="s">
        <v>231</v>
      </c>
      <c r="E778" s="210" t="s">
        <v>40</v>
      </c>
      <c r="F778" s="211" t="s">
        <v>1074</v>
      </c>
      <c r="G778" s="208"/>
      <c r="H778" s="212">
        <v>235</v>
      </c>
      <c r="I778" s="213"/>
      <c r="J778" s="208"/>
      <c r="K778" s="208"/>
      <c r="L778" s="214"/>
      <c r="M778" s="215"/>
      <c r="N778" s="216"/>
      <c r="O778" s="216"/>
      <c r="P778" s="216"/>
      <c r="Q778" s="216"/>
      <c r="R778" s="216"/>
      <c r="S778" s="216"/>
      <c r="T778" s="217"/>
      <c r="AT778" s="218" t="s">
        <v>231</v>
      </c>
      <c r="AU778" s="218" t="s">
        <v>92</v>
      </c>
      <c r="AV778" s="11" t="s">
        <v>92</v>
      </c>
      <c r="AW778" s="11" t="s">
        <v>43</v>
      </c>
      <c r="AX778" s="11" t="s">
        <v>83</v>
      </c>
      <c r="AY778" s="218" t="s">
        <v>217</v>
      </c>
    </row>
    <row r="779" spans="2:51" s="13" customFormat="1" ht="13.5">
      <c r="B779" s="230"/>
      <c r="C779" s="231"/>
      <c r="D779" s="232" t="s">
        <v>231</v>
      </c>
      <c r="E779" s="233" t="s">
        <v>40</v>
      </c>
      <c r="F779" s="234" t="s">
        <v>238</v>
      </c>
      <c r="G779" s="231"/>
      <c r="H779" s="235">
        <v>235</v>
      </c>
      <c r="I779" s="236"/>
      <c r="J779" s="231"/>
      <c r="K779" s="231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231</v>
      </c>
      <c r="AU779" s="241" t="s">
        <v>92</v>
      </c>
      <c r="AV779" s="13" t="s">
        <v>224</v>
      </c>
      <c r="AW779" s="13" t="s">
        <v>43</v>
      </c>
      <c r="AX779" s="13" t="s">
        <v>24</v>
      </c>
      <c r="AY779" s="241" t="s">
        <v>217</v>
      </c>
    </row>
    <row r="780" spans="2:65" s="1" customFormat="1" ht="22.5" customHeight="1">
      <c r="B780" s="42"/>
      <c r="C780" s="195" t="s">
        <v>1075</v>
      </c>
      <c r="D780" s="195" t="s">
        <v>219</v>
      </c>
      <c r="E780" s="196" t="s">
        <v>1076</v>
      </c>
      <c r="F780" s="197" t="s">
        <v>1077</v>
      </c>
      <c r="G780" s="198" t="s">
        <v>222</v>
      </c>
      <c r="H780" s="199">
        <v>3174.068</v>
      </c>
      <c r="I780" s="200"/>
      <c r="J780" s="201">
        <f>ROUND(I780*H780,2)</f>
        <v>0</v>
      </c>
      <c r="K780" s="197" t="s">
        <v>223</v>
      </c>
      <c r="L780" s="62"/>
      <c r="M780" s="202" t="s">
        <v>40</v>
      </c>
      <c r="N780" s="203" t="s">
        <v>54</v>
      </c>
      <c r="O780" s="43"/>
      <c r="P780" s="204">
        <f>O780*H780</f>
        <v>0</v>
      </c>
      <c r="Q780" s="204">
        <v>0.0002</v>
      </c>
      <c r="R780" s="204">
        <f>Q780*H780</f>
        <v>0.6348136000000001</v>
      </c>
      <c r="S780" s="204">
        <v>0</v>
      </c>
      <c r="T780" s="205">
        <f>S780*H780</f>
        <v>0</v>
      </c>
      <c r="AR780" s="24" t="s">
        <v>276</v>
      </c>
      <c r="AT780" s="24" t="s">
        <v>219</v>
      </c>
      <c r="AU780" s="24" t="s">
        <v>92</v>
      </c>
      <c r="AY780" s="24" t="s">
        <v>217</v>
      </c>
      <c r="BE780" s="206">
        <f>IF(N780="základní",J780,0)</f>
        <v>0</v>
      </c>
      <c r="BF780" s="206">
        <f>IF(N780="snížená",J780,0)</f>
        <v>0</v>
      </c>
      <c r="BG780" s="206">
        <f>IF(N780="zákl. přenesená",J780,0)</f>
        <v>0</v>
      </c>
      <c r="BH780" s="206">
        <f>IF(N780="sníž. přenesená",J780,0)</f>
        <v>0</v>
      </c>
      <c r="BI780" s="206">
        <f>IF(N780="nulová",J780,0)</f>
        <v>0</v>
      </c>
      <c r="BJ780" s="24" t="s">
        <v>24</v>
      </c>
      <c r="BK780" s="206">
        <f>ROUND(I780*H780,2)</f>
        <v>0</v>
      </c>
      <c r="BL780" s="24" t="s">
        <v>276</v>
      </c>
      <c r="BM780" s="24" t="s">
        <v>898</v>
      </c>
    </row>
    <row r="781" spans="2:51" s="11" customFormat="1" ht="13.5">
      <c r="B781" s="207"/>
      <c r="C781" s="208"/>
      <c r="D781" s="209" t="s">
        <v>231</v>
      </c>
      <c r="E781" s="210" t="s">
        <v>40</v>
      </c>
      <c r="F781" s="211" t="s">
        <v>1074</v>
      </c>
      <c r="G781" s="208"/>
      <c r="H781" s="212">
        <v>235</v>
      </c>
      <c r="I781" s="213"/>
      <c r="J781" s="208"/>
      <c r="K781" s="208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231</v>
      </c>
      <c r="AU781" s="218" t="s">
        <v>92</v>
      </c>
      <c r="AV781" s="11" t="s">
        <v>92</v>
      </c>
      <c r="AW781" s="11" t="s">
        <v>43</v>
      </c>
      <c r="AX781" s="11" t="s">
        <v>83</v>
      </c>
      <c r="AY781" s="218" t="s">
        <v>217</v>
      </c>
    </row>
    <row r="782" spans="2:51" s="11" customFormat="1" ht="13.5">
      <c r="B782" s="207"/>
      <c r="C782" s="208"/>
      <c r="D782" s="209" t="s">
        <v>231</v>
      </c>
      <c r="E782" s="210" t="s">
        <v>40</v>
      </c>
      <c r="F782" s="211" t="s">
        <v>1078</v>
      </c>
      <c r="G782" s="208"/>
      <c r="H782" s="212">
        <v>1197.12</v>
      </c>
      <c r="I782" s="213"/>
      <c r="J782" s="208"/>
      <c r="K782" s="208"/>
      <c r="L782" s="214"/>
      <c r="M782" s="215"/>
      <c r="N782" s="216"/>
      <c r="O782" s="216"/>
      <c r="P782" s="216"/>
      <c r="Q782" s="216"/>
      <c r="R782" s="216"/>
      <c r="S782" s="216"/>
      <c r="T782" s="217"/>
      <c r="AT782" s="218" t="s">
        <v>231</v>
      </c>
      <c r="AU782" s="218" t="s">
        <v>92</v>
      </c>
      <c r="AV782" s="11" t="s">
        <v>92</v>
      </c>
      <c r="AW782" s="11" t="s">
        <v>43</v>
      </c>
      <c r="AX782" s="11" t="s">
        <v>83</v>
      </c>
      <c r="AY782" s="218" t="s">
        <v>217</v>
      </c>
    </row>
    <row r="783" spans="2:51" s="11" customFormat="1" ht="13.5">
      <c r="B783" s="207"/>
      <c r="C783" s="208"/>
      <c r="D783" s="209" t="s">
        <v>231</v>
      </c>
      <c r="E783" s="210" t="s">
        <v>40</v>
      </c>
      <c r="F783" s="211" t="s">
        <v>1079</v>
      </c>
      <c r="G783" s="208"/>
      <c r="H783" s="212">
        <v>1554.543</v>
      </c>
      <c r="I783" s="213"/>
      <c r="J783" s="208"/>
      <c r="K783" s="208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231</v>
      </c>
      <c r="AU783" s="218" t="s">
        <v>92</v>
      </c>
      <c r="AV783" s="11" t="s">
        <v>92</v>
      </c>
      <c r="AW783" s="11" t="s">
        <v>43</v>
      </c>
      <c r="AX783" s="11" t="s">
        <v>83</v>
      </c>
      <c r="AY783" s="218" t="s">
        <v>217</v>
      </c>
    </row>
    <row r="784" spans="2:51" s="11" customFormat="1" ht="13.5">
      <c r="B784" s="207"/>
      <c r="C784" s="208"/>
      <c r="D784" s="209" t="s">
        <v>231</v>
      </c>
      <c r="E784" s="210" t="s">
        <v>40</v>
      </c>
      <c r="F784" s="211" t="s">
        <v>1080</v>
      </c>
      <c r="G784" s="208"/>
      <c r="H784" s="212">
        <v>187.405</v>
      </c>
      <c r="I784" s="213"/>
      <c r="J784" s="208"/>
      <c r="K784" s="208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231</v>
      </c>
      <c r="AU784" s="218" t="s">
        <v>92</v>
      </c>
      <c r="AV784" s="11" t="s">
        <v>92</v>
      </c>
      <c r="AW784" s="11" t="s">
        <v>43</v>
      </c>
      <c r="AX784" s="11" t="s">
        <v>83</v>
      </c>
      <c r="AY784" s="218" t="s">
        <v>217</v>
      </c>
    </row>
    <row r="785" spans="2:51" s="13" customFormat="1" ht="13.5">
      <c r="B785" s="230"/>
      <c r="C785" s="231"/>
      <c r="D785" s="232" t="s">
        <v>231</v>
      </c>
      <c r="E785" s="233" t="s">
        <v>40</v>
      </c>
      <c r="F785" s="234" t="s">
        <v>238</v>
      </c>
      <c r="G785" s="231"/>
      <c r="H785" s="235">
        <v>3174.068</v>
      </c>
      <c r="I785" s="236"/>
      <c r="J785" s="231"/>
      <c r="K785" s="231"/>
      <c r="L785" s="237"/>
      <c r="M785" s="238"/>
      <c r="N785" s="239"/>
      <c r="O785" s="239"/>
      <c r="P785" s="239"/>
      <c r="Q785" s="239"/>
      <c r="R785" s="239"/>
      <c r="S785" s="239"/>
      <c r="T785" s="240"/>
      <c r="AT785" s="241" t="s">
        <v>231</v>
      </c>
      <c r="AU785" s="241" t="s">
        <v>92</v>
      </c>
      <c r="AV785" s="13" t="s">
        <v>224</v>
      </c>
      <c r="AW785" s="13" t="s">
        <v>43</v>
      </c>
      <c r="AX785" s="13" t="s">
        <v>24</v>
      </c>
      <c r="AY785" s="241" t="s">
        <v>217</v>
      </c>
    </row>
    <row r="786" spans="2:65" s="1" customFormat="1" ht="31.5" customHeight="1">
      <c r="B786" s="42"/>
      <c r="C786" s="195" t="s">
        <v>1081</v>
      </c>
      <c r="D786" s="195" t="s">
        <v>219</v>
      </c>
      <c r="E786" s="196" t="s">
        <v>1082</v>
      </c>
      <c r="F786" s="197" t="s">
        <v>1083</v>
      </c>
      <c r="G786" s="198" t="s">
        <v>222</v>
      </c>
      <c r="H786" s="199">
        <v>3174.068</v>
      </c>
      <c r="I786" s="200"/>
      <c r="J786" s="201">
        <f>ROUND(I786*H786,2)</f>
        <v>0</v>
      </c>
      <c r="K786" s="197" t="s">
        <v>223</v>
      </c>
      <c r="L786" s="62"/>
      <c r="M786" s="202" t="s">
        <v>40</v>
      </c>
      <c r="N786" s="203" t="s">
        <v>54</v>
      </c>
      <c r="O786" s="43"/>
      <c r="P786" s="204">
        <f>O786*H786</f>
        <v>0</v>
      </c>
      <c r="Q786" s="204">
        <v>0.00029</v>
      </c>
      <c r="R786" s="204">
        <f>Q786*H786</f>
        <v>0.9204797200000001</v>
      </c>
      <c r="S786" s="204">
        <v>0</v>
      </c>
      <c r="T786" s="205">
        <f>S786*H786</f>
        <v>0</v>
      </c>
      <c r="AR786" s="24" t="s">
        <v>276</v>
      </c>
      <c r="AT786" s="24" t="s">
        <v>219</v>
      </c>
      <c r="AU786" s="24" t="s">
        <v>92</v>
      </c>
      <c r="AY786" s="24" t="s">
        <v>217</v>
      </c>
      <c r="BE786" s="206">
        <f>IF(N786="základní",J786,0)</f>
        <v>0</v>
      </c>
      <c r="BF786" s="206">
        <f>IF(N786="snížená",J786,0)</f>
        <v>0</v>
      </c>
      <c r="BG786" s="206">
        <f>IF(N786="zákl. přenesená",J786,0)</f>
        <v>0</v>
      </c>
      <c r="BH786" s="206">
        <f>IF(N786="sníž. přenesená",J786,0)</f>
        <v>0</v>
      </c>
      <c r="BI786" s="206">
        <f>IF(N786="nulová",J786,0)</f>
        <v>0</v>
      </c>
      <c r="BJ786" s="24" t="s">
        <v>24</v>
      </c>
      <c r="BK786" s="206">
        <f>ROUND(I786*H786,2)</f>
        <v>0</v>
      </c>
      <c r="BL786" s="24" t="s">
        <v>276</v>
      </c>
      <c r="BM786" s="24" t="s">
        <v>903</v>
      </c>
    </row>
    <row r="787" spans="2:51" s="11" customFormat="1" ht="13.5">
      <c r="B787" s="207"/>
      <c r="C787" s="208"/>
      <c r="D787" s="209" t="s">
        <v>231</v>
      </c>
      <c r="E787" s="210" t="s">
        <v>40</v>
      </c>
      <c r="F787" s="211" t="s">
        <v>1074</v>
      </c>
      <c r="G787" s="208"/>
      <c r="H787" s="212">
        <v>235</v>
      </c>
      <c r="I787" s="213"/>
      <c r="J787" s="208"/>
      <c r="K787" s="208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231</v>
      </c>
      <c r="AU787" s="218" t="s">
        <v>92</v>
      </c>
      <c r="AV787" s="11" t="s">
        <v>92</v>
      </c>
      <c r="AW787" s="11" t="s">
        <v>43</v>
      </c>
      <c r="AX787" s="11" t="s">
        <v>83</v>
      </c>
      <c r="AY787" s="218" t="s">
        <v>217</v>
      </c>
    </row>
    <row r="788" spans="2:51" s="11" customFormat="1" ht="13.5">
      <c r="B788" s="207"/>
      <c r="C788" s="208"/>
      <c r="D788" s="209" t="s">
        <v>231</v>
      </c>
      <c r="E788" s="210" t="s">
        <v>40</v>
      </c>
      <c r="F788" s="211" t="s">
        <v>1078</v>
      </c>
      <c r="G788" s="208"/>
      <c r="H788" s="212">
        <v>1197.12</v>
      </c>
      <c r="I788" s="213"/>
      <c r="J788" s="208"/>
      <c r="K788" s="208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231</v>
      </c>
      <c r="AU788" s="218" t="s">
        <v>92</v>
      </c>
      <c r="AV788" s="11" t="s">
        <v>92</v>
      </c>
      <c r="AW788" s="11" t="s">
        <v>43</v>
      </c>
      <c r="AX788" s="11" t="s">
        <v>83</v>
      </c>
      <c r="AY788" s="218" t="s">
        <v>217</v>
      </c>
    </row>
    <row r="789" spans="2:51" s="11" customFormat="1" ht="13.5">
      <c r="B789" s="207"/>
      <c r="C789" s="208"/>
      <c r="D789" s="209" t="s">
        <v>231</v>
      </c>
      <c r="E789" s="210" t="s">
        <v>40</v>
      </c>
      <c r="F789" s="211" t="s">
        <v>1079</v>
      </c>
      <c r="G789" s="208"/>
      <c r="H789" s="212">
        <v>1554.543</v>
      </c>
      <c r="I789" s="213"/>
      <c r="J789" s="208"/>
      <c r="K789" s="208"/>
      <c r="L789" s="214"/>
      <c r="M789" s="215"/>
      <c r="N789" s="216"/>
      <c r="O789" s="216"/>
      <c r="P789" s="216"/>
      <c r="Q789" s="216"/>
      <c r="R789" s="216"/>
      <c r="S789" s="216"/>
      <c r="T789" s="217"/>
      <c r="AT789" s="218" t="s">
        <v>231</v>
      </c>
      <c r="AU789" s="218" t="s">
        <v>92</v>
      </c>
      <c r="AV789" s="11" t="s">
        <v>92</v>
      </c>
      <c r="AW789" s="11" t="s">
        <v>43</v>
      </c>
      <c r="AX789" s="11" t="s">
        <v>83</v>
      </c>
      <c r="AY789" s="218" t="s">
        <v>217</v>
      </c>
    </row>
    <row r="790" spans="2:51" s="11" customFormat="1" ht="13.5">
      <c r="B790" s="207"/>
      <c r="C790" s="208"/>
      <c r="D790" s="209" t="s">
        <v>231</v>
      </c>
      <c r="E790" s="210" t="s">
        <v>40</v>
      </c>
      <c r="F790" s="211" t="s">
        <v>1080</v>
      </c>
      <c r="G790" s="208"/>
      <c r="H790" s="212">
        <v>187.405</v>
      </c>
      <c r="I790" s="213"/>
      <c r="J790" s="208"/>
      <c r="K790" s="208"/>
      <c r="L790" s="214"/>
      <c r="M790" s="215"/>
      <c r="N790" s="216"/>
      <c r="O790" s="216"/>
      <c r="P790" s="216"/>
      <c r="Q790" s="216"/>
      <c r="R790" s="216"/>
      <c r="S790" s="216"/>
      <c r="T790" s="217"/>
      <c r="AT790" s="218" t="s">
        <v>231</v>
      </c>
      <c r="AU790" s="218" t="s">
        <v>92</v>
      </c>
      <c r="AV790" s="11" t="s">
        <v>92</v>
      </c>
      <c r="AW790" s="11" t="s">
        <v>43</v>
      </c>
      <c r="AX790" s="11" t="s">
        <v>83</v>
      </c>
      <c r="AY790" s="218" t="s">
        <v>217</v>
      </c>
    </row>
    <row r="791" spans="2:51" s="13" customFormat="1" ht="13.5">
      <c r="B791" s="230"/>
      <c r="C791" s="231"/>
      <c r="D791" s="232" t="s">
        <v>231</v>
      </c>
      <c r="E791" s="233" t="s">
        <v>40</v>
      </c>
      <c r="F791" s="234" t="s">
        <v>238</v>
      </c>
      <c r="G791" s="231"/>
      <c r="H791" s="235">
        <v>3174.068</v>
      </c>
      <c r="I791" s="236"/>
      <c r="J791" s="231"/>
      <c r="K791" s="231"/>
      <c r="L791" s="237"/>
      <c r="M791" s="238"/>
      <c r="N791" s="239"/>
      <c r="O791" s="239"/>
      <c r="P791" s="239"/>
      <c r="Q791" s="239"/>
      <c r="R791" s="239"/>
      <c r="S791" s="239"/>
      <c r="T791" s="240"/>
      <c r="AT791" s="241" t="s">
        <v>231</v>
      </c>
      <c r="AU791" s="241" t="s">
        <v>92</v>
      </c>
      <c r="AV791" s="13" t="s">
        <v>224</v>
      </c>
      <c r="AW791" s="13" t="s">
        <v>43</v>
      </c>
      <c r="AX791" s="13" t="s">
        <v>24</v>
      </c>
      <c r="AY791" s="241" t="s">
        <v>217</v>
      </c>
    </row>
    <row r="792" spans="2:65" s="1" customFormat="1" ht="22.5" customHeight="1">
      <c r="B792" s="42"/>
      <c r="C792" s="195" t="s">
        <v>1084</v>
      </c>
      <c r="D792" s="195" t="s">
        <v>219</v>
      </c>
      <c r="E792" s="196" t="s">
        <v>1085</v>
      </c>
      <c r="F792" s="197" t="s">
        <v>1086</v>
      </c>
      <c r="G792" s="198" t="s">
        <v>222</v>
      </c>
      <c r="H792" s="199">
        <v>10</v>
      </c>
      <c r="I792" s="200"/>
      <c r="J792" s="201">
        <f>ROUND(I792*H792,2)</f>
        <v>0</v>
      </c>
      <c r="K792" s="197" t="s">
        <v>40</v>
      </c>
      <c r="L792" s="62"/>
      <c r="M792" s="202" t="s">
        <v>40</v>
      </c>
      <c r="N792" s="203" t="s">
        <v>54</v>
      </c>
      <c r="O792" s="43"/>
      <c r="P792" s="204">
        <f>O792*H792</f>
        <v>0</v>
      </c>
      <c r="Q792" s="204">
        <v>0</v>
      </c>
      <c r="R792" s="204">
        <f>Q792*H792</f>
        <v>0</v>
      </c>
      <c r="S792" s="204">
        <v>0</v>
      </c>
      <c r="T792" s="205">
        <f>S792*H792</f>
        <v>0</v>
      </c>
      <c r="AR792" s="24" t="s">
        <v>276</v>
      </c>
      <c r="AT792" s="24" t="s">
        <v>219</v>
      </c>
      <c r="AU792" s="24" t="s">
        <v>92</v>
      </c>
      <c r="AY792" s="24" t="s">
        <v>217</v>
      </c>
      <c r="BE792" s="206">
        <f>IF(N792="základní",J792,0)</f>
        <v>0</v>
      </c>
      <c r="BF792" s="206">
        <f>IF(N792="snížená",J792,0)</f>
        <v>0</v>
      </c>
      <c r="BG792" s="206">
        <f>IF(N792="zákl. přenesená",J792,0)</f>
        <v>0</v>
      </c>
      <c r="BH792" s="206">
        <f>IF(N792="sníž. přenesená",J792,0)</f>
        <v>0</v>
      </c>
      <c r="BI792" s="206">
        <f>IF(N792="nulová",J792,0)</f>
        <v>0</v>
      </c>
      <c r="BJ792" s="24" t="s">
        <v>24</v>
      </c>
      <c r="BK792" s="206">
        <f>ROUND(I792*H792,2)</f>
        <v>0</v>
      </c>
      <c r="BL792" s="24" t="s">
        <v>276</v>
      </c>
      <c r="BM792" s="24" t="s">
        <v>912</v>
      </c>
    </row>
    <row r="793" spans="2:47" s="1" customFormat="1" ht="27">
      <c r="B793" s="42"/>
      <c r="C793" s="64"/>
      <c r="D793" s="209" t="s">
        <v>300</v>
      </c>
      <c r="E793" s="64"/>
      <c r="F793" s="255" t="s">
        <v>1087</v>
      </c>
      <c r="G793" s="64"/>
      <c r="H793" s="64"/>
      <c r="I793" s="165"/>
      <c r="J793" s="64"/>
      <c r="K793" s="64"/>
      <c r="L793" s="62"/>
      <c r="M793" s="256"/>
      <c r="N793" s="43"/>
      <c r="O793" s="43"/>
      <c r="P793" s="43"/>
      <c r="Q793" s="43"/>
      <c r="R793" s="43"/>
      <c r="S793" s="43"/>
      <c r="T793" s="79"/>
      <c r="AT793" s="24" t="s">
        <v>300</v>
      </c>
      <c r="AU793" s="24" t="s">
        <v>92</v>
      </c>
    </row>
    <row r="794" spans="2:51" s="11" customFormat="1" ht="13.5">
      <c r="B794" s="207"/>
      <c r="C794" s="208"/>
      <c r="D794" s="209" t="s">
        <v>231</v>
      </c>
      <c r="E794" s="210" t="s">
        <v>40</v>
      </c>
      <c r="F794" s="211" t="s">
        <v>1088</v>
      </c>
      <c r="G794" s="208"/>
      <c r="H794" s="212">
        <v>10</v>
      </c>
      <c r="I794" s="213"/>
      <c r="J794" s="208"/>
      <c r="K794" s="208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231</v>
      </c>
      <c r="AU794" s="218" t="s">
        <v>92</v>
      </c>
      <c r="AV794" s="11" t="s">
        <v>92</v>
      </c>
      <c r="AW794" s="11" t="s">
        <v>43</v>
      </c>
      <c r="AX794" s="11" t="s">
        <v>83</v>
      </c>
      <c r="AY794" s="218" t="s">
        <v>217</v>
      </c>
    </row>
    <row r="795" spans="2:51" s="13" customFormat="1" ht="13.5">
      <c r="B795" s="230"/>
      <c r="C795" s="231"/>
      <c r="D795" s="209" t="s">
        <v>231</v>
      </c>
      <c r="E795" s="252" t="s">
        <v>40</v>
      </c>
      <c r="F795" s="253" t="s">
        <v>238</v>
      </c>
      <c r="G795" s="231"/>
      <c r="H795" s="254">
        <v>10</v>
      </c>
      <c r="I795" s="236"/>
      <c r="J795" s="231"/>
      <c r="K795" s="231"/>
      <c r="L795" s="237"/>
      <c r="M795" s="238"/>
      <c r="N795" s="239"/>
      <c r="O795" s="239"/>
      <c r="P795" s="239"/>
      <c r="Q795" s="239"/>
      <c r="R795" s="239"/>
      <c r="S795" s="239"/>
      <c r="T795" s="240"/>
      <c r="AT795" s="241" t="s">
        <v>231</v>
      </c>
      <c r="AU795" s="241" t="s">
        <v>92</v>
      </c>
      <c r="AV795" s="13" t="s">
        <v>224</v>
      </c>
      <c r="AW795" s="13" t="s">
        <v>43</v>
      </c>
      <c r="AX795" s="13" t="s">
        <v>24</v>
      </c>
      <c r="AY795" s="241" t="s">
        <v>217</v>
      </c>
    </row>
    <row r="796" spans="2:63" s="10" customFormat="1" ht="29.85" customHeight="1">
      <c r="B796" s="178"/>
      <c r="C796" s="179"/>
      <c r="D796" s="192" t="s">
        <v>82</v>
      </c>
      <c r="E796" s="193" t="s">
        <v>1089</v>
      </c>
      <c r="F796" s="193" t="s">
        <v>1090</v>
      </c>
      <c r="G796" s="179"/>
      <c r="H796" s="179"/>
      <c r="I796" s="182"/>
      <c r="J796" s="194">
        <f>BK796</f>
        <v>0</v>
      </c>
      <c r="K796" s="179"/>
      <c r="L796" s="184"/>
      <c r="M796" s="185"/>
      <c r="N796" s="186"/>
      <c r="O796" s="186"/>
      <c r="P796" s="187">
        <f>SUM(P797:P807)</f>
        <v>0</v>
      </c>
      <c r="Q796" s="186"/>
      <c r="R796" s="187">
        <f>SUM(R797:R807)</f>
        <v>0.017304</v>
      </c>
      <c r="S796" s="186"/>
      <c r="T796" s="188">
        <f>SUM(T797:T807)</f>
        <v>0</v>
      </c>
      <c r="AR796" s="189" t="s">
        <v>92</v>
      </c>
      <c r="AT796" s="190" t="s">
        <v>82</v>
      </c>
      <c r="AU796" s="190" t="s">
        <v>24</v>
      </c>
      <c r="AY796" s="189" t="s">
        <v>217</v>
      </c>
      <c r="BK796" s="191">
        <f>SUM(BK797:BK807)</f>
        <v>0</v>
      </c>
    </row>
    <row r="797" spans="2:65" s="1" customFormat="1" ht="22.5" customHeight="1">
      <c r="B797" s="42"/>
      <c r="C797" s="195" t="s">
        <v>1091</v>
      </c>
      <c r="D797" s="195" t="s">
        <v>219</v>
      </c>
      <c r="E797" s="196" t="s">
        <v>1092</v>
      </c>
      <c r="F797" s="197" t="s">
        <v>1093</v>
      </c>
      <c r="G797" s="198" t="s">
        <v>222</v>
      </c>
      <c r="H797" s="199">
        <v>168</v>
      </c>
      <c r="I797" s="200"/>
      <c r="J797" s="201">
        <f>ROUND(I797*H797,2)</f>
        <v>0</v>
      </c>
      <c r="K797" s="197" t="s">
        <v>223</v>
      </c>
      <c r="L797" s="62"/>
      <c r="M797" s="202" t="s">
        <v>40</v>
      </c>
      <c r="N797" s="203" t="s">
        <v>54</v>
      </c>
      <c r="O797" s="43"/>
      <c r="P797" s="204">
        <f>O797*H797</f>
        <v>0</v>
      </c>
      <c r="Q797" s="204">
        <v>0</v>
      </c>
      <c r="R797" s="204">
        <f>Q797*H797</f>
        <v>0</v>
      </c>
      <c r="S797" s="204">
        <v>0</v>
      </c>
      <c r="T797" s="205">
        <f>S797*H797</f>
        <v>0</v>
      </c>
      <c r="AR797" s="24" t="s">
        <v>276</v>
      </c>
      <c r="AT797" s="24" t="s">
        <v>219</v>
      </c>
      <c r="AU797" s="24" t="s">
        <v>92</v>
      </c>
      <c r="AY797" s="24" t="s">
        <v>217</v>
      </c>
      <c r="BE797" s="206">
        <f>IF(N797="základní",J797,0)</f>
        <v>0</v>
      </c>
      <c r="BF797" s="206">
        <f>IF(N797="snížená",J797,0)</f>
        <v>0</v>
      </c>
      <c r="BG797" s="206">
        <f>IF(N797="zákl. přenesená",J797,0)</f>
        <v>0</v>
      </c>
      <c r="BH797" s="206">
        <f>IF(N797="sníž. přenesená",J797,0)</f>
        <v>0</v>
      </c>
      <c r="BI797" s="206">
        <f>IF(N797="nulová",J797,0)</f>
        <v>0</v>
      </c>
      <c r="BJ797" s="24" t="s">
        <v>24</v>
      </c>
      <c r="BK797" s="206">
        <f>ROUND(I797*H797,2)</f>
        <v>0</v>
      </c>
      <c r="BL797" s="24" t="s">
        <v>276</v>
      </c>
      <c r="BM797" s="24" t="s">
        <v>915</v>
      </c>
    </row>
    <row r="798" spans="2:51" s="11" customFormat="1" ht="13.5">
      <c r="B798" s="207"/>
      <c r="C798" s="208"/>
      <c r="D798" s="209" t="s">
        <v>231</v>
      </c>
      <c r="E798" s="210" t="s">
        <v>40</v>
      </c>
      <c r="F798" s="211" t="s">
        <v>158</v>
      </c>
      <c r="G798" s="208"/>
      <c r="H798" s="212">
        <v>48</v>
      </c>
      <c r="I798" s="213"/>
      <c r="J798" s="208"/>
      <c r="K798" s="208"/>
      <c r="L798" s="214"/>
      <c r="M798" s="215"/>
      <c r="N798" s="216"/>
      <c r="O798" s="216"/>
      <c r="P798" s="216"/>
      <c r="Q798" s="216"/>
      <c r="R798" s="216"/>
      <c r="S798" s="216"/>
      <c r="T798" s="217"/>
      <c r="AT798" s="218" t="s">
        <v>231</v>
      </c>
      <c r="AU798" s="218" t="s">
        <v>92</v>
      </c>
      <c r="AV798" s="11" t="s">
        <v>92</v>
      </c>
      <c r="AW798" s="11" t="s">
        <v>43</v>
      </c>
      <c r="AX798" s="11" t="s">
        <v>83</v>
      </c>
      <c r="AY798" s="218" t="s">
        <v>217</v>
      </c>
    </row>
    <row r="799" spans="2:51" s="11" customFormat="1" ht="13.5">
      <c r="B799" s="207"/>
      <c r="C799" s="208"/>
      <c r="D799" s="209" t="s">
        <v>231</v>
      </c>
      <c r="E799" s="210" t="s">
        <v>40</v>
      </c>
      <c r="F799" s="211" t="s">
        <v>161</v>
      </c>
      <c r="G799" s="208"/>
      <c r="H799" s="212">
        <v>120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231</v>
      </c>
      <c r="AU799" s="218" t="s">
        <v>92</v>
      </c>
      <c r="AV799" s="11" t="s">
        <v>92</v>
      </c>
      <c r="AW799" s="11" t="s">
        <v>43</v>
      </c>
      <c r="AX799" s="11" t="s">
        <v>83</v>
      </c>
      <c r="AY799" s="218" t="s">
        <v>217</v>
      </c>
    </row>
    <row r="800" spans="2:51" s="12" customFormat="1" ht="13.5">
      <c r="B800" s="219"/>
      <c r="C800" s="220"/>
      <c r="D800" s="209" t="s">
        <v>231</v>
      </c>
      <c r="E800" s="221" t="s">
        <v>40</v>
      </c>
      <c r="F800" s="222" t="s">
        <v>235</v>
      </c>
      <c r="G800" s="220"/>
      <c r="H800" s="223">
        <v>168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AT800" s="229" t="s">
        <v>231</v>
      </c>
      <c r="AU800" s="229" t="s">
        <v>92</v>
      </c>
      <c r="AV800" s="12" t="s">
        <v>227</v>
      </c>
      <c r="AW800" s="12" t="s">
        <v>43</v>
      </c>
      <c r="AX800" s="12" t="s">
        <v>83</v>
      </c>
      <c r="AY800" s="229" t="s">
        <v>217</v>
      </c>
    </row>
    <row r="801" spans="2:51" s="13" customFormat="1" ht="13.5">
      <c r="B801" s="230"/>
      <c r="C801" s="231"/>
      <c r="D801" s="232" t="s">
        <v>231</v>
      </c>
      <c r="E801" s="233" t="s">
        <v>40</v>
      </c>
      <c r="F801" s="234" t="s">
        <v>238</v>
      </c>
      <c r="G801" s="231"/>
      <c r="H801" s="235">
        <v>168</v>
      </c>
      <c r="I801" s="236"/>
      <c r="J801" s="231"/>
      <c r="K801" s="231"/>
      <c r="L801" s="237"/>
      <c r="M801" s="238"/>
      <c r="N801" s="239"/>
      <c r="O801" s="239"/>
      <c r="P801" s="239"/>
      <c r="Q801" s="239"/>
      <c r="R801" s="239"/>
      <c r="S801" s="239"/>
      <c r="T801" s="240"/>
      <c r="AT801" s="241" t="s">
        <v>231</v>
      </c>
      <c r="AU801" s="241" t="s">
        <v>92</v>
      </c>
      <c r="AV801" s="13" t="s">
        <v>224</v>
      </c>
      <c r="AW801" s="13" t="s">
        <v>43</v>
      </c>
      <c r="AX801" s="13" t="s">
        <v>24</v>
      </c>
      <c r="AY801" s="241" t="s">
        <v>217</v>
      </c>
    </row>
    <row r="802" spans="2:65" s="1" customFormat="1" ht="22.5" customHeight="1">
      <c r="B802" s="42"/>
      <c r="C802" s="242" t="s">
        <v>1094</v>
      </c>
      <c r="D802" s="242" t="s">
        <v>266</v>
      </c>
      <c r="E802" s="243" t="s">
        <v>1095</v>
      </c>
      <c r="F802" s="244" t="s">
        <v>1096</v>
      </c>
      <c r="G802" s="245" t="s">
        <v>222</v>
      </c>
      <c r="H802" s="246">
        <v>173.04</v>
      </c>
      <c r="I802" s="247"/>
      <c r="J802" s="248">
        <f>ROUND(I802*H802,2)</f>
        <v>0</v>
      </c>
      <c r="K802" s="244" t="s">
        <v>223</v>
      </c>
      <c r="L802" s="249"/>
      <c r="M802" s="250" t="s">
        <v>40</v>
      </c>
      <c r="N802" s="251" t="s">
        <v>54</v>
      </c>
      <c r="O802" s="43"/>
      <c r="P802" s="204">
        <f>O802*H802</f>
        <v>0</v>
      </c>
      <c r="Q802" s="204">
        <v>0.0001</v>
      </c>
      <c r="R802" s="204">
        <f>Q802*H802</f>
        <v>0.017304</v>
      </c>
      <c r="S802" s="204">
        <v>0</v>
      </c>
      <c r="T802" s="205">
        <f>S802*H802</f>
        <v>0</v>
      </c>
      <c r="AR802" s="24" t="s">
        <v>357</v>
      </c>
      <c r="AT802" s="24" t="s">
        <v>266</v>
      </c>
      <c r="AU802" s="24" t="s">
        <v>92</v>
      </c>
      <c r="AY802" s="24" t="s">
        <v>217</v>
      </c>
      <c r="BE802" s="206">
        <f>IF(N802="základní",J802,0)</f>
        <v>0</v>
      </c>
      <c r="BF802" s="206">
        <f>IF(N802="snížená",J802,0)</f>
        <v>0</v>
      </c>
      <c r="BG802" s="206">
        <f>IF(N802="zákl. přenesená",J802,0)</f>
        <v>0</v>
      </c>
      <c r="BH802" s="206">
        <f>IF(N802="sníž. přenesená",J802,0)</f>
        <v>0</v>
      </c>
      <c r="BI802" s="206">
        <f>IF(N802="nulová",J802,0)</f>
        <v>0</v>
      </c>
      <c r="BJ802" s="24" t="s">
        <v>24</v>
      </c>
      <c r="BK802" s="206">
        <f>ROUND(I802*H802,2)</f>
        <v>0</v>
      </c>
      <c r="BL802" s="24" t="s">
        <v>276</v>
      </c>
      <c r="BM802" s="24" t="s">
        <v>918</v>
      </c>
    </row>
    <row r="803" spans="2:51" s="11" customFormat="1" ht="13.5">
      <c r="B803" s="207"/>
      <c r="C803" s="208"/>
      <c r="D803" s="209" t="s">
        <v>231</v>
      </c>
      <c r="E803" s="210" t="s">
        <v>40</v>
      </c>
      <c r="F803" s="211" t="s">
        <v>1097</v>
      </c>
      <c r="G803" s="208"/>
      <c r="H803" s="212">
        <v>49.44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231</v>
      </c>
      <c r="AU803" s="218" t="s">
        <v>92</v>
      </c>
      <c r="AV803" s="11" t="s">
        <v>92</v>
      </c>
      <c r="AW803" s="11" t="s">
        <v>43</v>
      </c>
      <c r="AX803" s="11" t="s">
        <v>83</v>
      </c>
      <c r="AY803" s="218" t="s">
        <v>217</v>
      </c>
    </row>
    <row r="804" spans="2:51" s="11" customFormat="1" ht="13.5">
      <c r="B804" s="207"/>
      <c r="C804" s="208"/>
      <c r="D804" s="209" t="s">
        <v>231</v>
      </c>
      <c r="E804" s="210" t="s">
        <v>40</v>
      </c>
      <c r="F804" s="211" t="s">
        <v>1098</v>
      </c>
      <c r="G804" s="208"/>
      <c r="H804" s="212">
        <v>123.6</v>
      </c>
      <c r="I804" s="213"/>
      <c r="J804" s="208"/>
      <c r="K804" s="208"/>
      <c r="L804" s="214"/>
      <c r="M804" s="215"/>
      <c r="N804" s="216"/>
      <c r="O804" s="216"/>
      <c r="P804" s="216"/>
      <c r="Q804" s="216"/>
      <c r="R804" s="216"/>
      <c r="S804" s="216"/>
      <c r="T804" s="217"/>
      <c r="AT804" s="218" t="s">
        <v>231</v>
      </c>
      <c r="AU804" s="218" t="s">
        <v>92</v>
      </c>
      <c r="AV804" s="11" t="s">
        <v>92</v>
      </c>
      <c r="AW804" s="11" t="s">
        <v>43</v>
      </c>
      <c r="AX804" s="11" t="s">
        <v>83</v>
      </c>
      <c r="AY804" s="218" t="s">
        <v>217</v>
      </c>
    </row>
    <row r="805" spans="2:51" s="12" customFormat="1" ht="13.5">
      <c r="B805" s="219"/>
      <c r="C805" s="220"/>
      <c r="D805" s="209" t="s">
        <v>231</v>
      </c>
      <c r="E805" s="221" t="s">
        <v>40</v>
      </c>
      <c r="F805" s="222" t="s">
        <v>235</v>
      </c>
      <c r="G805" s="220"/>
      <c r="H805" s="223">
        <v>173.04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231</v>
      </c>
      <c r="AU805" s="229" t="s">
        <v>92</v>
      </c>
      <c r="AV805" s="12" t="s">
        <v>227</v>
      </c>
      <c r="AW805" s="12" t="s">
        <v>43</v>
      </c>
      <c r="AX805" s="12" t="s">
        <v>83</v>
      </c>
      <c r="AY805" s="229" t="s">
        <v>217</v>
      </c>
    </row>
    <row r="806" spans="2:51" s="13" customFormat="1" ht="13.5">
      <c r="B806" s="230"/>
      <c r="C806" s="231"/>
      <c r="D806" s="232" t="s">
        <v>231</v>
      </c>
      <c r="E806" s="233" t="s">
        <v>40</v>
      </c>
      <c r="F806" s="234" t="s">
        <v>238</v>
      </c>
      <c r="G806" s="231"/>
      <c r="H806" s="235">
        <v>173.04</v>
      </c>
      <c r="I806" s="236"/>
      <c r="J806" s="231"/>
      <c r="K806" s="231"/>
      <c r="L806" s="237"/>
      <c r="M806" s="238"/>
      <c r="N806" s="239"/>
      <c r="O806" s="239"/>
      <c r="P806" s="239"/>
      <c r="Q806" s="239"/>
      <c r="R806" s="239"/>
      <c r="S806" s="239"/>
      <c r="T806" s="240"/>
      <c r="AT806" s="241" t="s">
        <v>231</v>
      </c>
      <c r="AU806" s="241" t="s">
        <v>92</v>
      </c>
      <c r="AV806" s="13" t="s">
        <v>224</v>
      </c>
      <c r="AW806" s="13" t="s">
        <v>43</v>
      </c>
      <c r="AX806" s="13" t="s">
        <v>24</v>
      </c>
      <c r="AY806" s="241" t="s">
        <v>217</v>
      </c>
    </row>
    <row r="807" spans="2:65" s="1" customFormat="1" ht="22.5" customHeight="1">
      <c r="B807" s="42"/>
      <c r="C807" s="195" t="s">
        <v>1099</v>
      </c>
      <c r="D807" s="195" t="s">
        <v>219</v>
      </c>
      <c r="E807" s="196" t="s">
        <v>1100</v>
      </c>
      <c r="F807" s="197" t="s">
        <v>1101</v>
      </c>
      <c r="G807" s="198" t="s">
        <v>286</v>
      </c>
      <c r="H807" s="199">
        <v>0.017</v>
      </c>
      <c r="I807" s="200"/>
      <c r="J807" s="201">
        <f>ROUND(I807*H807,2)</f>
        <v>0</v>
      </c>
      <c r="K807" s="197" t="s">
        <v>223</v>
      </c>
      <c r="L807" s="62"/>
      <c r="M807" s="202" t="s">
        <v>40</v>
      </c>
      <c r="N807" s="203" t="s">
        <v>54</v>
      </c>
      <c r="O807" s="43"/>
      <c r="P807" s="204">
        <f>O807*H807</f>
        <v>0</v>
      </c>
      <c r="Q807" s="204">
        <v>0</v>
      </c>
      <c r="R807" s="204">
        <f>Q807*H807</f>
        <v>0</v>
      </c>
      <c r="S807" s="204">
        <v>0</v>
      </c>
      <c r="T807" s="205">
        <f>S807*H807</f>
        <v>0</v>
      </c>
      <c r="AR807" s="24" t="s">
        <v>276</v>
      </c>
      <c r="AT807" s="24" t="s">
        <v>219</v>
      </c>
      <c r="AU807" s="24" t="s">
        <v>92</v>
      </c>
      <c r="AY807" s="24" t="s">
        <v>217</v>
      </c>
      <c r="BE807" s="206">
        <f>IF(N807="základní",J807,0)</f>
        <v>0</v>
      </c>
      <c r="BF807" s="206">
        <f>IF(N807="snížená",J807,0)</f>
        <v>0</v>
      </c>
      <c r="BG807" s="206">
        <f>IF(N807="zákl. přenesená",J807,0)</f>
        <v>0</v>
      </c>
      <c r="BH807" s="206">
        <f>IF(N807="sníž. přenesená",J807,0)</f>
        <v>0</v>
      </c>
      <c r="BI807" s="206">
        <f>IF(N807="nulová",J807,0)</f>
        <v>0</v>
      </c>
      <c r="BJ807" s="24" t="s">
        <v>24</v>
      </c>
      <c r="BK807" s="206">
        <f>ROUND(I807*H807,2)</f>
        <v>0</v>
      </c>
      <c r="BL807" s="24" t="s">
        <v>276</v>
      </c>
      <c r="BM807" s="24" t="s">
        <v>921</v>
      </c>
    </row>
    <row r="808" spans="2:63" s="10" customFormat="1" ht="37.35" customHeight="1">
      <c r="B808" s="178"/>
      <c r="C808" s="179"/>
      <c r="D808" s="180" t="s">
        <v>82</v>
      </c>
      <c r="E808" s="181" t="s">
        <v>1102</v>
      </c>
      <c r="F808" s="181" t="s">
        <v>1103</v>
      </c>
      <c r="G808" s="179"/>
      <c r="H808" s="179"/>
      <c r="I808" s="182"/>
      <c r="J808" s="183">
        <f>BK808</f>
        <v>0</v>
      </c>
      <c r="K808" s="179"/>
      <c r="L808" s="184"/>
      <c r="M808" s="185"/>
      <c r="N808" s="186"/>
      <c r="O808" s="186"/>
      <c r="P808" s="187">
        <f>P809</f>
        <v>0</v>
      </c>
      <c r="Q808" s="186"/>
      <c r="R808" s="187">
        <f>R809</f>
        <v>0</v>
      </c>
      <c r="S808" s="186"/>
      <c r="T808" s="188">
        <f>T809</f>
        <v>0</v>
      </c>
      <c r="AR808" s="189" t="s">
        <v>241</v>
      </c>
      <c r="AT808" s="190" t="s">
        <v>82</v>
      </c>
      <c r="AU808" s="190" t="s">
        <v>83</v>
      </c>
      <c r="AY808" s="189" t="s">
        <v>217</v>
      </c>
      <c r="BK808" s="191">
        <f>BK809</f>
        <v>0</v>
      </c>
    </row>
    <row r="809" spans="2:63" s="10" customFormat="1" ht="19.9" customHeight="1">
      <c r="B809" s="178"/>
      <c r="C809" s="179"/>
      <c r="D809" s="192" t="s">
        <v>82</v>
      </c>
      <c r="E809" s="193" t="s">
        <v>1104</v>
      </c>
      <c r="F809" s="193" t="s">
        <v>1105</v>
      </c>
      <c r="G809" s="179"/>
      <c r="H809" s="179"/>
      <c r="I809" s="182"/>
      <c r="J809" s="194">
        <f>BK809</f>
        <v>0</v>
      </c>
      <c r="K809" s="179"/>
      <c r="L809" s="184"/>
      <c r="M809" s="185"/>
      <c r="N809" s="186"/>
      <c r="O809" s="186"/>
      <c r="P809" s="187">
        <f>SUM(P810:P811)</f>
        <v>0</v>
      </c>
      <c r="Q809" s="186"/>
      <c r="R809" s="187">
        <f>SUM(R810:R811)</f>
        <v>0</v>
      </c>
      <c r="S809" s="186"/>
      <c r="T809" s="188">
        <f>SUM(T810:T811)</f>
        <v>0</v>
      </c>
      <c r="AR809" s="189" t="s">
        <v>241</v>
      </c>
      <c r="AT809" s="190" t="s">
        <v>82</v>
      </c>
      <c r="AU809" s="190" t="s">
        <v>24</v>
      </c>
      <c r="AY809" s="189" t="s">
        <v>217</v>
      </c>
      <c r="BK809" s="191">
        <f>SUM(BK810:BK811)</f>
        <v>0</v>
      </c>
    </row>
    <row r="810" spans="2:65" s="1" customFormat="1" ht="22.5" customHeight="1">
      <c r="B810" s="42"/>
      <c r="C810" s="195" t="s">
        <v>1106</v>
      </c>
      <c r="D810" s="195" t="s">
        <v>219</v>
      </c>
      <c r="E810" s="196" t="s">
        <v>1107</v>
      </c>
      <c r="F810" s="197" t="s">
        <v>1108</v>
      </c>
      <c r="G810" s="198" t="s">
        <v>764</v>
      </c>
      <c r="H810" s="199">
        <v>1</v>
      </c>
      <c r="I810" s="200"/>
      <c r="J810" s="201">
        <f>ROUND(I810*H810,2)</f>
        <v>0</v>
      </c>
      <c r="K810" s="197" t="s">
        <v>352</v>
      </c>
      <c r="L810" s="62"/>
      <c r="M810" s="202" t="s">
        <v>40</v>
      </c>
      <c r="N810" s="203" t="s">
        <v>54</v>
      </c>
      <c r="O810" s="43"/>
      <c r="P810" s="204">
        <f>O810*H810</f>
        <v>0</v>
      </c>
      <c r="Q810" s="204">
        <v>0</v>
      </c>
      <c r="R810" s="204">
        <f>Q810*H810</f>
        <v>0</v>
      </c>
      <c r="S810" s="204">
        <v>0</v>
      </c>
      <c r="T810" s="205">
        <f>S810*H810</f>
        <v>0</v>
      </c>
      <c r="AR810" s="24" t="s">
        <v>1109</v>
      </c>
      <c r="AT810" s="24" t="s">
        <v>219</v>
      </c>
      <c r="AU810" s="24" t="s">
        <v>92</v>
      </c>
      <c r="AY810" s="24" t="s">
        <v>217</v>
      </c>
      <c r="BE810" s="206">
        <f>IF(N810="základní",J810,0)</f>
        <v>0</v>
      </c>
      <c r="BF810" s="206">
        <f>IF(N810="snížená",J810,0)</f>
        <v>0</v>
      </c>
      <c r="BG810" s="206">
        <f>IF(N810="zákl. přenesená",J810,0)</f>
        <v>0</v>
      </c>
      <c r="BH810" s="206">
        <f>IF(N810="sníž. přenesená",J810,0)</f>
        <v>0</v>
      </c>
      <c r="BI810" s="206">
        <f>IF(N810="nulová",J810,0)</f>
        <v>0</v>
      </c>
      <c r="BJ810" s="24" t="s">
        <v>24</v>
      </c>
      <c r="BK810" s="206">
        <f>ROUND(I810*H810,2)</f>
        <v>0</v>
      </c>
      <c r="BL810" s="24" t="s">
        <v>1109</v>
      </c>
      <c r="BM810" s="24" t="s">
        <v>1110</v>
      </c>
    </row>
    <row r="811" spans="2:51" s="11" customFormat="1" ht="13.5">
      <c r="B811" s="207"/>
      <c r="C811" s="208"/>
      <c r="D811" s="209" t="s">
        <v>231</v>
      </c>
      <c r="E811" s="210" t="s">
        <v>40</v>
      </c>
      <c r="F811" s="211" t="s">
        <v>1111</v>
      </c>
      <c r="G811" s="208"/>
      <c r="H811" s="212">
        <v>1</v>
      </c>
      <c r="I811" s="213"/>
      <c r="J811" s="208"/>
      <c r="K811" s="208"/>
      <c r="L811" s="214"/>
      <c r="M811" s="272"/>
      <c r="N811" s="273"/>
      <c r="O811" s="273"/>
      <c r="P811" s="273"/>
      <c r="Q811" s="273"/>
      <c r="R811" s="273"/>
      <c r="S811" s="273"/>
      <c r="T811" s="274"/>
      <c r="AT811" s="218" t="s">
        <v>231</v>
      </c>
      <c r="AU811" s="218" t="s">
        <v>92</v>
      </c>
      <c r="AV811" s="11" t="s">
        <v>92</v>
      </c>
      <c r="AW811" s="11" t="s">
        <v>43</v>
      </c>
      <c r="AX811" s="11" t="s">
        <v>24</v>
      </c>
      <c r="AY811" s="218" t="s">
        <v>217</v>
      </c>
    </row>
    <row r="812" spans="2:12" s="1" customFormat="1" ht="6.95" customHeight="1">
      <c r="B812" s="57"/>
      <c r="C812" s="58"/>
      <c r="D812" s="58"/>
      <c r="E812" s="58"/>
      <c r="F812" s="58"/>
      <c r="G812" s="58"/>
      <c r="H812" s="58"/>
      <c r="I812" s="141"/>
      <c r="J812" s="58"/>
      <c r="K812" s="58"/>
      <c r="L812" s="62"/>
    </row>
  </sheetData>
  <sheetProtection password="CC35" sheet="1" objects="1" scenarios="1" formatCells="0" formatColumns="0" formatRows="0" sort="0" autoFilter="0"/>
  <autoFilter ref="C104:K811"/>
  <mergeCells count="9">
    <mergeCell ref="E95:H95"/>
    <mergeCell ref="E97:H9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2:4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2:11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2:11" s="1" customFormat="1" ht="36.95" customHeight="1">
      <c r="B9" s="42"/>
      <c r="C9" s="43"/>
      <c r="D9" s="43"/>
      <c r="E9" s="402" t="s">
        <v>1112</v>
      </c>
      <c r="F9" s="403"/>
      <c r="G9" s="403"/>
      <c r="H9" s="403"/>
      <c r="I9" s="120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2:11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2:11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ROUND(SUM(BE86:BE111),2)</f>
        <v>0</v>
      </c>
      <c r="G30" s="43"/>
      <c r="H30" s="43"/>
      <c r="I30" s="133">
        <v>0.21</v>
      </c>
      <c r="J30" s="132">
        <f>ROUND(ROUND((SUM(BE86:BE111)),2)*I30,2)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ROUND(SUM(BF86:BF111),2)</f>
        <v>0</v>
      </c>
      <c r="G31" s="43"/>
      <c r="H31" s="43"/>
      <c r="I31" s="133">
        <v>0.15</v>
      </c>
      <c r="J31" s="132">
        <f>ROUND(ROUND((SUM(BF86:BF111)),2)*I31,2)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ROUND(SUM(BG86:BG111),2)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ROUND(SUM(BH86:BH111),2)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ROUND(SUM(BI86:BI111),2)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OST - Ostatní a vedlejší náklady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J86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199</v>
      </c>
      <c r="E57" s="154"/>
      <c r="F57" s="154"/>
      <c r="G57" s="154"/>
      <c r="H57" s="154"/>
      <c r="I57" s="155"/>
      <c r="J57" s="156">
        <f>J87</f>
        <v>0</v>
      </c>
      <c r="K57" s="157"/>
    </row>
    <row r="58" spans="2:11" s="8" customFormat="1" ht="19.9" customHeight="1">
      <c r="B58" s="158"/>
      <c r="C58" s="159"/>
      <c r="D58" s="160" t="s">
        <v>1113</v>
      </c>
      <c r="E58" s="161"/>
      <c r="F58" s="161"/>
      <c r="G58" s="161"/>
      <c r="H58" s="161"/>
      <c r="I58" s="162"/>
      <c r="J58" s="163">
        <f>J88</f>
        <v>0</v>
      </c>
      <c r="K58" s="164"/>
    </row>
    <row r="59" spans="2:11" s="8" customFormat="1" ht="19.9" customHeight="1">
      <c r="B59" s="158"/>
      <c r="C59" s="159"/>
      <c r="D59" s="160" t="s">
        <v>1114</v>
      </c>
      <c r="E59" s="161"/>
      <c r="F59" s="161"/>
      <c r="G59" s="161"/>
      <c r="H59" s="161"/>
      <c r="I59" s="162"/>
      <c r="J59" s="163">
        <f>J93</f>
        <v>0</v>
      </c>
      <c r="K59" s="164"/>
    </row>
    <row r="60" spans="2:11" s="8" customFormat="1" ht="19.9" customHeight="1">
      <c r="B60" s="158"/>
      <c r="C60" s="159"/>
      <c r="D60" s="160" t="s">
        <v>1115</v>
      </c>
      <c r="E60" s="161"/>
      <c r="F60" s="161"/>
      <c r="G60" s="161"/>
      <c r="H60" s="161"/>
      <c r="I60" s="162"/>
      <c r="J60" s="163">
        <f>J96</f>
        <v>0</v>
      </c>
      <c r="K60" s="164"/>
    </row>
    <row r="61" spans="2:11" s="8" customFormat="1" ht="19.9" customHeight="1">
      <c r="B61" s="158"/>
      <c r="C61" s="159"/>
      <c r="D61" s="160" t="s">
        <v>1116</v>
      </c>
      <c r="E61" s="161"/>
      <c r="F61" s="161"/>
      <c r="G61" s="161"/>
      <c r="H61" s="161"/>
      <c r="I61" s="162"/>
      <c r="J61" s="163">
        <f>J99</f>
        <v>0</v>
      </c>
      <c r="K61" s="164"/>
    </row>
    <row r="62" spans="2:11" s="8" customFormat="1" ht="19.9" customHeight="1">
      <c r="B62" s="158"/>
      <c r="C62" s="159"/>
      <c r="D62" s="160" t="s">
        <v>1117</v>
      </c>
      <c r="E62" s="161"/>
      <c r="F62" s="161"/>
      <c r="G62" s="161"/>
      <c r="H62" s="161"/>
      <c r="I62" s="162"/>
      <c r="J62" s="163">
        <f>J101</f>
        <v>0</v>
      </c>
      <c r="K62" s="164"/>
    </row>
    <row r="63" spans="2:11" s="8" customFormat="1" ht="19.9" customHeight="1">
      <c r="B63" s="158"/>
      <c r="C63" s="159"/>
      <c r="D63" s="160" t="s">
        <v>1118</v>
      </c>
      <c r="E63" s="161"/>
      <c r="F63" s="161"/>
      <c r="G63" s="161"/>
      <c r="H63" s="161"/>
      <c r="I63" s="162"/>
      <c r="J63" s="163">
        <f>J103</f>
        <v>0</v>
      </c>
      <c r="K63" s="164"/>
    </row>
    <row r="64" spans="2:11" s="8" customFormat="1" ht="19.9" customHeight="1">
      <c r="B64" s="158"/>
      <c r="C64" s="159"/>
      <c r="D64" s="160" t="s">
        <v>1119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1" s="8" customFormat="1" ht="19.9" customHeight="1">
      <c r="B65" s="158"/>
      <c r="C65" s="159"/>
      <c r="D65" s="160" t="s">
        <v>1120</v>
      </c>
      <c r="E65" s="161"/>
      <c r="F65" s="161"/>
      <c r="G65" s="161"/>
      <c r="H65" s="161"/>
      <c r="I65" s="162"/>
      <c r="J65" s="163">
        <f>J108</f>
        <v>0</v>
      </c>
      <c r="K65" s="164"/>
    </row>
    <row r="66" spans="2:11" s="8" customFormat="1" ht="19.9" customHeight="1">
      <c r="B66" s="158"/>
      <c r="C66" s="159"/>
      <c r="D66" s="160" t="s">
        <v>200</v>
      </c>
      <c r="E66" s="161"/>
      <c r="F66" s="161"/>
      <c r="G66" s="161"/>
      <c r="H66" s="161"/>
      <c r="I66" s="162"/>
      <c r="J66" s="163">
        <f>J110</f>
        <v>0</v>
      </c>
      <c r="K66" s="164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0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1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44"/>
      <c r="J72" s="61"/>
      <c r="K72" s="61"/>
      <c r="L72" s="62"/>
    </row>
    <row r="73" spans="2:12" s="1" customFormat="1" ht="36.95" customHeight="1">
      <c r="B73" s="42"/>
      <c r="C73" s="63" t="s">
        <v>201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5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22.5" customHeight="1">
      <c r="B76" s="42"/>
      <c r="C76" s="64"/>
      <c r="D76" s="64"/>
      <c r="E76" s="404" t="str">
        <f>E7</f>
        <v>Snížení energetické náročnosti provozu sportovní haly Gymnázia Trutnov</v>
      </c>
      <c r="F76" s="405"/>
      <c r="G76" s="405"/>
      <c r="H76" s="405"/>
      <c r="I76" s="165"/>
      <c r="J76" s="64"/>
      <c r="K76" s="64"/>
      <c r="L76" s="62"/>
    </row>
    <row r="77" spans="2:12" s="1" customFormat="1" ht="14.45" customHeight="1">
      <c r="B77" s="42"/>
      <c r="C77" s="66" t="s">
        <v>126</v>
      </c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23.25" customHeight="1">
      <c r="B78" s="42"/>
      <c r="C78" s="64"/>
      <c r="D78" s="64"/>
      <c r="E78" s="380" t="str">
        <f>E9</f>
        <v>OST - Ostatní a vedlejší náklady</v>
      </c>
      <c r="F78" s="406"/>
      <c r="G78" s="406"/>
      <c r="H78" s="406"/>
      <c r="I78" s="165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18" customHeight="1">
      <c r="B80" s="42"/>
      <c r="C80" s="66" t="s">
        <v>25</v>
      </c>
      <c r="D80" s="64"/>
      <c r="E80" s="64"/>
      <c r="F80" s="166" t="str">
        <f>F12</f>
        <v>Trutnov</v>
      </c>
      <c r="G80" s="64"/>
      <c r="H80" s="64"/>
      <c r="I80" s="167" t="s">
        <v>27</v>
      </c>
      <c r="J80" s="74" t="str">
        <f>IF(J12="","",J12)</f>
        <v>31.3.2016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5"/>
      <c r="J81" s="64"/>
      <c r="K81" s="64"/>
      <c r="L81" s="62"/>
    </row>
    <row r="82" spans="2:12" s="1" customFormat="1" ht="13.5">
      <c r="B82" s="42"/>
      <c r="C82" s="66" t="s">
        <v>35</v>
      </c>
      <c r="D82" s="64"/>
      <c r="E82" s="64"/>
      <c r="F82" s="166" t="str">
        <f>E15</f>
        <v>Gymnázium Trutnov, Jiráskovo náměstí 325, Trutnov</v>
      </c>
      <c r="G82" s="64"/>
      <c r="H82" s="64"/>
      <c r="I82" s="167" t="s">
        <v>44</v>
      </c>
      <c r="J82" s="166" t="str">
        <f>E21</f>
        <v>DABONA s.r.o., Sokolovská 682, Rychnov nad Kněžnou</v>
      </c>
      <c r="K82" s="64"/>
      <c r="L82" s="62"/>
    </row>
    <row r="83" spans="2:12" s="1" customFormat="1" ht="14.45" customHeight="1">
      <c r="B83" s="42"/>
      <c r="C83" s="66" t="s">
        <v>41</v>
      </c>
      <c r="D83" s="64"/>
      <c r="E83" s="64"/>
      <c r="F83" s="166" t="str">
        <f>IF(E18="","",E18)</f>
        <v/>
      </c>
      <c r="G83" s="64"/>
      <c r="H83" s="64"/>
      <c r="I83" s="165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65"/>
      <c r="J84" s="64"/>
      <c r="K84" s="64"/>
      <c r="L84" s="62"/>
    </row>
    <row r="85" spans="2:20" s="9" customFormat="1" ht="29.25" customHeight="1">
      <c r="B85" s="168"/>
      <c r="C85" s="169" t="s">
        <v>202</v>
      </c>
      <c r="D85" s="170" t="s">
        <v>68</v>
      </c>
      <c r="E85" s="170" t="s">
        <v>64</v>
      </c>
      <c r="F85" s="170" t="s">
        <v>203</v>
      </c>
      <c r="G85" s="170" t="s">
        <v>204</v>
      </c>
      <c r="H85" s="170" t="s">
        <v>205</v>
      </c>
      <c r="I85" s="171" t="s">
        <v>206</v>
      </c>
      <c r="J85" s="170" t="s">
        <v>169</v>
      </c>
      <c r="K85" s="172" t="s">
        <v>207</v>
      </c>
      <c r="L85" s="173"/>
      <c r="M85" s="82" t="s">
        <v>208</v>
      </c>
      <c r="N85" s="83" t="s">
        <v>53</v>
      </c>
      <c r="O85" s="83" t="s">
        <v>209</v>
      </c>
      <c r="P85" s="83" t="s">
        <v>210</v>
      </c>
      <c r="Q85" s="83" t="s">
        <v>211</v>
      </c>
      <c r="R85" s="83" t="s">
        <v>212</v>
      </c>
      <c r="S85" s="83" t="s">
        <v>213</v>
      </c>
      <c r="T85" s="84" t="s">
        <v>214</v>
      </c>
    </row>
    <row r="86" spans="2:63" s="1" customFormat="1" ht="29.25" customHeight="1">
      <c r="B86" s="42"/>
      <c r="C86" s="88" t="s">
        <v>170</v>
      </c>
      <c r="D86" s="64"/>
      <c r="E86" s="64"/>
      <c r="F86" s="64"/>
      <c r="G86" s="64"/>
      <c r="H86" s="64"/>
      <c r="I86" s="165"/>
      <c r="J86" s="174">
        <f>BK86</f>
        <v>0</v>
      </c>
      <c r="K86" s="64"/>
      <c r="L86" s="62"/>
      <c r="M86" s="85"/>
      <c r="N86" s="86"/>
      <c r="O86" s="86"/>
      <c r="P86" s="175">
        <f>P87</f>
        <v>0</v>
      </c>
      <c r="Q86" s="86"/>
      <c r="R86" s="175">
        <f>R87</f>
        <v>0</v>
      </c>
      <c r="S86" s="86"/>
      <c r="T86" s="176">
        <f>T87</f>
        <v>0</v>
      </c>
      <c r="AT86" s="24" t="s">
        <v>82</v>
      </c>
      <c r="AU86" s="24" t="s">
        <v>171</v>
      </c>
      <c r="BK86" s="177">
        <f>BK87</f>
        <v>0</v>
      </c>
    </row>
    <row r="87" spans="2:63" s="10" customFormat="1" ht="37.35" customHeight="1">
      <c r="B87" s="178"/>
      <c r="C87" s="179"/>
      <c r="D87" s="180" t="s">
        <v>82</v>
      </c>
      <c r="E87" s="181" t="s">
        <v>1102</v>
      </c>
      <c r="F87" s="181" t="s">
        <v>1103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P88+P93+P96+P99+P101+P103+P106+P108+P110</f>
        <v>0</v>
      </c>
      <c r="Q87" s="186"/>
      <c r="R87" s="187">
        <f>R88+R93+R96+R99+R101+R103+R106+R108+R110</f>
        <v>0</v>
      </c>
      <c r="S87" s="186"/>
      <c r="T87" s="188">
        <f>T88+T93+T96+T99+T101+T103+T106+T108+T110</f>
        <v>0</v>
      </c>
      <c r="AR87" s="189" t="s">
        <v>241</v>
      </c>
      <c r="AT87" s="190" t="s">
        <v>82</v>
      </c>
      <c r="AU87" s="190" t="s">
        <v>83</v>
      </c>
      <c r="AY87" s="189" t="s">
        <v>217</v>
      </c>
      <c r="BK87" s="191">
        <f>BK88+BK93+BK96+BK99+BK101+BK103+BK106+BK108+BK110</f>
        <v>0</v>
      </c>
    </row>
    <row r="88" spans="2:63" s="10" customFormat="1" ht="19.9" customHeight="1">
      <c r="B88" s="178"/>
      <c r="C88" s="179"/>
      <c r="D88" s="192" t="s">
        <v>82</v>
      </c>
      <c r="E88" s="193" t="s">
        <v>1121</v>
      </c>
      <c r="F88" s="193" t="s">
        <v>1122</v>
      </c>
      <c r="G88" s="179"/>
      <c r="H88" s="179"/>
      <c r="I88" s="182"/>
      <c r="J88" s="194">
        <f>BK88</f>
        <v>0</v>
      </c>
      <c r="K88" s="179"/>
      <c r="L88" s="184"/>
      <c r="M88" s="185"/>
      <c r="N88" s="186"/>
      <c r="O88" s="186"/>
      <c r="P88" s="187">
        <f>SUM(P89:P92)</f>
        <v>0</v>
      </c>
      <c r="Q88" s="186"/>
      <c r="R88" s="187">
        <f>SUM(R89:R92)</f>
        <v>0</v>
      </c>
      <c r="S88" s="186"/>
      <c r="T88" s="188">
        <f>SUM(T89:T92)</f>
        <v>0</v>
      </c>
      <c r="AR88" s="189" t="s">
        <v>241</v>
      </c>
      <c r="AT88" s="190" t="s">
        <v>82</v>
      </c>
      <c r="AU88" s="190" t="s">
        <v>24</v>
      </c>
      <c r="AY88" s="189" t="s">
        <v>217</v>
      </c>
      <c r="BK88" s="191">
        <f>SUM(BK89:BK92)</f>
        <v>0</v>
      </c>
    </row>
    <row r="89" spans="2:65" s="1" customFormat="1" ht="22.5" customHeight="1">
      <c r="B89" s="42"/>
      <c r="C89" s="195" t="s">
        <v>24</v>
      </c>
      <c r="D89" s="195" t="s">
        <v>219</v>
      </c>
      <c r="E89" s="196" t="s">
        <v>1123</v>
      </c>
      <c r="F89" s="197" t="s">
        <v>1122</v>
      </c>
      <c r="G89" s="198" t="s">
        <v>1124</v>
      </c>
      <c r="H89" s="199">
        <v>1</v>
      </c>
      <c r="I89" s="200"/>
      <c r="J89" s="201">
        <f>ROUND(I89*H89,2)</f>
        <v>0</v>
      </c>
      <c r="K89" s="197" t="s">
        <v>223</v>
      </c>
      <c r="L89" s="62"/>
      <c r="M89" s="202" t="s">
        <v>40</v>
      </c>
      <c r="N89" s="203" t="s">
        <v>54</v>
      </c>
      <c r="O89" s="43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4" t="s">
        <v>224</v>
      </c>
      <c r="AT89" s="24" t="s">
        <v>219</v>
      </c>
      <c r="AU89" s="24" t="s">
        <v>92</v>
      </c>
      <c r="AY89" s="24" t="s">
        <v>217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4" t="s">
        <v>24</v>
      </c>
      <c r="BK89" s="206">
        <f>ROUND(I89*H89,2)</f>
        <v>0</v>
      </c>
      <c r="BL89" s="24" t="s">
        <v>224</v>
      </c>
      <c r="BM89" s="24" t="s">
        <v>24</v>
      </c>
    </row>
    <row r="90" spans="2:47" s="1" customFormat="1" ht="67.5">
      <c r="B90" s="42"/>
      <c r="C90" s="64"/>
      <c r="D90" s="232" t="s">
        <v>300</v>
      </c>
      <c r="E90" s="64"/>
      <c r="F90" s="271" t="s">
        <v>1125</v>
      </c>
      <c r="G90" s="64"/>
      <c r="H90" s="64"/>
      <c r="I90" s="165"/>
      <c r="J90" s="64"/>
      <c r="K90" s="64"/>
      <c r="L90" s="62"/>
      <c r="M90" s="256"/>
      <c r="N90" s="43"/>
      <c r="O90" s="43"/>
      <c r="P90" s="43"/>
      <c r="Q90" s="43"/>
      <c r="R90" s="43"/>
      <c r="S90" s="43"/>
      <c r="T90" s="79"/>
      <c r="AT90" s="24" t="s">
        <v>300</v>
      </c>
      <c r="AU90" s="24" t="s">
        <v>92</v>
      </c>
    </row>
    <row r="91" spans="2:65" s="1" customFormat="1" ht="31.5" customHeight="1">
      <c r="B91" s="42"/>
      <c r="C91" s="195" t="s">
        <v>29</v>
      </c>
      <c r="D91" s="195" t="s">
        <v>219</v>
      </c>
      <c r="E91" s="196" t="s">
        <v>1126</v>
      </c>
      <c r="F91" s="197" t="s">
        <v>1127</v>
      </c>
      <c r="G91" s="198" t="s">
        <v>1124</v>
      </c>
      <c r="H91" s="199">
        <v>1</v>
      </c>
      <c r="I91" s="200"/>
      <c r="J91" s="201">
        <f>ROUND(I91*H91,2)</f>
        <v>0</v>
      </c>
      <c r="K91" s="197" t="s">
        <v>352</v>
      </c>
      <c r="L91" s="62"/>
      <c r="M91" s="202" t="s">
        <v>40</v>
      </c>
      <c r="N91" s="203" t="s">
        <v>54</v>
      </c>
      <c r="O91" s="43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4" t="s">
        <v>1109</v>
      </c>
      <c r="AT91" s="24" t="s">
        <v>219</v>
      </c>
      <c r="AU91" s="24" t="s">
        <v>92</v>
      </c>
      <c r="AY91" s="24" t="s">
        <v>217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4" t="s">
        <v>24</v>
      </c>
      <c r="BK91" s="206">
        <f>ROUND(I91*H91,2)</f>
        <v>0</v>
      </c>
      <c r="BL91" s="24" t="s">
        <v>1109</v>
      </c>
      <c r="BM91" s="24" t="s">
        <v>1128</v>
      </c>
    </row>
    <row r="92" spans="2:47" s="1" customFormat="1" ht="40.5">
      <c r="B92" s="42"/>
      <c r="C92" s="64"/>
      <c r="D92" s="209" t="s">
        <v>300</v>
      </c>
      <c r="E92" s="64"/>
      <c r="F92" s="255" t="s">
        <v>1129</v>
      </c>
      <c r="G92" s="64"/>
      <c r="H92" s="64"/>
      <c r="I92" s="165"/>
      <c r="J92" s="64"/>
      <c r="K92" s="64"/>
      <c r="L92" s="62"/>
      <c r="M92" s="256"/>
      <c r="N92" s="43"/>
      <c r="O92" s="43"/>
      <c r="P92" s="43"/>
      <c r="Q92" s="43"/>
      <c r="R92" s="43"/>
      <c r="S92" s="43"/>
      <c r="T92" s="79"/>
      <c r="AT92" s="24" t="s">
        <v>300</v>
      </c>
      <c r="AU92" s="24" t="s">
        <v>92</v>
      </c>
    </row>
    <row r="93" spans="2:63" s="10" customFormat="1" ht="29.85" customHeight="1">
      <c r="B93" s="178"/>
      <c r="C93" s="179"/>
      <c r="D93" s="192" t="s">
        <v>82</v>
      </c>
      <c r="E93" s="193" t="s">
        <v>1130</v>
      </c>
      <c r="F93" s="193" t="s">
        <v>1131</v>
      </c>
      <c r="G93" s="179"/>
      <c r="H93" s="179"/>
      <c r="I93" s="182"/>
      <c r="J93" s="194">
        <f>BK93</f>
        <v>0</v>
      </c>
      <c r="K93" s="179"/>
      <c r="L93" s="184"/>
      <c r="M93" s="185"/>
      <c r="N93" s="186"/>
      <c r="O93" s="186"/>
      <c r="P93" s="187">
        <f>SUM(P94:P95)</f>
        <v>0</v>
      </c>
      <c r="Q93" s="186"/>
      <c r="R93" s="187">
        <f>SUM(R94:R95)</f>
        <v>0</v>
      </c>
      <c r="S93" s="186"/>
      <c r="T93" s="188">
        <f>SUM(T94:T95)</f>
        <v>0</v>
      </c>
      <c r="AR93" s="189" t="s">
        <v>241</v>
      </c>
      <c r="AT93" s="190" t="s">
        <v>82</v>
      </c>
      <c r="AU93" s="190" t="s">
        <v>24</v>
      </c>
      <c r="AY93" s="189" t="s">
        <v>217</v>
      </c>
      <c r="BK93" s="191">
        <f>SUM(BK94:BK95)</f>
        <v>0</v>
      </c>
    </row>
    <row r="94" spans="2:65" s="1" customFormat="1" ht="22.5" customHeight="1">
      <c r="B94" s="42"/>
      <c r="C94" s="195" t="s">
        <v>92</v>
      </c>
      <c r="D94" s="195" t="s">
        <v>219</v>
      </c>
      <c r="E94" s="196" t="s">
        <v>1132</v>
      </c>
      <c r="F94" s="197" t="s">
        <v>1131</v>
      </c>
      <c r="G94" s="198" t="s">
        <v>1124</v>
      </c>
      <c r="H94" s="199">
        <v>1</v>
      </c>
      <c r="I94" s="200"/>
      <c r="J94" s="201">
        <f>ROUND(I94*H94,2)</f>
        <v>0</v>
      </c>
      <c r="K94" s="197" t="s">
        <v>223</v>
      </c>
      <c r="L94" s="62"/>
      <c r="M94" s="202" t="s">
        <v>40</v>
      </c>
      <c r="N94" s="203" t="s">
        <v>54</v>
      </c>
      <c r="O94" s="43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AR94" s="24" t="s">
        <v>224</v>
      </c>
      <c r="AT94" s="24" t="s">
        <v>219</v>
      </c>
      <c r="AU94" s="24" t="s">
        <v>92</v>
      </c>
      <c r="AY94" s="24" t="s">
        <v>217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24" t="s">
        <v>24</v>
      </c>
      <c r="BK94" s="206">
        <f>ROUND(I94*H94,2)</f>
        <v>0</v>
      </c>
      <c r="BL94" s="24" t="s">
        <v>224</v>
      </c>
      <c r="BM94" s="24" t="s">
        <v>92</v>
      </c>
    </row>
    <row r="95" spans="2:47" s="1" customFormat="1" ht="40.5">
      <c r="B95" s="42"/>
      <c r="C95" s="64"/>
      <c r="D95" s="209" t="s">
        <v>300</v>
      </c>
      <c r="E95" s="64"/>
      <c r="F95" s="255" t="s">
        <v>1133</v>
      </c>
      <c r="G95" s="64"/>
      <c r="H95" s="64"/>
      <c r="I95" s="165"/>
      <c r="J95" s="64"/>
      <c r="K95" s="64"/>
      <c r="L95" s="62"/>
      <c r="M95" s="256"/>
      <c r="N95" s="43"/>
      <c r="O95" s="43"/>
      <c r="P95" s="43"/>
      <c r="Q95" s="43"/>
      <c r="R95" s="43"/>
      <c r="S95" s="43"/>
      <c r="T95" s="79"/>
      <c r="AT95" s="24" t="s">
        <v>300</v>
      </c>
      <c r="AU95" s="24" t="s">
        <v>92</v>
      </c>
    </row>
    <row r="96" spans="2:63" s="10" customFormat="1" ht="29.85" customHeight="1">
      <c r="B96" s="178"/>
      <c r="C96" s="179"/>
      <c r="D96" s="192" t="s">
        <v>82</v>
      </c>
      <c r="E96" s="193" t="s">
        <v>1134</v>
      </c>
      <c r="F96" s="193" t="s">
        <v>1135</v>
      </c>
      <c r="G96" s="179"/>
      <c r="H96" s="179"/>
      <c r="I96" s="182"/>
      <c r="J96" s="194">
        <f>BK96</f>
        <v>0</v>
      </c>
      <c r="K96" s="179"/>
      <c r="L96" s="184"/>
      <c r="M96" s="185"/>
      <c r="N96" s="186"/>
      <c r="O96" s="186"/>
      <c r="P96" s="187">
        <f>SUM(P97:P98)</f>
        <v>0</v>
      </c>
      <c r="Q96" s="186"/>
      <c r="R96" s="187">
        <f>SUM(R97:R98)</f>
        <v>0</v>
      </c>
      <c r="S96" s="186"/>
      <c r="T96" s="188">
        <f>SUM(T97:T98)</f>
        <v>0</v>
      </c>
      <c r="AR96" s="189" t="s">
        <v>241</v>
      </c>
      <c r="AT96" s="190" t="s">
        <v>82</v>
      </c>
      <c r="AU96" s="190" t="s">
        <v>24</v>
      </c>
      <c r="AY96" s="189" t="s">
        <v>217</v>
      </c>
      <c r="BK96" s="191">
        <f>SUM(BK97:BK98)</f>
        <v>0</v>
      </c>
    </row>
    <row r="97" spans="2:65" s="1" customFormat="1" ht="22.5" customHeight="1">
      <c r="B97" s="42"/>
      <c r="C97" s="195" t="s">
        <v>227</v>
      </c>
      <c r="D97" s="195" t="s">
        <v>219</v>
      </c>
      <c r="E97" s="196" t="s">
        <v>1136</v>
      </c>
      <c r="F97" s="197" t="s">
        <v>1135</v>
      </c>
      <c r="G97" s="198" t="s">
        <v>1124</v>
      </c>
      <c r="H97" s="199">
        <v>1</v>
      </c>
      <c r="I97" s="200"/>
      <c r="J97" s="201">
        <f>ROUND(I97*H97,2)</f>
        <v>0</v>
      </c>
      <c r="K97" s="197" t="s">
        <v>223</v>
      </c>
      <c r="L97" s="62"/>
      <c r="M97" s="202" t="s">
        <v>40</v>
      </c>
      <c r="N97" s="203" t="s">
        <v>54</v>
      </c>
      <c r="O97" s="43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24" t="s">
        <v>224</v>
      </c>
      <c r="AT97" s="24" t="s">
        <v>219</v>
      </c>
      <c r="AU97" s="24" t="s">
        <v>92</v>
      </c>
      <c r="AY97" s="24" t="s">
        <v>217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24" t="s">
        <v>24</v>
      </c>
      <c r="BK97" s="206">
        <f>ROUND(I97*H97,2)</f>
        <v>0</v>
      </c>
      <c r="BL97" s="24" t="s">
        <v>224</v>
      </c>
      <c r="BM97" s="24" t="s">
        <v>227</v>
      </c>
    </row>
    <row r="98" spans="2:47" s="1" customFormat="1" ht="94.5">
      <c r="B98" s="42"/>
      <c r="C98" s="64"/>
      <c r="D98" s="209" t="s">
        <v>300</v>
      </c>
      <c r="E98" s="64"/>
      <c r="F98" s="255" t="s">
        <v>1137</v>
      </c>
      <c r="G98" s="64"/>
      <c r="H98" s="64"/>
      <c r="I98" s="165"/>
      <c r="J98" s="64"/>
      <c r="K98" s="64"/>
      <c r="L98" s="62"/>
      <c r="M98" s="256"/>
      <c r="N98" s="43"/>
      <c r="O98" s="43"/>
      <c r="P98" s="43"/>
      <c r="Q98" s="43"/>
      <c r="R98" s="43"/>
      <c r="S98" s="43"/>
      <c r="T98" s="79"/>
      <c r="AT98" s="24" t="s">
        <v>300</v>
      </c>
      <c r="AU98" s="24" t="s">
        <v>92</v>
      </c>
    </row>
    <row r="99" spans="2:63" s="10" customFormat="1" ht="29.85" customHeight="1">
      <c r="B99" s="178"/>
      <c r="C99" s="179"/>
      <c r="D99" s="192" t="s">
        <v>82</v>
      </c>
      <c r="E99" s="193" t="s">
        <v>1138</v>
      </c>
      <c r="F99" s="193" t="s">
        <v>1139</v>
      </c>
      <c r="G99" s="179"/>
      <c r="H99" s="179"/>
      <c r="I99" s="182"/>
      <c r="J99" s="194">
        <f>BK99</f>
        <v>0</v>
      </c>
      <c r="K99" s="179"/>
      <c r="L99" s="184"/>
      <c r="M99" s="185"/>
      <c r="N99" s="186"/>
      <c r="O99" s="186"/>
      <c r="P99" s="187">
        <f>P100</f>
        <v>0</v>
      </c>
      <c r="Q99" s="186"/>
      <c r="R99" s="187">
        <f>R100</f>
        <v>0</v>
      </c>
      <c r="S99" s="186"/>
      <c r="T99" s="188">
        <f>T100</f>
        <v>0</v>
      </c>
      <c r="AR99" s="189" t="s">
        <v>241</v>
      </c>
      <c r="AT99" s="190" t="s">
        <v>82</v>
      </c>
      <c r="AU99" s="190" t="s">
        <v>24</v>
      </c>
      <c r="AY99" s="189" t="s">
        <v>217</v>
      </c>
      <c r="BK99" s="191">
        <f>BK100</f>
        <v>0</v>
      </c>
    </row>
    <row r="100" spans="2:65" s="1" customFormat="1" ht="22.5" customHeight="1">
      <c r="B100" s="42"/>
      <c r="C100" s="195" t="s">
        <v>224</v>
      </c>
      <c r="D100" s="195" t="s">
        <v>219</v>
      </c>
      <c r="E100" s="196" t="s">
        <v>1140</v>
      </c>
      <c r="F100" s="197" t="s">
        <v>1139</v>
      </c>
      <c r="G100" s="198" t="s">
        <v>1124</v>
      </c>
      <c r="H100" s="199">
        <v>1</v>
      </c>
      <c r="I100" s="200"/>
      <c r="J100" s="201">
        <f>ROUND(I100*H100,2)</f>
        <v>0</v>
      </c>
      <c r="K100" s="197" t="s">
        <v>223</v>
      </c>
      <c r="L100" s="62"/>
      <c r="M100" s="202" t="s">
        <v>40</v>
      </c>
      <c r="N100" s="203" t="s">
        <v>54</v>
      </c>
      <c r="O100" s="43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AR100" s="24" t="s">
        <v>224</v>
      </c>
      <c r="AT100" s="24" t="s">
        <v>219</v>
      </c>
      <c r="AU100" s="24" t="s">
        <v>92</v>
      </c>
      <c r="AY100" s="24" t="s">
        <v>217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224</v>
      </c>
      <c r="BM100" s="24" t="s">
        <v>224</v>
      </c>
    </row>
    <row r="101" spans="2:63" s="10" customFormat="1" ht="29.85" customHeight="1">
      <c r="B101" s="178"/>
      <c r="C101" s="179"/>
      <c r="D101" s="192" t="s">
        <v>82</v>
      </c>
      <c r="E101" s="193" t="s">
        <v>1141</v>
      </c>
      <c r="F101" s="193" t="s">
        <v>1142</v>
      </c>
      <c r="G101" s="179"/>
      <c r="H101" s="179"/>
      <c r="I101" s="182"/>
      <c r="J101" s="194">
        <f>BK101</f>
        <v>0</v>
      </c>
      <c r="K101" s="179"/>
      <c r="L101" s="184"/>
      <c r="M101" s="185"/>
      <c r="N101" s="186"/>
      <c r="O101" s="186"/>
      <c r="P101" s="187">
        <f>P102</f>
        <v>0</v>
      </c>
      <c r="Q101" s="186"/>
      <c r="R101" s="187">
        <f>R102</f>
        <v>0</v>
      </c>
      <c r="S101" s="186"/>
      <c r="T101" s="188">
        <f>T102</f>
        <v>0</v>
      </c>
      <c r="AR101" s="189" t="s">
        <v>241</v>
      </c>
      <c r="AT101" s="190" t="s">
        <v>82</v>
      </c>
      <c r="AU101" s="190" t="s">
        <v>24</v>
      </c>
      <c r="AY101" s="189" t="s">
        <v>217</v>
      </c>
      <c r="BK101" s="191">
        <f>BK102</f>
        <v>0</v>
      </c>
    </row>
    <row r="102" spans="2:65" s="1" customFormat="1" ht="22.5" customHeight="1">
      <c r="B102" s="42"/>
      <c r="C102" s="195" t="s">
        <v>241</v>
      </c>
      <c r="D102" s="195" t="s">
        <v>219</v>
      </c>
      <c r="E102" s="196" t="s">
        <v>1143</v>
      </c>
      <c r="F102" s="197" t="s">
        <v>1142</v>
      </c>
      <c r="G102" s="198" t="s">
        <v>1124</v>
      </c>
      <c r="H102" s="199">
        <v>1</v>
      </c>
      <c r="I102" s="200"/>
      <c r="J102" s="201">
        <f>ROUND(I102*H102,2)</f>
        <v>0</v>
      </c>
      <c r="K102" s="197" t="s">
        <v>223</v>
      </c>
      <c r="L102" s="62"/>
      <c r="M102" s="202" t="s">
        <v>40</v>
      </c>
      <c r="N102" s="203" t="s">
        <v>54</v>
      </c>
      <c r="O102" s="43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24" t="s">
        <v>224</v>
      </c>
      <c r="AT102" s="24" t="s">
        <v>219</v>
      </c>
      <c r="AU102" s="24" t="s">
        <v>92</v>
      </c>
      <c r="AY102" s="24" t="s">
        <v>217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4" t="s">
        <v>24</v>
      </c>
      <c r="BK102" s="206">
        <f>ROUND(I102*H102,2)</f>
        <v>0</v>
      </c>
      <c r="BL102" s="24" t="s">
        <v>224</v>
      </c>
      <c r="BM102" s="24" t="s">
        <v>241</v>
      </c>
    </row>
    <row r="103" spans="2:63" s="10" customFormat="1" ht="29.85" customHeight="1">
      <c r="B103" s="178"/>
      <c r="C103" s="179"/>
      <c r="D103" s="192" t="s">
        <v>82</v>
      </c>
      <c r="E103" s="193" t="s">
        <v>1144</v>
      </c>
      <c r="F103" s="193" t="s">
        <v>1145</v>
      </c>
      <c r="G103" s="179"/>
      <c r="H103" s="179"/>
      <c r="I103" s="182"/>
      <c r="J103" s="194">
        <f>BK103</f>
        <v>0</v>
      </c>
      <c r="K103" s="179"/>
      <c r="L103" s="184"/>
      <c r="M103" s="185"/>
      <c r="N103" s="186"/>
      <c r="O103" s="186"/>
      <c r="P103" s="187">
        <f>SUM(P104:P105)</f>
        <v>0</v>
      </c>
      <c r="Q103" s="186"/>
      <c r="R103" s="187">
        <f>SUM(R104:R105)</f>
        <v>0</v>
      </c>
      <c r="S103" s="186"/>
      <c r="T103" s="188">
        <f>SUM(T104:T105)</f>
        <v>0</v>
      </c>
      <c r="AR103" s="189" t="s">
        <v>241</v>
      </c>
      <c r="AT103" s="190" t="s">
        <v>82</v>
      </c>
      <c r="AU103" s="190" t="s">
        <v>24</v>
      </c>
      <c r="AY103" s="189" t="s">
        <v>217</v>
      </c>
      <c r="BK103" s="191">
        <f>SUM(BK104:BK105)</f>
        <v>0</v>
      </c>
    </row>
    <row r="104" spans="2:65" s="1" customFormat="1" ht="22.5" customHeight="1">
      <c r="B104" s="42"/>
      <c r="C104" s="195" t="s">
        <v>244</v>
      </c>
      <c r="D104" s="195" t="s">
        <v>219</v>
      </c>
      <c r="E104" s="196" t="s">
        <v>1146</v>
      </c>
      <c r="F104" s="197" t="s">
        <v>1145</v>
      </c>
      <c r="G104" s="198" t="s">
        <v>1124</v>
      </c>
      <c r="H104" s="199">
        <v>1</v>
      </c>
      <c r="I104" s="200"/>
      <c r="J104" s="201">
        <f>ROUND(I104*H104,2)</f>
        <v>0</v>
      </c>
      <c r="K104" s="197" t="s">
        <v>223</v>
      </c>
      <c r="L104" s="62"/>
      <c r="M104" s="202" t="s">
        <v>40</v>
      </c>
      <c r="N104" s="203" t="s">
        <v>54</v>
      </c>
      <c r="O104" s="43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24" t="s">
        <v>224</v>
      </c>
      <c r="AT104" s="24" t="s">
        <v>219</v>
      </c>
      <c r="AU104" s="24" t="s">
        <v>92</v>
      </c>
      <c r="AY104" s="24" t="s">
        <v>217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4" t="s">
        <v>24</v>
      </c>
      <c r="BK104" s="206">
        <f>ROUND(I104*H104,2)</f>
        <v>0</v>
      </c>
      <c r="BL104" s="24" t="s">
        <v>224</v>
      </c>
      <c r="BM104" s="24" t="s">
        <v>244</v>
      </c>
    </row>
    <row r="105" spans="2:47" s="1" customFormat="1" ht="40.5">
      <c r="B105" s="42"/>
      <c r="C105" s="64"/>
      <c r="D105" s="209" t="s">
        <v>300</v>
      </c>
      <c r="E105" s="64"/>
      <c r="F105" s="255" t="s">
        <v>1147</v>
      </c>
      <c r="G105" s="64"/>
      <c r="H105" s="64"/>
      <c r="I105" s="165"/>
      <c r="J105" s="64"/>
      <c r="K105" s="64"/>
      <c r="L105" s="62"/>
      <c r="M105" s="256"/>
      <c r="N105" s="43"/>
      <c r="O105" s="43"/>
      <c r="P105" s="43"/>
      <c r="Q105" s="43"/>
      <c r="R105" s="43"/>
      <c r="S105" s="43"/>
      <c r="T105" s="79"/>
      <c r="AT105" s="24" t="s">
        <v>300</v>
      </c>
      <c r="AU105" s="24" t="s">
        <v>92</v>
      </c>
    </row>
    <row r="106" spans="2:63" s="10" customFormat="1" ht="29.85" customHeight="1">
      <c r="B106" s="178"/>
      <c r="C106" s="179"/>
      <c r="D106" s="192" t="s">
        <v>82</v>
      </c>
      <c r="E106" s="193" t="s">
        <v>1148</v>
      </c>
      <c r="F106" s="193" t="s">
        <v>1149</v>
      </c>
      <c r="G106" s="179"/>
      <c r="H106" s="179"/>
      <c r="I106" s="182"/>
      <c r="J106" s="194">
        <f>BK106</f>
        <v>0</v>
      </c>
      <c r="K106" s="179"/>
      <c r="L106" s="184"/>
      <c r="M106" s="185"/>
      <c r="N106" s="186"/>
      <c r="O106" s="186"/>
      <c r="P106" s="187">
        <f>P107</f>
        <v>0</v>
      </c>
      <c r="Q106" s="186"/>
      <c r="R106" s="187">
        <f>R107</f>
        <v>0</v>
      </c>
      <c r="S106" s="186"/>
      <c r="T106" s="188">
        <f>T107</f>
        <v>0</v>
      </c>
      <c r="AR106" s="189" t="s">
        <v>241</v>
      </c>
      <c r="AT106" s="190" t="s">
        <v>82</v>
      </c>
      <c r="AU106" s="190" t="s">
        <v>24</v>
      </c>
      <c r="AY106" s="189" t="s">
        <v>217</v>
      </c>
      <c r="BK106" s="191">
        <f>BK107</f>
        <v>0</v>
      </c>
    </row>
    <row r="107" spans="2:65" s="1" customFormat="1" ht="22.5" customHeight="1">
      <c r="B107" s="42"/>
      <c r="C107" s="195" t="s">
        <v>247</v>
      </c>
      <c r="D107" s="195" t="s">
        <v>219</v>
      </c>
      <c r="E107" s="196" t="s">
        <v>1150</v>
      </c>
      <c r="F107" s="197" t="s">
        <v>1149</v>
      </c>
      <c r="G107" s="198" t="s">
        <v>1124</v>
      </c>
      <c r="H107" s="199">
        <v>1</v>
      </c>
      <c r="I107" s="200"/>
      <c r="J107" s="201">
        <f>ROUND(I107*H107,2)</f>
        <v>0</v>
      </c>
      <c r="K107" s="197" t="s">
        <v>223</v>
      </c>
      <c r="L107" s="62"/>
      <c r="M107" s="202" t="s">
        <v>40</v>
      </c>
      <c r="N107" s="203" t="s">
        <v>54</v>
      </c>
      <c r="O107" s="43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24" t="s">
        <v>224</v>
      </c>
      <c r="AT107" s="24" t="s">
        <v>219</v>
      </c>
      <c r="AU107" s="24" t="s">
        <v>92</v>
      </c>
      <c r="AY107" s="24" t="s">
        <v>217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4" t="s">
        <v>24</v>
      </c>
      <c r="BK107" s="206">
        <f>ROUND(I107*H107,2)</f>
        <v>0</v>
      </c>
      <c r="BL107" s="24" t="s">
        <v>224</v>
      </c>
      <c r="BM107" s="24" t="s">
        <v>247</v>
      </c>
    </row>
    <row r="108" spans="2:63" s="10" customFormat="1" ht="29.85" customHeight="1">
      <c r="B108" s="178"/>
      <c r="C108" s="179"/>
      <c r="D108" s="192" t="s">
        <v>82</v>
      </c>
      <c r="E108" s="193" t="s">
        <v>1151</v>
      </c>
      <c r="F108" s="193" t="s">
        <v>1152</v>
      </c>
      <c r="G108" s="179"/>
      <c r="H108" s="179"/>
      <c r="I108" s="182"/>
      <c r="J108" s="194">
        <f>BK108</f>
        <v>0</v>
      </c>
      <c r="K108" s="179"/>
      <c r="L108" s="184"/>
      <c r="M108" s="185"/>
      <c r="N108" s="186"/>
      <c r="O108" s="186"/>
      <c r="P108" s="187">
        <f>P109</f>
        <v>0</v>
      </c>
      <c r="Q108" s="186"/>
      <c r="R108" s="187">
        <f>R109</f>
        <v>0</v>
      </c>
      <c r="S108" s="186"/>
      <c r="T108" s="188">
        <f>T109</f>
        <v>0</v>
      </c>
      <c r="AR108" s="189" t="s">
        <v>241</v>
      </c>
      <c r="AT108" s="190" t="s">
        <v>82</v>
      </c>
      <c r="AU108" s="190" t="s">
        <v>24</v>
      </c>
      <c r="AY108" s="189" t="s">
        <v>217</v>
      </c>
      <c r="BK108" s="191">
        <f>BK109</f>
        <v>0</v>
      </c>
    </row>
    <row r="109" spans="2:65" s="1" customFormat="1" ht="22.5" customHeight="1">
      <c r="B109" s="42"/>
      <c r="C109" s="195" t="s">
        <v>250</v>
      </c>
      <c r="D109" s="195" t="s">
        <v>219</v>
      </c>
      <c r="E109" s="196" t="s">
        <v>1153</v>
      </c>
      <c r="F109" s="197" t="s">
        <v>1154</v>
      </c>
      <c r="G109" s="198" t="s">
        <v>1124</v>
      </c>
      <c r="H109" s="199">
        <v>1</v>
      </c>
      <c r="I109" s="200"/>
      <c r="J109" s="201">
        <f>ROUND(I109*H109,2)</f>
        <v>0</v>
      </c>
      <c r="K109" s="197" t="s">
        <v>223</v>
      </c>
      <c r="L109" s="62"/>
      <c r="M109" s="202" t="s">
        <v>40</v>
      </c>
      <c r="N109" s="203" t="s">
        <v>54</v>
      </c>
      <c r="O109" s="43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24" t="s">
        <v>224</v>
      </c>
      <c r="AT109" s="24" t="s">
        <v>219</v>
      </c>
      <c r="AU109" s="24" t="s">
        <v>92</v>
      </c>
      <c r="AY109" s="24" t="s">
        <v>217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4" t="s">
        <v>24</v>
      </c>
      <c r="BK109" s="206">
        <f>ROUND(I109*H109,2)</f>
        <v>0</v>
      </c>
      <c r="BL109" s="24" t="s">
        <v>224</v>
      </c>
      <c r="BM109" s="24" t="s">
        <v>250</v>
      </c>
    </row>
    <row r="110" spans="2:63" s="10" customFormat="1" ht="29.85" customHeight="1">
      <c r="B110" s="178"/>
      <c r="C110" s="179"/>
      <c r="D110" s="192" t="s">
        <v>82</v>
      </c>
      <c r="E110" s="193" t="s">
        <v>1104</v>
      </c>
      <c r="F110" s="193" t="s">
        <v>1105</v>
      </c>
      <c r="G110" s="179"/>
      <c r="H110" s="179"/>
      <c r="I110" s="182"/>
      <c r="J110" s="194">
        <f>BK110</f>
        <v>0</v>
      </c>
      <c r="K110" s="179"/>
      <c r="L110" s="184"/>
      <c r="M110" s="185"/>
      <c r="N110" s="186"/>
      <c r="O110" s="186"/>
      <c r="P110" s="187">
        <f>P111</f>
        <v>0</v>
      </c>
      <c r="Q110" s="186"/>
      <c r="R110" s="187">
        <f>R111</f>
        <v>0</v>
      </c>
      <c r="S110" s="186"/>
      <c r="T110" s="188">
        <f>T111</f>
        <v>0</v>
      </c>
      <c r="AR110" s="189" t="s">
        <v>241</v>
      </c>
      <c r="AT110" s="190" t="s">
        <v>82</v>
      </c>
      <c r="AU110" s="190" t="s">
        <v>24</v>
      </c>
      <c r="AY110" s="189" t="s">
        <v>217</v>
      </c>
      <c r="BK110" s="191">
        <f>BK111</f>
        <v>0</v>
      </c>
    </row>
    <row r="111" spans="2:65" s="1" customFormat="1" ht="22.5" customHeight="1">
      <c r="B111" s="42"/>
      <c r="C111" s="195" t="s">
        <v>253</v>
      </c>
      <c r="D111" s="195" t="s">
        <v>219</v>
      </c>
      <c r="E111" s="196" t="s">
        <v>1155</v>
      </c>
      <c r="F111" s="197" t="s">
        <v>1105</v>
      </c>
      <c r="G111" s="198" t="s">
        <v>1124</v>
      </c>
      <c r="H111" s="199">
        <v>1</v>
      </c>
      <c r="I111" s="200"/>
      <c r="J111" s="201">
        <f>ROUND(I111*H111,2)</f>
        <v>0</v>
      </c>
      <c r="K111" s="197" t="s">
        <v>223</v>
      </c>
      <c r="L111" s="62"/>
      <c r="M111" s="202" t="s">
        <v>40</v>
      </c>
      <c r="N111" s="275" t="s">
        <v>54</v>
      </c>
      <c r="O111" s="276"/>
      <c r="P111" s="277">
        <f>O111*H111</f>
        <v>0</v>
      </c>
      <c r="Q111" s="277">
        <v>0</v>
      </c>
      <c r="R111" s="277">
        <f>Q111*H111</f>
        <v>0</v>
      </c>
      <c r="S111" s="277">
        <v>0</v>
      </c>
      <c r="T111" s="278">
        <f>S111*H111</f>
        <v>0</v>
      </c>
      <c r="AR111" s="24" t="s">
        <v>224</v>
      </c>
      <c r="AT111" s="24" t="s">
        <v>219</v>
      </c>
      <c r="AU111" s="24" t="s">
        <v>92</v>
      </c>
      <c r="AY111" s="24" t="s">
        <v>217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4" t="s">
        <v>24</v>
      </c>
      <c r="BK111" s="206">
        <f>ROUND(I111*H111,2)</f>
        <v>0</v>
      </c>
      <c r="BL111" s="24" t="s">
        <v>224</v>
      </c>
      <c r="BM111" s="24" t="s">
        <v>253</v>
      </c>
    </row>
    <row r="112" spans="2:12" s="1" customFormat="1" ht="6.95" customHeight="1">
      <c r="B112" s="57"/>
      <c r="C112" s="58"/>
      <c r="D112" s="58"/>
      <c r="E112" s="58"/>
      <c r="F112" s="58"/>
      <c r="G112" s="58"/>
      <c r="H112" s="58"/>
      <c r="I112" s="141"/>
      <c r="J112" s="58"/>
      <c r="K112" s="58"/>
      <c r="L112" s="62"/>
    </row>
  </sheetData>
  <sheetProtection password="CC35" sheet="1" objects="1" scenarios="1" formatCells="0" formatColumns="0" formatRows="0" sort="0" autoFilter="0"/>
  <autoFilter ref="C85:K111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2:4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2:11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2:11" s="1" customFormat="1" ht="36.95" customHeight="1">
      <c r="B9" s="42"/>
      <c r="C9" s="43"/>
      <c r="D9" s="43"/>
      <c r="E9" s="402" t="s">
        <v>1156</v>
      </c>
      <c r="F9" s="403"/>
      <c r="G9" s="403"/>
      <c r="H9" s="403"/>
      <c r="I9" s="120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2:11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2:11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ROUND(SUM(BE82:BE260),2)</f>
        <v>0</v>
      </c>
      <c r="G30" s="43"/>
      <c r="H30" s="43"/>
      <c r="I30" s="133">
        <v>0.21</v>
      </c>
      <c r="J30" s="132">
        <f>ROUND(ROUND((SUM(BE82:BE260)),2)*I30,2)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ROUND(SUM(BF82:BF260),2)</f>
        <v>0</v>
      </c>
      <c r="G31" s="43"/>
      <c r="H31" s="43"/>
      <c r="I31" s="133">
        <v>0.15</v>
      </c>
      <c r="J31" s="132">
        <f>ROUND(ROUND((SUM(BF82:BF260)),2)*I31,2)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ROUND(SUM(BG82:BG260),2)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ROUND(SUM(BH82:BH260),2)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ROUND(SUM(BI82:BI260),2)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BL - Bleskosvod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J82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182</v>
      </c>
      <c r="E57" s="154"/>
      <c r="F57" s="154"/>
      <c r="G57" s="154"/>
      <c r="H57" s="154"/>
      <c r="I57" s="155"/>
      <c r="J57" s="156">
        <f>J83</f>
        <v>0</v>
      </c>
      <c r="K57" s="157"/>
    </row>
    <row r="58" spans="2:11" s="8" customFormat="1" ht="19.9" customHeight="1">
      <c r="B58" s="158"/>
      <c r="C58" s="159"/>
      <c r="D58" s="160" t="s">
        <v>1157</v>
      </c>
      <c r="E58" s="161"/>
      <c r="F58" s="161"/>
      <c r="G58" s="161"/>
      <c r="H58" s="161"/>
      <c r="I58" s="162"/>
      <c r="J58" s="163">
        <f>J84</f>
        <v>0</v>
      </c>
      <c r="K58" s="164"/>
    </row>
    <row r="59" spans="2:11" s="7" customFormat="1" ht="24.95" customHeight="1">
      <c r="B59" s="151"/>
      <c r="C59" s="152"/>
      <c r="D59" s="153" t="s">
        <v>1158</v>
      </c>
      <c r="E59" s="154"/>
      <c r="F59" s="154"/>
      <c r="G59" s="154"/>
      <c r="H59" s="154"/>
      <c r="I59" s="155"/>
      <c r="J59" s="156">
        <f>J226</f>
        <v>0</v>
      </c>
      <c r="K59" s="157"/>
    </row>
    <row r="60" spans="2:11" s="8" customFormat="1" ht="19.9" customHeight="1">
      <c r="B60" s="158"/>
      <c r="C60" s="159"/>
      <c r="D60" s="160" t="s">
        <v>1159</v>
      </c>
      <c r="E60" s="161"/>
      <c r="F60" s="161"/>
      <c r="G60" s="161"/>
      <c r="H60" s="161"/>
      <c r="I60" s="162"/>
      <c r="J60" s="163">
        <f>J227</f>
        <v>0</v>
      </c>
      <c r="K60" s="164"/>
    </row>
    <row r="61" spans="2:11" s="8" customFormat="1" ht="19.9" customHeight="1">
      <c r="B61" s="158"/>
      <c r="C61" s="159"/>
      <c r="D61" s="160" t="s">
        <v>1160</v>
      </c>
      <c r="E61" s="161"/>
      <c r="F61" s="161"/>
      <c r="G61" s="161"/>
      <c r="H61" s="161"/>
      <c r="I61" s="162"/>
      <c r="J61" s="163">
        <f>J248</f>
        <v>0</v>
      </c>
      <c r="K61" s="164"/>
    </row>
    <row r="62" spans="2:11" s="7" customFormat="1" ht="24.95" customHeight="1">
      <c r="B62" s="151"/>
      <c r="C62" s="152"/>
      <c r="D62" s="153" t="s">
        <v>1161</v>
      </c>
      <c r="E62" s="154"/>
      <c r="F62" s="154"/>
      <c r="G62" s="154"/>
      <c r="H62" s="154"/>
      <c r="I62" s="155"/>
      <c r="J62" s="156">
        <f>J254</f>
        <v>0</v>
      </c>
      <c r="K62" s="157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0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4"/>
      <c r="J68" s="61"/>
      <c r="K68" s="61"/>
      <c r="L68" s="62"/>
    </row>
    <row r="69" spans="2:12" s="1" customFormat="1" ht="36.95" customHeight="1">
      <c r="B69" s="42"/>
      <c r="C69" s="63" t="s">
        <v>201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22.5" customHeight="1">
      <c r="B72" s="42"/>
      <c r="C72" s="64"/>
      <c r="D72" s="64"/>
      <c r="E72" s="404" t="str">
        <f>E7</f>
        <v>Snížení energetické náročnosti provozu sportovní haly Gymnázia Trutnov</v>
      </c>
      <c r="F72" s="405"/>
      <c r="G72" s="405"/>
      <c r="H72" s="405"/>
      <c r="I72" s="165"/>
      <c r="J72" s="64"/>
      <c r="K72" s="64"/>
      <c r="L72" s="62"/>
    </row>
    <row r="73" spans="2:12" s="1" customFormat="1" ht="14.45" customHeight="1">
      <c r="B73" s="42"/>
      <c r="C73" s="66" t="s">
        <v>126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3.25" customHeight="1">
      <c r="B74" s="42"/>
      <c r="C74" s="64"/>
      <c r="D74" s="64"/>
      <c r="E74" s="380" t="str">
        <f>E9</f>
        <v>BL - Bleskosvod</v>
      </c>
      <c r="F74" s="406"/>
      <c r="G74" s="406"/>
      <c r="H74" s="406"/>
      <c r="I74" s="165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18" customHeight="1">
      <c r="B76" s="42"/>
      <c r="C76" s="66" t="s">
        <v>25</v>
      </c>
      <c r="D76" s="64"/>
      <c r="E76" s="64"/>
      <c r="F76" s="166" t="str">
        <f>F12</f>
        <v>Trutnov</v>
      </c>
      <c r="G76" s="64"/>
      <c r="H76" s="64"/>
      <c r="I76" s="167" t="s">
        <v>27</v>
      </c>
      <c r="J76" s="74" t="str">
        <f>IF(J12="","",J12)</f>
        <v>31.3.2016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3.5">
      <c r="B78" s="42"/>
      <c r="C78" s="66" t="s">
        <v>35</v>
      </c>
      <c r="D78" s="64"/>
      <c r="E78" s="64"/>
      <c r="F78" s="166" t="str">
        <f>E15</f>
        <v>Gymnázium Trutnov, Jiráskovo náměstí 325, Trutnov</v>
      </c>
      <c r="G78" s="64"/>
      <c r="H78" s="64"/>
      <c r="I78" s="167" t="s">
        <v>44</v>
      </c>
      <c r="J78" s="166" t="str">
        <f>E21</f>
        <v>DABONA s.r.o., Sokolovská 682, Rychnov nad Kněžnou</v>
      </c>
      <c r="K78" s="64"/>
      <c r="L78" s="62"/>
    </row>
    <row r="79" spans="2:12" s="1" customFormat="1" ht="14.45" customHeight="1">
      <c r="B79" s="42"/>
      <c r="C79" s="66" t="s">
        <v>41</v>
      </c>
      <c r="D79" s="64"/>
      <c r="E79" s="64"/>
      <c r="F79" s="166" t="str">
        <f>IF(E18="","",E18)</f>
        <v/>
      </c>
      <c r="G79" s="64"/>
      <c r="H79" s="64"/>
      <c r="I79" s="165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20" s="9" customFormat="1" ht="29.25" customHeight="1">
      <c r="B81" s="168"/>
      <c r="C81" s="169" t="s">
        <v>202</v>
      </c>
      <c r="D81" s="170" t="s">
        <v>68</v>
      </c>
      <c r="E81" s="170" t="s">
        <v>64</v>
      </c>
      <c r="F81" s="170" t="s">
        <v>203</v>
      </c>
      <c r="G81" s="170" t="s">
        <v>204</v>
      </c>
      <c r="H81" s="170" t="s">
        <v>205</v>
      </c>
      <c r="I81" s="171" t="s">
        <v>206</v>
      </c>
      <c r="J81" s="170" t="s">
        <v>169</v>
      </c>
      <c r="K81" s="172" t="s">
        <v>207</v>
      </c>
      <c r="L81" s="173"/>
      <c r="M81" s="82" t="s">
        <v>208</v>
      </c>
      <c r="N81" s="83" t="s">
        <v>53</v>
      </c>
      <c r="O81" s="83" t="s">
        <v>209</v>
      </c>
      <c r="P81" s="83" t="s">
        <v>210</v>
      </c>
      <c r="Q81" s="83" t="s">
        <v>211</v>
      </c>
      <c r="R81" s="83" t="s">
        <v>212</v>
      </c>
      <c r="S81" s="83" t="s">
        <v>213</v>
      </c>
      <c r="T81" s="84" t="s">
        <v>214</v>
      </c>
    </row>
    <row r="82" spans="2:63" s="1" customFormat="1" ht="29.25" customHeight="1">
      <c r="B82" s="42"/>
      <c r="C82" s="88" t="s">
        <v>170</v>
      </c>
      <c r="D82" s="64"/>
      <c r="E82" s="64"/>
      <c r="F82" s="64"/>
      <c r="G82" s="64"/>
      <c r="H82" s="64"/>
      <c r="I82" s="165"/>
      <c r="J82" s="174">
        <f>BK82</f>
        <v>0</v>
      </c>
      <c r="K82" s="64"/>
      <c r="L82" s="62"/>
      <c r="M82" s="85"/>
      <c r="N82" s="86"/>
      <c r="O82" s="86"/>
      <c r="P82" s="175">
        <f>P83+P226+P254</f>
        <v>0</v>
      </c>
      <c r="Q82" s="86"/>
      <c r="R82" s="175">
        <f>R83+R226+R254</f>
        <v>0.23569199999999998</v>
      </c>
      <c r="S82" s="86"/>
      <c r="T82" s="176">
        <f>T83+T226+T254</f>
        <v>0</v>
      </c>
      <c r="AT82" s="24" t="s">
        <v>82</v>
      </c>
      <c r="AU82" s="24" t="s">
        <v>171</v>
      </c>
      <c r="BK82" s="177">
        <f>BK83+BK226+BK254</f>
        <v>0</v>
      </c>
    </row>
    <row r="83" spans="2:63" s="10" customFormat="1" ht="37.35" customHeight="1">
      <c r="B83" s="178"/>
      <c r="C83" s="179"/>
      <c r="D83" s="180" t="s">
        <v>82</v>
      </c>
      <c r="E83" s="181" t="s">
        <v>572</v>
      </c>
      <c r="F83" s="181" t="s">
        <v>573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</f>
        <v>0</v>
      </c>
      <c r="Q83" s="186"/>
      <c r="R83" s="187">
        <f>R84</f>
        <v>0.23499899999999999</v>
      </c>
      <c r="S83" s="186"/>
      <c r="T83" s="188">
        <f>T84</f>
        <v>0</v>
      </c>
      <c r="AR83" s="189" t="s">
        <v>92</v>
      </c>
      <c r="AT83" s="190" t="s">
        <v>82</v>
      </c>
      <c r="AU83" s="190" t="s">
        <v>83</v>
      </c>
      <c r="AY83" s="189" t="s">
        <v>217</v>
      </c>
      <c r="BK83" s="191">
        <f>BK84</f>
        <v>0</v>
      </c>
    </row>
    <row r="84" spans="2:63" s="10" customFormat="1" ht="19.9" customHeight="1">
      <c r="B84" s="178"/>
      <c r="C84" s="179"/>
      <c r="D84" s="192" t="s">
        <v>82</v>
      </c>
      <c r="E84" s="193" t="s">
        <v>1162</v>
      </c>
      <c r="F84" s="193" t="s">
        <v>1163</v>
      </c>
      <c r="G84" s="179"/>
      <c r="H84" s="179"/>
      <c r="I84" s="182"/>
      <c r="J84" s="194">
        <f>BK84</f>
        <v>0</v>
      </c>
      <c r="K84" s="179"/>
      <c r="L84" s="184"/>
      <c r="M84" s="185"/>
      <c r="N84" s="186"/>
      <c r="O84" s="186"/>
      <c r="P84" s="187">
        <f>SUM(P85:P225)</f>
        <v>0</v>
      </c>
      <c r="Q84" s="186"/>
      <c r="R84" s="187">
        <f>SUM(R85:R225)</f>
        <v>0.23499899999999999</v>
      </c>
      <c r="S84" s="186"/>
      <c r="T84" s="188">
        <f>SUM(T85:T225)</f>
        <v>0</v>
      </c>
      <c r="AR84" s="189" t="s">
        <v>92</v>
      </c>
      <c r="AT84" s="190" t="s">
        <v>82</v>
      </c>
      <c r="AU84" s="190" t="s">
        <v>24</v>
      </c>
      <c r="AY84" s="189" t="s">
        <v>217</v>
      </c>
      <c r="BK84" s="191">
        <f>SUM(BK85:BK225)</f>
        <v>0</v>
      </c>
    </row>
    <row r="85" spans="2:65" s="1" customFormat="1" ht="22.5" customHeight="1">
      <c r="B85" s="42"/>
      <c r="C85" s="195" t="s">
        <v>24</v>
      </c>
      <c r="D85" s="195" t="s">
        <v>219</v>
      </c>
      <c r="E85" s="196" t="s">
        <v>1164</v>
      </c>
      <c r="F85" s="197" t="s">
        <v>1165</v>
      </c>
      <c r="G85" s="198" t="s">
        <v>388</v>
      </c>
      <c r="H85" s="199">
        <v>70</v>
      </c>
      <c r="I85" s="200"/>
      <c r="J85" s="201">
        <f>ROUND(I85*H85,2)</f>
        <v>0</v>
      </c>
      <c r="K85" s="197" t="s">
        <v>352</v>
      </c>
      <c r="L85" s="62"/>
      <c r="M85" s="202" t="s">
        <v>40</v>
      </c>
      <c r="N85" s="203" t="s">
        <v>54</v>
      </c>
      <c r="O85" s="43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AR85" s="24" t="s">
        <v>276</v>
      </c>
      <c r="AT85" s="24" t="s">
        <v>219</v>
      </c>
      <c r="AU85" s="24" t="s">
        <v>92</v>
      </c>
      <c r="AY85" s="24" t="s">
        <v>217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24" t="s">
        <v>24</v>
      </c>
      <c r="BK85" s="206">
        <f>ROUND(I85*H85,2)</f>
        <v>0</v>
      </c>
      <c r="BL85" s="24" t="s">
        <v>276</v>
      </c>
      <c r="BM85" s="24" t="s">
        <v>1166</v>
      </c>
    </row>
    <row r="86" spans="2:51" s="14" customFormat="1" ht="13.5">
      <c r="B86" s="260"/>
      <c r="C86" s="261"/>
      <c r="D86" s="209" t="s">
        <v>231</v>
      </c>
      <c r="E86" s="262" t="s">
        <v>40</v>
      </c>
      <c r="F86" s="263" t="s">
        <v>1167</v>
      </c>
      <c r="G86" s="261"/>
      <c r="H86" s="264" t="s">
        <v>40</v>
      </c>
      <c r="I86" s="265"/>
      <c r="J86" s="261"/>
      <c r="K86" s="261"/>
      <c r="L86" s="266"/>
      <c r="M86" s="267"/>
      <c r="N86" s="268"/>
      <c r="O86" s="268"/>
      <c r="P86" s="268"/>
      <c r="Q86" s="268"/>
      <c r="R86" s="268"/>
      <c r="S86" s="268"/>
      <c r="T86" s="269"/>
      <c r="AT86" s="270" t="s">
        <v>231</v>
      </c>
      <c r="AU86" s="270" t="s">
        <v>92</v>
      </c>
      <c r="AV86" s="14" t="s">
        <v>24</v>
      </c>
      <c r="AW86" s="14" t="s">
        <v>43</v>
      </c>
      <c r="AX86" s="14" t="s">
        <v>83</v>
      </c>
      <c r="AY86" s="270" t="s">
        <v>217</v>
      </c>
    </row>
    <row r="87" spans="2:51" s="14" customFormat="1" ht="13.5">
      <c r="B87" s="260"/>
      <c r="C87" s="261"/>
      <c r="D87" s="209" t="s">
        <v>231</v>
      </c>
      <c r="E87" s="262" t="s">
        <v>40</v>
      </c>
      <c r="F87" s="263" t="s">
        <v>1168</v>
      </c>
      <c r="G87" s="261"/>
      <c r="H87" s="264" t="s">
        <v>40</v>
      </c>
      <c r="I87" s="265"/>
      <c r="J87" s="261"/>
      <c r="K87" s="261"/>
      <c r="L87" s="266"/>
      <c r="M87" s="267"/>
      <c r="N87" s="268"/>
      <c r="O87" s="268"/>
      <c r="P87" s="268"/>
      <c r="Q87" s="268"/>
      <c r="R87" s="268"/>
      <c r="S87" s="268"/>
      <c r="T87" s="269"/>
      <c r="AT87" s="270" t="s">
        <v>231</v>
      </c>
      <c r="AU87" s="270" t="s">
        <v>92</v>
      </c>
      <c r="AV87" s="14" t="s">
        <v>24</v>
      </c>
      <c r="AW87" s="14" t="s">
        <v>43</v>
      </c>
      <c r="AX87" s="14" t="s">
        <v>83</v>
      </c>
      <c r="AY87" s="270" t="s">
        <v>217</v>
      </c>
    </row>
    <row r="88" spans="2:51" s="11" customFormat="1" ht="13.5">
      <c r="B88" s="207"/>
      <c r="C88" s="208"/>
      <c r="D88" s="209" t="s">
        <v>231</v>
      </c>
      <c r="E88" s="210" t="s">
        <v>40</v>
      </c>
      <c r="F88" s="211" t="s">
        <v>1169</v>
      </c>
      <c r="G88" s="208"/>
      <c r="H88" s="212">
        <v>70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231</v>
      </c>
      <c r="AU88" s="218" t="s">
        <v>92</v>
      </c>
      <c r="AV88" s="11" t="s">
        <v>92</v>
      </c>
      <c r="AW88" s="11" t="s">
        <v>43</v>
      </c>
      <c r="AX88" s="11" t="s">
        <v>83</v>
      </c>
      <c r="AY88" s="218" t="s">
        <v>217</v>
      </c>
    </row>
    <row r="89" spans="2:51" s="13" customFormat="1" ht="13.5">
      <c r="B89" s="230"/>
      <c r="C89" s="231"/>
      <c r="D89" s="232" t="s">
        <v>231</v>
      </c>
      <c r="E89" s="233" t="s">
        <v>40</v>
      </c>
      <c r="F89" s="234" t="s">
        <v>238</v>
      </c>
      <c r="G89" s="231"/>
      <c r="H89" s="235">
        <v>70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231</v>
      </c>
      <c r="AU89" s="241" t="s">
        <v>92</v>
      </c>
      <c r="AV89" s="13" t="s">
        <v>224</v>
      </c>
      <c r="AW89" s="13" t="s">
        <v>43</v>
      </c>
      <c r="AX89" s="13" t="s">
        <v>24</v>
      </c>
      <c r="AY89" s="241" t="s">
        <v>217</v>
      </c>
    </row>
    <row r="90" spans="2:65" s="1" customFormat="1" ht="22.5" customHeight="1">
      <c r="B90" s="42"/>
      <c r="C90" s="242" t="s">
        <v>92</v>
      </c>
      <c r="D90" s="242" t="s">
        <v>266</v>
      </c>
      <c r="E90" s="243" t="s">
        <v>1170</v>
      </c>
      <c r="F90" s="244" t="s">
        <v>1171</v>
      </c>
      <c r="G90" s="245" t="s">
        <v>269</v>
      </c>
      <c r="H90" s="246">
        <v>66.5</v>
      </c>
      <c r="I90" s="247"/>
      <c r="J90" s="248">
        <f>ROUND(I90*H90,2)</f>
        <v>0</v>
      </c>
      <c r="K90" s="244" t="s">
        <v>352</v>
      </c>
      <c r="L90" s="249"/>
      <c r="M90" s="250" t="s">
        <v>40</v>
      </c>
      <c r="N90" s="251" t="s">
        <v>54</v>
      </c>
      <c r="O90" s="43"/>
      <c r="P90" s="204">
        <f>O90*H90</f>
        <v>0</v>
      </c>
      <c r="Q90" s="204">
        <v>0.001</v>
      </c>
      <c r="R90" s="204">
        <f>Q90*H90</f>
        <v>0.0665</v>
      </c>
      <c r="S90" s="204">
        <v>0</v>
      </c>
      <c r="T90" s="205">
        <f>S90*H90</f>
        <v>0</v>
      </c>
      <c r="AR90" s="24" t="s">
        <v>357</v>
      </c>
      <c r="AT90" s="24" t="s">
        <v>266</v>
      </c>
      <c r="AU90" s="24" t="s">
        <v>92</v>
      </c>
      <c r="AY90" s="24" t="s">
        <v>217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4" t="s">
        <v>24</v>
      </c>
      <c r="BK90" s="206">
        <f>ROUND(I90*H90,2)</f>
        <v>0</v>
      </c>
      <c r="BL90" s="24" t="s">
        <v>276</v>
      </c>
      <c r="BM90" s="24" t="s">
        <v>1172</v>
      </c>
    </row>
    <row r="91" spans="2:51" s="14" customFormat="1" ht="13.5">
      <c r="B91" s="260"/>
      <c r="C91" s="261"/>
      <c r="D91" s="209" t="s">
        <v>231</v>
      </c>
      <c r="E91" s="262" t="s">
        <v>40</v>
      </c>
      <c r="F91" s="263" t="s">
        <v>1167</v>
      </c>
      <c r="G91" s="261"/>
      <c r="H91" s="264" t="s">
        <v>40</v>
      </c>
      <c r="I91" s="265"/>
      <c r="J91" s="261"/>
      <c r="K91" s="261"/>
      <c r="L91" s="266"/>
      <c r="M91" s="267"/>
      <c r="N91" s="268"/>
      <c r="O91" s="268"/>
      <c r="P91" s="268"/>
      <c r="Q91" s="268"/>
      <c r="R91" s="268"/>
      <c r="S91" s="268"/>
      <c r="T91" s="269"/>
      <c r="AT91" s="270" t="s">
        <v>231</v>
      </c>
      <c r="AU91" s="270" t="s">
        <v>92</v>
      </c>
      <c r="AV91" s="14" t="s">
        <v>24</v>
      </c>
      <c r="AW91" s="14" t="s">
        <v>43</v>
      </c>
      <c r="AX91" s="14" t="s">
        <v>83</v>
      </c>
      <c r="AY91" s="270" t="s">
        <v>217</v>
      </c>
    </row>
    <row r="92" spans="2:51" s="14" customFormat="1" ht="13.5">
      <c r="B92" s="260"/>
      <c r="C92" s="261"/>
      <c r="D92" s="209" t="s">
        <v>231</v>
      </c>
      <c r="E92" s="262" t="s">
        <v>40</v>
      </c>
      <c r="F92" s="263" t="s">
        <v>1168</v>
      </c>
      <c r="G92" s="261"/>
      <c r="H92" s="264" t="s">
        <v>40</v>
      </c>
      <c r="I92" s="265"/>
      <c r="J92" s="261"/>
      <c r="K92" s="261"/>
      <c r="L92" s="266"/>
      <c r="M92" s="267"/>
      <c r="N92" s="268"/>
      <c r="O92" s="268"/>
      <c r="P92" s="268"/>
      <c r="Q92" s="268"/>
      <c r="R92" s="268"/>
      <c r="S92" s="268"/>
      <c r="T92" s="269"/>
      <c r="AT92" s="270" t="s">
        <v>231</v>
      </c>
      <c r="AU92" s="270" t="s">
        <v>92</v>
      </c>
      <c r="AV92" s="14" t="s">
        <v>24</v>
      </c>
      <c r="AW92" s="14" t="s">
        <v>43</v>
      </c>
      <c r="AX92" s="14" t="s">
        <v>83</v>
      </c>
      <c r="AY92" s="270" t="s">
        <v>217</v>
      </c>
    </row>
    <row r="93" spans="2:51" s="11" customFormat="1" ht="13.5">
      <c r="B93" s="207"/>
      <c r="C93" s="208"/>
      <c r="D93" s="209" t="s">
        <v>231</v>
      </c>
      <c r="E93" s="210" t="s">
        <v>40</v>
      </c>
      <c r="F93" s="211" t="s">
        <v>1173</v>
      </c>
      <c r="G93" s="208"/>
      <c r="H93" s="212">
        <v>66.5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231</v>
      </c>
      <c r="AU93" s="218" t="s">
        <v>92</v>
      </c>
      <c r="AV93" s="11" t="s">
        <v>92</v>
      </c>
      <c r="AW93" s="11" t="s">
        <v>43</v>
      </c>
      <c r="AX93" s="11" t="s">
        <v>83</v>
      </c>
      <c r="AY93" s="218" t="s">
        <v>217</v>
      </c>
    </row>
    <row r="94" spans="2:51" s="13" customFormat="1" ht="13.5">
      <c r="B94" s="230"/>
      <c r="C94" s="231"/>
      <c r="D94" s="232" t="s">
        <v>231</v>
      </c>
      <c r="E94" s="233" t="s">
        <v>40</v>
      </c>
      <c r="F94" s="234" t="s">
        <v>238</v>
      </c>
      <c r="G94" s="231"/>
      <c r="H94" s="235">
        <v>66.5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231</v>
      </c>
      <c r="AU94" s="241" t="s">
        <v>92</v>
      </c>
      <c r="AV94" s="13" t="s">
        <v>224</v>
      </c>
      <c r="AW94" s="13" t="s">
        <v>43</v>
      </c>
      <c r="AX94" s="13" t="s">
        <v>24</v>
      </c>
      <c r="AY94" s="241" t="s">
        <v>217</v>
      </c>
    </row>
    <row r="95" spans="2:65" s="1" customFormat="1" ht="22.5" customHeight="1">
      <c r="B95" s="42"/>
      <c r="C95" s="195" t="s">
        <v>227</v>
      </c>
      <c r="D95" s="195" t="s">
        <v>219</v>
      </c>
      <c r="E95" s="196" t="s">
        <v>1174</v>
      </c>
      <c r="F95" s="197" t="s">
        <v>1175</v>
      </c>
      <c r="G95" s="198" t="s">
        <v>388</v>
      </c>
      <c r="H95" s="199">
        <v>30</v>
      </c>
      <c r="I95" s="200"/>
      <c r="J95" s="201">
        <f>ROUND(I95*H95,2)</f>
        <v>0</v>
      </c>
      <c r="K95" s="197" t="s">
        <v>352</v>
      </c>
      <c r="L95" s="62"/>
      <c r="M95" s="202" t="s">
        <v>40</v>
      </c>
      <c r="N95" s="203" t="s">
        <v>54</v>
      </c>
      <c r="O95" s="43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24" t="s">
        <v>276</v>
      </c>
      <c r="AT95" s="24" t="s">
        <v>219</v>
      </c>
      <c r="AU95" s="24" t="s">
        <v>92</v>
      </c>
      <c r="AY95" s="24" t="s">
        <v>217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4" t="s">
        <v>24</v>
      </c>
      <c r="BK95" s="206">
        <f>ROUND(I95*H95,2)</f>
        <v>0</v>
      </c>
      <c r="BL95" s="24" t="s">
        <v>276</v>
      </c>
      <c r="BM95" s="24" t="s">
        <v>1176</v>
      </c>
    </row>
    <row r="96" spans="2:51" s="14" customFormat="1" ht="13.5">
      <c r="B96" s="260"/>
      <c r="C96" s="261"/>
      <c r="D96" s="209" t="s">
        <v>231</v>
      </c>
      <c r="E96" s="262" t="s">
        <v>40</v>
      </c>
      <c r="F96" s="263" t="s">
        <v>1167</v>
      </c>
      <c r="G96" s="261"/>
      <c r="H96" s="264" t="s">
        <v>40</v>
      </c>
      <c r="I96" s="265"/>
      <c r="J96" s="261"/>
      <c r="K96" s="261"/>
      <c r="L96" s="266"/>
      <c r="M96" s="267"/>
      <c r="N96" s="268"/>
      <c r="O96" s="268"/>
      <c r="P96" s="268"/>
      <c r="Q96" s="268"/>
      <c r="R96" s="268"/>
      <c r="S96" s="268"/>
      <c r="T96" s="269"/>
      <c r="AT96" s="270" t="s">
        <v>231</v>
      </c>
      <c r="AU96" s="270" t="s">
        <v>92</v>
      </c>
      <c r="AV96" s="14" t="s">
        <v>24</v>
      </c>
      <c r="AW96" s="14" t="s">
        <v>43</v>
      </c>
      <c r="AX96" s="14" t="s">
        <v>83</v>
      </c>
      <c r="AY96" s="270" t="s">
        <v>217</v>
      </c>
    </row>
    <row r="97" spans="2:51" s="14" customFormat="1" ht="13.5">
      <c r="B97" s="260"/>
      <c r="C97" s="261"/>
      <c r="D97" s="209" t="s">
        <v>231</v>
      </c>
      <c r="E97" s="262" t="s">
        <v>40</v>
      </c>
      <c r="F97" s="263" t="s">
        <v>1168</v>
      </c>
      <c r="G97" s="261"/>
      <c r="H97" s="264" t="s">
        <v>40</v>
      </c>
      <c r="I97" s="265"/>
      <c r="J97" s="261"/>
      <c r="K97" s="261"/>
      <c r="L97" s="266"/>
      <c r="M97" s="267"/>
      <c r="N97" s="268"/>
      <c r="O97" s="268"/>
      <c r="P97" s="268"/>
      <c r="Q97" s="268"/>
      <c r="R97" s="268"/>
      <c r="S97" s="268"/>
      <c r="T97" s="269"/>
      <c r="AT97" s="270" t="s">
        <v>231</v>
      </c>
      <c r="AU97" s="270" t="s">
        <v>92</v>
      </c>
      <c r="AV97" s="14" t="s">
        <v>24</v>
      </c>
      <c r="AW97" s="14" t="s">
        <v>43</v>
      </c>
      <c r="AX97" s="14" t="s">
        <v>83</v>
      </c>
      <c r="AY97" s="270" t="s">
        <v>217</v>
      </c>
    </row>
    <row r="98" spans="2:51" s="11" customFormat="1" ht="13.5">
      <c r="B98" s="207"/>
      <c r="C98" s="208"/>
      <c r="D98" s="209" t="s">
        <v>231</v>
      </c>
      <c r="E98" s="210" t="s">
        <v>40</v>
      </c>
      <c r="F98" s="211" t="s">
        <v>1177</v>
      </c>
      <c r="G98" s="208"/>
      <c r="H98" s="212">
        <v>30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231</v>
      </c>
      <c r="AU98" s="218" t="s">
        <v>92</v>
      </c>
      <c r="AV98" s="11" t="s">
        <v>92</v>
      </c>
      <c r="AW98" s="11" t="s">
        <v>43</v>
      </c>
      <c r="AX98" s="11" t="s">
        <v>83</v>
      </c>
      <c r="AY98" s="218" t="s">
        <v>217</v>
      </c>
    </row>
    <row r="99" spans="2:51" s="13" customFormat="1" ht="13.5">
      <c r="B99" s="230"/>
      <c r="C99" s="231"/>
      <c r="D99" s="232" t="s">
        <v>231</v>
      </c>
      <c r="E99" s="233" t="s">
        <v>40</v>
      </c>
      <c r="F99" s="234" t="s">
        <v>238</v>
      </c>
      <c r="G99" s="231"/>
      <c r="H99" s="235">
        <v>30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231</v>
      </c>
      <c r="AU99" s="241" t="s">
        <v>92</v>
      </c>
      <c r="AV99" s="13" t="s">
        <v>224</v>
      </c>
      <c r="AW99" s="13" t="s">
        <v>43</v>
      </c>
      <c r="AX99" s="13" t="s">
        <v>24</v>
      </c>
      <c r="AY99" s="241" t="s">
        <v>217</v>
      </c>
    </row>
    <row r="100" spans="2:65" s="1" customFormat="1" ht="22.5" customHeight="1">
      <c r="B100" s="42"/>
      <c r="C100" s="242" t="s">
        <v>224</v>
      </c>
      <c r="D100" s="242" t="s">
        <v>266</v>
      </c>
      <c r="E100" s="243" t="s">
        <v>1178</v>
      </c>
      <c r="F100" s="244" t="s">
        <v>1179</v>
      </c>
      <c r="G100" s="245" t="s">
        <v>269</v>
      </c>
      <c r="H100" s="246">
        <v>18.634</v>
      </c>
      <c r="I100" s="247"/>
      <c r="J100" s="248">
        <f>ROUND(I100*H100,2)</f>
        <v>0</v>
      </c>
      <c r="K100" s="244" t="s">
        <v>352</v>
      </c>
      <c r="L100" s="249"/>
      <c r="M100" s="250" t="s">
        <v>40</v>
      </c>
      <c r="N100" s="251" t="s">
        <v>54</v>
      </c>
      <c r="O100" s="43"/>
      <c r="P100" s="204">
        <f>O100*H100</f>
        <v>0</v>
      </c>
      <c r="Q100" s="204">
        <v>0.001</v>
      </c>
      <c r="R100" s="204">
        <f>Q100*H100</f>
        <v>0.018634</v>
      </c>
      <c r="S100" s="204">
        <v>0</v>
      </c>
      <c r="T100" s="205">
        <f>S100*H100</f>
        <v>0</v>
      </c>
      <c r="AR100" s="24" t="s">
        <v>357</v>
      </c>
      <c r="AT100" s="24" t="s">
        <v>266</v>
      </c>
      <c r="AU100" s="24" t="s">
        <v>92</v>
      </c>
      <c r="AY100" s="24" t="s">
        <v>217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276</v>
      </c>
      <c r="BM100" s="24" t="s">
        <v>1180</v>
      </c>
    </row>
    <row r="101" spans="2:51" s="14" customFormat="1" ht="13.5">
      <c r="B101" s="260"/>
      <c r="C101" s="261"/>
      <c r="D101" s="209" t="s">
        <v>231</v>
      </c>
      <c r="E101" s="262" t="s">
        <v>40</v>
      </c>
      <c r="F101" s="263" t="s">
        <v>1167</v>
      </c>
      <c r="G101" s="261"/>
      <c r="H101" s="264" t="s">
        <v>40</v>
      </c>
      <c r="I101" s="265"/>
      <c r="J101" s="261"/>
      <c r="K101" s="261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231</v>
      </c>
      <c r="AU101" s="270" t="s">
        <v>92</v>
      </c>
      <c r="AV101" s="14" t="s">
        <v>24</v>
      </c>
      <c r="AW101" s="14" t="s">
        <v>43</v>
      </c>
      <c r="AX101" s="14" t="s">
        <v>83</v>
      </c>
      <c r="AY101" s="270" t="s">
        <v>217</v>
      </c>
    </row>
    <row r="102" spans="2:51" s="14" customFormat="1" ht="13.5">
      <c r="B102" s="260"/>
      <c r="C102" s="261"/>
      <c r="D102" s="209" t="s">
        <v>231</v>
      </c>
      <c r="E102" s="262" t="s">
        <v>40</v>
      </c>
      <c r="F102" s="263" t="s">
        <v>1168</v>
      </c>
      <c r="G102" s="261"/>
      <c r="H102" s="264" t="s">
        <v>40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231</v>
      </c>
      <c r="AU102" s="270" t="s">
        <v>92</v>
      </c>
      <c r="AV102" s="14" t="s">
        <v>24</v>
      </c>
      <c r="AW102" s="14" t="s">
        <v>43</v>
      </c>
      <c r="AX102" s="14" t="s">
        <v>83</v>
      </c>
      <c r="AY102" s="270" t="s">
        <v>217</v>
      </c>
    </row>
    <row r="103" spans="2:51" s="11" customFormat="1" ht="13.5">
      <c r="B103" s="207"/>
      <c r="C103" s="208"/>
      <c r="D103" s="209" t="s">
        <v>231</v>
      </c>
      <c r="E103" s="210" t="s">
        <v>40</v>
      </c>
      <c r="F103" s="211" t="s">
        <v>1181</v>
      </c>
      <c r="G103" s="208"/>
      <c r="H103" s="212">
        <v>18.634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231</v>
      </c>
      <c r="AU103" s="218" t="s">
        <v>92</v>
      </c>
      <c r="AV103" s="11" t="s">
        <v>92</v>
      </c>
      <c r="AW103" s="11" t="s">
        <v>43</v>
      </c>
      <c r="AX103" s="11" t="s">
        <v>83</v>
      </c>
      <c r="AY103" s="218" t="s">
        <v>217</v>
      </c>
    </row>
    <row r="104" spans="2:51" s="13" customFormat="1" ht="13.5">
      <c r="B104" s="230"/>
      <c r="C104" s="231"/>
      <c r="D104" s="232" t="s">
        <v>231</v>
      </c>
      <c r="E104" s="233" t="s">
        <v>40</v>
      </c>
      <c r="F104" s="234" t="s">
        <v>238</v>
      </c>
      <c r="G104" s="231"/>
      <c r="H104" s="235">
        <v>18.634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231</v>
      </c>
      <c r="AU104" s="241" t="s">
        <v>92</v>
      </c>
      <c r="AV104" s="13" t="s">
        <v>224</v>
      </c>
      <c r="AW104" s="13" t="s">
        <v>43</v>
      </c>
      <c r="AX104" s="13" t="s">
        <v>24</v>
      </c>
      <c r="AY104" s="241" t="s">
        <v>217</v>
      </c>
    </row>
    <row r="105" spans="2:65" s="1" customFormat="1" ht="22.5" customHeight="1">
      <c r="B105" s="42"/>
      <c r="C105" s="195" t="s">
        <v>241</v>
      </c>
      <c r="D105" s="195" t="s">
        <v>219</v>
      </c>
      <c r="E105" s="196" t="s">
        <v>1182</v>
      </c>
      <c r="F105" s="197" t="s">
        <v>1183</v>
      </c>
      <c r="G105" s="198" t="s">
        <v>388</v>
      </c>
      <c r="H105" s="199">
        <v>395</v>
      </c>
      <c r="I105" s="200"/>
      <c r="J105" s="201">
        <f>ROUND(I105*H105,2)</f>
        <v>0</v>
      </c>
      <c r="K105" s="197" t="s">
        <v>352</v>
      </c>
      <c r="L105" s="62"/>
      <c r="M105" s="202" t="s">
        <v>40</v>
      </c>
      <c r="N105" s="203" t="s">
        <v>54</v>
      </c>
      <c r="O105" s="43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276</v>
      </c>
      <c r="AT105" s="24" t="s">
        <v>219</v>
      </c>
      <c r="AU105" s="24" t="s">
        <v>92</v>
      </c>
      <c r="AY105" s="24" t="s">
        <v>217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24</v>
      </c>
      <c r="BK105" s="206">
        <f>ROUND(I105*H105,2)</f>
        <v>0</v>
      </c>
      <c r="BL105" s="24" t="s">
        <v>276</v>
      </c>
      <c r="BM105" s="24" t="s">
        <v>1184</v>
      </c>
    </row>
    <row r="106" spans="2:51" s="14" customFormat="1" ht="13.5">
      <c r="B106" s="260"/>
      <c r="C106" s="261"/>
      <c r="D106" s="209" t="s">
        <v>231</v>
      </c>
      <c r="E106" s="262" t="s">
        <v>40</v>
      </c>
      <c r="F106" s="263" t="s">
        <v>1167</v>
      </c>
      <c r="G106" s="261"/>
      <c r="H106" s="264" t="s">
        <v>40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231</v>
      </c>
      <c r="AU106" s="270" t="s">
        <v>92</v>
      </c>
      <c r="AV106" s="14" t="s">
        <v>24</v>
      </c>
      <c r="AW106" s="14" t="s">
        <v>43</v>
      </c>
      <c r="AX106" s="14" t="s">
        <v>83</v>
      </c>
      <c r="AY106" s="270" t="s">
        <v>217</v>
      </c>
    </row>
    <row r="107" spans="2:51" s="14" customFormat="1" ht="13.5">
      <c r="B107" s="260"/>
      <c r="C107" s="261"/>
      <c r="D107" s="209" t="s">
        <v>231</v>
      </c>
      <c r="E107" s="262" t="s">
        <v>40</v>
      </c>
      <c r="F107" s="263" t="s">
        <v>1168</v>
      </c>
      <c r="G107" s="261"/>
      <c r="H107" s="264" t="s">
        <v>40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231</v>
      </c>
      <c r="AU107" s="270" t="s">
        <v>92</v>
      </c>
      <c r="AV107" s="14" t="s">
        <v>24</v>
      </c>
      <c r="AW107" s="14" t="s">
        <v>43</v>
      </c>
      <c r="AX107" s="14" t="s">
        <v>83</v>
      </c>
      <c r="AY107" s="270" t="s">
        <v>217</v>
      </c>
    </row>
    <row r="108" spans="2:51" s="11" customFormat="1" ht="13.5">
      <c r="B108" s="207"/>
      <c r="C108" s="208"/>
      <c r="D108" s="209" t="s">
        <v>231</v>
      </c>
      <c r="E108" s="210" t="s">
        <v>40</v>
      </c>
      <c r="F108" s="211" t="s">
        <v>1185</v>
      </c>
      <c r="G108" s="208"/>
      <c r="H108" s="212">
        <v>150</v>
      </c>
      <c r="I108" s="213"/>
      <c r="J108" s="208"/>
      <c r="K108" s="208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231</v>
      </c>
      <c r="AU108" s="218" t="s">
        <v>92</v>
      </c>
      <c r="AV108" s="11" t="s">
        <v>92</v>
      </c>
      <c r="AW108" s="11" t="s">
        <v>43</v>
      </c>
      <c r="AX108" s="11" t="s">
        <v>83</v>
      </c>
      <c r="AY108" s="218" t="s">
        <v>217</v>
      </c>
    </row>
    <row r="109" spans="2:51" s="11" customFormat="1" ht="13.5">
      <c r="B109" s="207"/>
      <c r="C109" s="208"/>
      <c r="D109" s="209" t="s">
        <v>231</v>
      </c>
      <c r="E109" s="210" t="s">
        <v>40</v>
      </c>
      <c r="F109" s="211" t="s">
        <v>1186</v>
      </c>
      <c r="G109" s="208"/>
      <c r="H109" s="212">
        <v>155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231</v>
      </c>
      <c r="AU109" s="218" t="s">
        <v>92</v>
      </c>
      <c r="AV109" s="11" t="s">
        <v>92</v>
      </c>
      <c r="AW109" s="11" t="s">
        <v>43</v>
      </c>
      <c r="AX109" s="11" t="s">
        <v>83</v>
      </c>
      <c r="AY109" s="218" t="s">
        <v>217</v>
      </c>
    </row>
    <row r="110" spans="2:51" s="11" customFormat="1" ht="13.5">
      <c r="B110" s="207"/>
      <c r="C110" s="208"/>
      <c r="D110" s="209" t="s">
        <v>231</v>
      </c>
      <c r="E110" s="210" t="s">
        <v>40</v>
      </c>
      <c r="F110" s="211" t="s">
        <v>1187</v>
      </c>
      <c r="G110" s="208"/>
      <c r="H110" s="212">
        <v>90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231</v>
      </c>
      <c r="AU110" s="218" t="s">
        <v>92</v>
      </c>
      <c r="AV110" s="11" t="s">
        <v>92</v>
      </c>
      <c r="AW110" s="11" t="s">
        <v>43</v>
      </c>
      <c r="AX110" s="11" t="s">
        <v>83</v>
      </c>
      <c r="AY110" s="218" t="s">
        <v>217</v>
      </c>
    </row>
    <row r="111" spans="2:51" s="13" customFormat="1" ht="13.5">
      <c r="B111" s="230"/>
      <c r="C111" s="231"/>
      <c r="D111" s="232" t="s">
        <v>231</v>
      </c>
      <c r="E111" s="233" t="s">
        <v>40</v>
      </c>
      <c r="F111" s="234" t="s">
        <v>238</v>
      </c>
      <c r="G111" s="231"/>
      <c r="H111" s="235">
        <v>395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231</v>
      </c>
      <c r="AU111" s="241" t="s">
        <v>92</v>
      </c>
      <c r="AV111" s="13" t="s">
        <v>224</v>
      </c>
      <c r="AW111" s="13" t="s">
        <v>43</v>
      </c>
      <c r="AX111" s="13" t="s">
        <v>24</v>
      </c>
      <c r="AY111" s="241" t="s">
        <v>217</v>
      </c>
    </row>
    <row r="112" spans="2:65" s="1" customFormat="1" ht="22.5" customHeight="1">
      <c r="B112" s="42"/>
      <c r="C112" s="242" t="s">
        <v>244</v>
      </c>
      <c r="D112" s="242" t="s">
        <v>266</v>
      </c>
      <c r="E112" s="243" t="s">
        <v>1188</v>
      </c>
      <c r="F112" s="244" t="s">
        <v>1189</v>
      </c>
      <c r="G112" s="245" t="s">
        <v>269</v>
      </c>
      <c r="H112" s="246">
        <v>53.325</v>
      </c>
      <c r="I112" s="247"/>
      <c r="J112" s="248">
        <f>ROUND(I112*H112,2)</f>
        <v>0</v>
      </c>
      <c r="K112" s="244" t="s">
        <v>352</v>
      </c>
      <c r="L112" s="249"/>
      <c r="M112" s="250" t="s">
        <v>40</v>
      </c>
      <c r="N112" s="251" t="s">
        <v>54</v>
      </c>
      <c r="O112" s="43"/>
      <c r="P112" s="204">
        <f>O112*H112</f>
        <v>0</v>
      </c>
      <c r="Q112" s="204">
        <v>0.001</v>
      </c>
      <c r="R112" s="204">
        <f>Q112*H112</f>
        <v>0.053325000000000004</v>
      </c>
      <c r="S112" s="204">
        <v>0</v>
      </c>
      <c r="T112" s="205">
        <f>S112*H112</f>
        <v>0</v>
      </c>
      <c r="AR112" s="24" t="s">
        <v>357</v>
      </c>
      <c r="AT112" s="24" t="s">
        <v>266</v>
      </c>
      <c r="AU112" s="24" t="s">
        <v>92</v>
      </c>
      <c r="AY112" s="24" t="s">
        <v>217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4" t="s">
        <v>24</v>
      </c>
      <c r="BK112" s="206">
        <f>ROUND(I112*H112,2)</f>
        <v>0</v>
      </c>
      <c r="BL112" s="24" t="s">
        <v>276</v>
      </c>
      <c r="BM112" s="24" t="s">
        <v>1190</v>
      </c>
    </row>
    <row r="113" spans="2:51" s="14" customFormat="1" ht="13.5">
      <c r="B113" s="260"/>
      <c r="C113" s="261"/>
      <c r="D113" s="209" t="s">
        <v>231</v>
      </c>
      <c r="E113" s="262" t="s">
        <v>40</v>
      </c>
      <c r="F113" s="263" t="s">
        <v>1167</v>
      </c>
      <c r="G113" s="261"/>
      <c r="H113" s="264" t="s">
        <v>40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231</v>
      </c>
      <c r="AU113" s="270" t="s">
        <v>92</v>
      </c>
      <c r="AV113" s="14" t="s">
        <v>24</v>
      </c>
      <c r="AW113" s="14" t="s">
        <v>43</v>
      </c>
      <c r="AX113" s="14" t="s">
        <v>83</v>
      </c>
      <c r="AY113" s="270" t="s">
        <v>217</v>
      </c>
    </row>
    <row r="114" spans="2:51" s="14" customFormat="1" ht="13.5">
      <c r="B114" s="260"/>
      <c r="C114" s="261"/>
      <c r="D114" s="209" t="s">
        <v>231</v>
      </c>
      <c r="E114" s="262" t="s">
        <v>40</v>
      </c>
      <c r="F114" s="263" t="s">
        <v>1168</v>
      </c>
      <c r="G114" s="261"/>
      <c r="H114" s="264" t="s">
        <v>40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231</v>
      </c>
      <c r="AU114" s="270" t="s">
        <v>92</v>
      </c>
      <c r="AV114" s="14" t="s">
        <v>24</v>
      </c>
      <c r="AW114" s="14" t="s">
        <v>43</v>
      </c>
      <c r="AX114" s="14" t="s">
        <v>83</v>
      </c>
      <c r="AY114" s="270" t="s">
        <v>217</v>
      </c>
    </row>
    <row r="115" spans="2:51" s="11" customFormat="1" ht="13.5">
      <c r="B115" s="207"/>
      <c r="C115" s="208"/>
      <c r="D115" s="209" t="s">
        <v>231</v>
      </c>
      <c r="E115" s="210" t="s">
        <v>40</v>
      </c>
      <c r="F115" s="211" t="s">
        <v>1191</v>
      </c>
      <c r="G115" s="208"/>
      <c r="H115" s="212">
        <v>20.25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231</v>
      </c>
      <c r="AU115" s="218" t="s">
        <v>92</v>
      </c>
      <c r="AV115" s="11" t="s">
        <v>92</v>
      </c>
      <c r="AW115" s="11" t="s">
        <v>43</v>
      </c>
      <c r="AX115" s="11" t="s">
        <v>83</v>
      </c>
      <c r="AY115" s="218" t="s">
        <v>217</v>
      </c>
    </row>
    <row r="116" spans="2:51" s="11" customFormat="1" ht="13.5">
      <c r="B116" s="207"/>
      <c r="C116" s="208"/>
      <c r="D116" s="209" t="s">
        <v>231</v>
      </c>
      <c r="E116" s="210" t="s">
        <v>40</v>
      </c>
      <c r="F116" s="211" t="s">
        <v>1192</v>
      </c>
      <c r="G116" s="208"/>
      <c r="H116" s="212">
        <v>20.925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231</v>
      </c>
      <c r="AU116" s="218" t="s">
        <v>92</v>
      </c>
      <c r="AV116" s="11" t="s">
        <v>92</v>
      </c>
      <c r="AW116" s="11" t="s">
        <v>43</v>
      </c>
      <c r="AX116" s="11" t="s">
        <v>83</v>
      </c>
      <c r="AY116" s="218" t="s">
        <v>217</v>
      </c>
    </row>
    <row r="117" spans="2:51" s="11" customFormat="1" ht="13.5">
      <c r="B117" s="207"/>
      <c r="C117" s="208"/>
      <c r="D117" s="209" t="s">
        <v>231</v>
      </c>
      <c r="E117" s="210" t="s">
        <v>40</v>
      </c>
      <c r="F117" s="211" t="s">
        <v>1193</v>
      </c>
      <c r="G117" s="208"/>
      <c r="H117" s="212">
        <v>12.15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231</v>
      </c>
      <c r="AU117" s="218" t="s">
        <v>92</v>
      </c>
      <c r="AV117" s="11" t="s">
        <v>92</v>
      </c>
      <c r="AW117" s="11" t="s">
        <v>43</v>
      </c>
      <c r="AX117" s="11" t="s">
        <v>83</v>
      </c>
      <c r="AY117" s="218" t="s">
        <v>217</v>
      </c>
    </row>
    <row r="118" spans="2:51" s="13" customFormat="1" ht="13.5">
      <c r="B118" s="230"/>
      <c r="C118" s="231"/>
      <c r="D118" s="232" t="s">
        <v>231</v>
      </c>
      <c r="E118" s="233" t="s">
        <v>40</v>
      </c>
      <c r="F118" s="234" t="s">
        <v>238</v>
      </c>
      <c r="G118" s="231"/>
      <c r="H118" s="235">
        <v>53.325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231</v>
      </c>
      <c r="AU118" s="241" t="s">
        <v>92</v>
      </c>
      <c r="AV118" s="13" t="s">
        <v>224</v>
      </c>
      <c r="AW118" s="13" t="s">
        <v>43</v>
      </c>
      <c r="AX118" s="13" t="s">
        <v>24</v>
      </c>
      <c r="AY118" s="241" t="s">
        <v>217</v>
      </c>
    </row>
    <row r="119" spans="2:65" s="1" customFormat="1" ht="22.5" customHeight="1">
      <c r="B119" s="42"/>
      <c r="C119" s="242" t="s">
        <v>247</v>
      </c>
      <c r="D119" s="242" t="s">
        <v>266</v>
      </c>
      <c r="E119" s="243" t="s">
        <v>1194</v>
      </c>
      <c r="F119" s="244" t="s">
        <v>1195</v>
      </c>
      <c r="G119" s="245" t="s">
        <v>450</v>
      </c>
      <c r="H119" s="246">
        <v>140</v>
      </c>
      <c r="I119" s="247"/>
      <c r="J119" s="248">
        <f>ROUND(I119*H119,2)</f>
        <v>0</v>
      </c>
      <c r="K119" s="244" t="s">
        <v>40</v>
      </c>
      <c r="L119" s="249"/>
      <c r="M119" s="250" t="s">
        <v>40</v>
      </c>
      <c r="N119" s="251" t="s">
        <v>54</v>
      </c>
      <c r="O119" s="43"/>
      <c r="P119" s="204">
        <f>O119*H119</f>
        <v>0</v>
      </c>
      <c r="Q119" s="204">
        <v>0.0003</v>
      </c>
      <c r="R119" s="204">
        <f>Q119*H119</f>
        <v>0.041999999999999996</v>
      </c>
      <c r="S119" s="204">
        <v>0</v>
      </c>
      <c r="T119" s="205">
        <f>S119*H119</f>
        <v>0</v>
      </c>
      <c r="AR119" s="24" t="s">
        <v>357</v>
      </c>
      <c r="AT119" s="24" t="s">
        <v>266</v>
      </c>
      <c r="AU119" s="24" t="s">
        <v>92</v>
      </c>
      <c r="AY119" s="24" t="s">
        <v>217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4" t="s">
        <v>24</v>
      </c>
      <c r="BK119" s="206">
        <f>ROUND(I119*H119,2)</f>
        <v>0</v>
      </c>
      <c r="BL119" s="24" t="s">
        <v>276</v>
      </c>
      <c r="BM119" s="24" t="s">
        <v>1196</v>
      </c>
    </row>
    <row r="120" spans="2:51" s="14" customFormat="1" ht="13.5">
      <c r="B120" s="260"/>
      <c r="C120" s="261"/>
      <c r="D120" s="209" t="s">
        <v>231</v>
      </c>
      <c r="E120" s="262" t="s">
        <v>40</v>
      </c>
      <c r="F120" s="263" t="s">
        <v>1167</v>
      </c>
      <c r="G120" s="261"/>
      <c r="H120" s="264" t="s">
        <v>40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231</v>
      </c>
      <c r="AU120" s="270" t="s">
        <v>92</v>
      </c>
      <c r="AV120" s="14" t="s">
        <v>24</v>
      </c>
      <c r="AW120" s="14" t="s">
        <v>43</v>
      </c>
      <c r="AX120" s="14" t="s">
        <v>83</v>
      </c>
      <c r="AY120" s="270" t="s">
        <v>217</v>
      </c>
    </row>
    <row r="121" spans="2:51" s="14" customFormat="1" ht="13.5">
      <c r="B121" s="260"/>
      <c r="C121" s="261"/>
      <c r="D121" s="209" t="s">
        <v>231</v>
      </c>
      <c r="E121" s="262" t="s">
        <v>40</v>
      </c>
      <c r="F121" s="263" t="s">
        <v>1168</v>
      </c>
      <c r="G121" s="261"/>
      <c r="H121" s="264" t="s">
        <v>40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231</v>
      </c>
      <c r="AU121" s="270" t="s">
        <v>92</v>
      </c>
      <c r="AV121" s="14" t="s">
        <v>24</v>
      </c>
      <c r="AW121" s="14" t="s">
        <v>43</v>
      </c>
      <c r="AX121" s="14" t="s">
        <v>83</v>
      </c>
      <c r="AY121" s="270" t="s">
        <v>217</v>
      </c>
    </row>
    <row r="122" spans="2:51" s="11" customFormat="1" ht="13.5">
      <c r="B122" s="207"/>
      <c r="C122" s="208"/>
      <c r="D122" s="209" t="s">
        <v>231</v>
      </c>
      <c r="E122" s="210" t="s">
        <v>40</v>
      </c>
      <c r="F122" s="211" t="s">
        <v>1197</v>
      </c>
      <c r="G122" s="208"/>
      <c r="H122" s="212">
        <v>140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231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217</v>
      </c>
    </row>
    <row r="123" spans="2:51" s="13" customFormat="1" ht="13.5">
      <c r="B123" s="230"/>
      <c r="C123" s="231"/>
      <c r="D123" s="232" t="s">
        <v>231</v>
      </c>
      <c r="E123" s="233" t="s">
        <v>40</v>
      </c>
      <c r="F123" s="234" t="s">
        <v>238</v>
      </c>
      <c r="G123" s="231"/>
      <c r="H123" s="235">
        <v>140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231</v>
      </c>
      <c r="AU123" s="241" t="s">
        <v>92</v>
      </c>
      <c r="AV123" s="13" t="s">
        <v>224</v>
      </c>
      <c r="AW123" s="13" t="s">
        <v>43</v>
      </c>
      <c r="AX123" s="13" t="s">
        <v>24</v>
      </c>
      <c r="AY123" s="241" t="s">
        <v>217</v>
      </c>
    </row>
    <row r="124" spans="2:65" s="1" customFormat="1" ht="22.5" customHeight="1">
      <c r="B124" s="42"/>
      <c r="C124" s="242" t="s">
        <v>250</v>
      </c>
      <c r="D124" s="242" t="s">
        <v>266</v>
      </c>
      <c r="E124" s="243" t="s">
        <v>1198</v>
      </c>
      <c r="F124" s="244" t="s">
        <v>1199</v>
      </c>
      <c r="G124" s="245" t="s">
        <v>450</v>
      </c>
      <c r="H124" s="246">
        <v>90</v>
      </c>
      <c r="I124" s="247"/>
      <c r="J124" s="248">
        <f>ROUND(I124*H124,2)</f>
        <v>0</v>
      </c>
      <c r="K124" s="244" t="s">
        <v>40</v>
      </c>
      <c r="L124" s="249"/>
      <c r="M124" s="250" t="s">
        <v>40</v>
      </c>
      <c r="N124" s="251" t="s">
        <v>54</v>
      </c>
      <c r="O124" s="43"/>
      <c r="P124" s="204">
        <f>O124*H124</f>
        <v>0</v>
      </c>
      <c r="Q124" s="204">
        <v>0.00011</v>
      </c>
      <c r="R124" s="204">
        <f>Q124*H124</f>
        <v>0.0099</v>
      </c>
      <c r="S124" s="204">
        <v>0</v>
      </c>
      <c r="T124" s="205">
        <f>S124*H124</f>
        <v>0</v>
      </c>
      <c r="AR124" s="24" t="s">
        <v>357</v>
      </c>
      <c r="AT124" s="24" t="s">
        <v>266</v>
      </c>
      <c r="AU124" s="24" t="s">
        <v>92</v>
      </c>
      <c r="AY124" s="24" t="s">
        <v>217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276</v>
      </c>
      <c r="BM124" s="24" t="s">
        <v>1200</v>
      </c>
    </row>
    <row r="125" spans="2:51" s="14" customFormat="1" ht="13.5">
      <c r="B125" s="260"/>
      <c r="C125" s="261"/>
      <c r="D125" s="209" t="s">
        <v>231</v>
      </c>
      <c r="E125" s="262" t="s">
        <v>40</v>
      </c>
      <c r="F125" s="263" t="s">
        <v>1167</v>
      </c>
      <c r="G125" s="261"/>
      <c r="H125" s="264" t="s">
        <v>40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AT125" s="270" t="s">
        <v>231</v>
      </c>
      <c r="AU125" s="270" t="s">
        <v>92</v>
      </c>
      <c r="AV125" s="14" t="s">
        <v>24</v>
      </c>
      <c r="AW125" s="14" t="s">
        <v>43</v>
      </c>
      <c r="AX125" s="14" t="s">
        <v>83</v>
      </c>
      <c r="AY125" s="270" t="s">
        <v>217</v>
      </c>
    </row>
    <row r="126" spans="2:51" s="14" customFormat="1" ht="13.5">
      <c r="B126" s="260"/>
      <c r="C126" s="261"/>
      <c r="D126" s="209" t="s">
        <v>231</v>
      </c>
      <c r="E126" s="262" t="s">
        <v>40</v>
      </c>
      <c r="F126" s="263" t="s">
        <v>1168</v>
      </c>
      <c r="G126" s="261"/>
      <c r="H126" s="264" t="s">
        <v>40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231</v>
      </c>
      <c r="AU126" s="270" t="s">
        <v>92</v>
      </c>
      <c r="AV126" s="14" t="s">
        <v>24</v>
      </c>
      <c r="AW126" s="14" t="s">
        <v>43</v>
      </c>
      <c r="AX126" s="14" t="s">
        <v>83</v>
      </c>
      <c r="AY126" s="270" t="s">
        <v>217</v>
      </c>
    </row>
    <row r="127" spans="2:51" s="11" customFormat="1" ht="13.5">
      <c r="B127" s="207"/>
      <c r="C127" s="208"/>
      <c r="D127" s="209" t="s">
        <v>231</v>
      </c>
      <c r="E127" s="210" t="s">
        <v>40</v>
      </c>
      <c r="F127" s="211" t="s">
        <v>1187</v>
      </c>
      <c r="G127" s="208"/>
      <c r="H127" s="212">
        <v>90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231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217</v>
      </c>
    </row>
    <row r="128" spans="2:51" s="13" customFormat="1" ht="13.5">
      <c r="B128" s="230"/>
      <c r="C128" s="231"/>
      <c r="D128" s="232" t="s">
        <v>231</v>
      </c>
      <c r="E128" s="233" t="s">
        <v>40</v>
      </c>
      <c r="F128" s="234" t="s">
        <v>238</v>
      </c>
      <c r="G128" s="231"/>
      <c r="H128" s="235">
        <v>90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231</v>
      </c>
      <c r="AU128" s="241" t="s">
        <v>92</v>
      </c>
      <c r="AV128" s="13" t="s">
        <v>224</v>
      </c>
      <c r="AW128" s="13" t="s">
        <v>43</v>
      </c>
      <c r="AX128" s="13" t="s">
        <v>24</v>
      </c>
      <c r="AY128" s="241" t="s">
        <v>217</v>
      </c>
    </row>
    <row r="129" spans="2:65" s="1" customFormat="1" ht="22.5" customHeight="1">
      <c r="B129" s="42"/>
      <c r="C129" s="195" t="s">
        <v>253</v>
      </c>
      <c r="D129" s="195" t="s">
        <v>219</v>
      </c>
      <c r="E129" s="196" t="s">
        <v>1201</v>
      </c>
      <c r="F129" s="197" t="s">
        <v>1202</v>
      </c>
      <c r="G129" s="198" t="s">
        <v>450</v>
      </c>
      <c r="H129" s="199">
        <v>209</v>
      </c>
      <c r="I129" s="200"/>
      <c r="J129" s="201">
        <f>ROUND(I129*H129,2)</f>
        <v>0</v>
      </c>
      <c r="K129" s="197" t="s">
        <v>352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276</v>
      </c>
      <c r="AT129" s="24" t="s">
        <v>219</v>
      </c>
      <c r="AU129" s="24" t="s">
        <v>92</v>
      </c>
      <c r="AY129" s="24" t="s">
        <v>217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276</v>
      </c>
      <c r="BM129" s="24" t="s">
        <v>1203</v>
      </c>
    </row>
    <row r="130" spans="2:51" s="14" customFormat="1" ht="13.5">
      <c r="B130" s="260"/>
      <c r="C130" s="261"/>
      <c r="D130" s="209" t="s">
        <v>231</v>
      </c>
      <c r="E130" s="262" t="s">
        <v>40</v>
      </c>
      <c r="F130" s="263" t="s">
        <v>1167</v>
      </c>
      <c r="G130" s="261"/>
      <c r="H130" s="264" t="s">
        <v>40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231</v>
      </c>
      <c r="AU130" s="270" t="s">
        <v>92</v>
      </c>
      <c r="AV130" s="14" t="s">
        <v>24</v>
      </c>
      <c r="AW130" s="14" t="s">
        <v>43</v>
      </c>
      <c r="AX130" s="14" t="s">
        <v>83</v>
      </c>
      <c r="AY130" s="270" t="s">
        <v>217</v>
      </c>
    </row>
    <row r="131" spans="2:51" s="14" customFormat="1" ht="13.5">
      <c r="B131" s="260"/>
      <c r="C131" s="261"/>
      <c r="D131" s="209" t="s">
        <v>231</v>
      </c>
      <c r="E131" s="262" t="s">
        <v>40</v>
      </c>
      <c r="F131" s="263" t="s">
        <v>1168</v>
      </c>
      <c r="G131" s="261"/>
      <c r="H131" s="264" t="s">
        <v>40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231</v>
      </c>
      <c r="AU131" s="270" t="s">
        <v>92</v>
      </c>
      <c r="AV131" s="14" t="s">
        <v>24</v>
      </c>
      <c r="AW131" s="14" t="s">
        <v>43</v>
      </c>
      <c r="AX131" s="14" t="s">
        <v>83</v>
      </c>
      <c r="AY131" s="270" t="s">
        <v>217</v>
      </c>
    </row>
    <row r="132" spans="2:51" s="11" customFormat="1" ht="13.5">
      <c r="B132" s="207"/>
      <c r="C132" s="208"/>
      <c r="D132" s="209" t="s">
        <v>231</v>
      </c>
      <c r="E132" s="210" t="s">
        <v>40</v>
      </c>
      <c r="F132" s="211" t="s">
        <v>1204</v>
      </c>
      <c r="G132" s="208"/>
      <c r="H132" s="212">
        <v>135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231</v>
      </c>
      <c r="AU132" s="218" t="s">
        <v>92</v>
      </c>
      <c r="AV132" s="11" t="s">
        <v>92</v>
      </c>
      <c r="AW132" s="11" t="s">
        <v>43</v>
      </c>
      <c r="AX132" s="11" t="s">
        <v>83</v>
      </c>
      <c r="AY132" s="218" t="s">
        <v>217</v>
      </c>
    </row>
    <row r="133" spans="2:51" s="12" customFormat="1" ht="13.5">
      <c r="B133" s="219"/>
      <c r="C133" s="220"/>
      <c r="D133" s="209" t="s">
        <v>231</v>
      </c>
      <c r="E133" s="221" t="s">
        <v>40</v>
      </c>
      <c r="F133" s="222" t="s">
        <v>1205</v>
      </c>
      <c r="G133" s="220"/>
      <c r="H133" s="223">
        <v>135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231</v>
      </c>
      <c r="AU133" s="229" t="s">
        <v>92</v>
      </c>
      <c r="AV133" s="12" t="s">
        <v>227</v>
      </c>
      <c r="AW133" s="12" t="s">
        <v>43</v>
      </c>
      <c r="AX133" s="12" t="s">
        <v>83</v>
      </c>
      <c r="AY133" s="229" t="s">
        <v>217</v>
      </c>
    </row>
    <row r="134" spans="2:51" s="11" customFormat="1" ht="13.5">
      <c r="B134" s="207"/>
      <c r="C134" s="208"/>
      <c r="D134" s="209" t="s">
        <v>231</v>
      </c>
      <c r="E134" s="210" t="s">
        <v>40</v>
      </c>
      <c r="F134" s="211" t="s">
        <v>259</v>
      </c>
      <c r="G134" s="208"/>
      <c r="H134" s="212">
        <v>12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231</v>
      </c>
      <c r="AU134" s="218" t="s">
        <v>92</v>
      </c>
      <c r="AV134" s="11" t="s">
        <v>92</v>
      </c>
      <c r="AW134" s="11" t="s">
        <v>43</v>
      </c>
      <c r="AX134" s="11" t="s">
        <v>83</v>
      </c>
      <c r="AY134" s="218" t="s">
        <v>217</v>
      </c>
    </row>
    <row r="135" spans="2:51" s="12" customFormat="1" ht="13.5">
      <c r="B135" s="219"/>
      <c r="C135" s="220"/>
      <c r="D135" s="209" t="s">
        <v>231</v>
      </c>
      <c r="E135" s="221" t="s">
        <v>40</v>
      </c>
      <c r="F135" s="222" t="s">
        <v>1206</v>
      </c>
      <c r="G135" s="220"/>
      <c r="H135" s="223">
        <v>12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231</v>
      </c>
      <c r="AU135" s="229" t="s">
        <v>92</v>
      </c>
      <c r="AV135" s="12" t="s">
        <v>227</v>
      </c>
      <c r="AW135" s="12" t="s">
        <v>43</v>
      </c>
      <c r="AX135" s="12" t="s">
        <v>83</v>
      </c>
      <c r="AY135" s="229" t="s">
        <v>217</v>
      </c>
    </row>
    <row r="136" spans="2:51" s="11" customFormat="1" ht="13.5">
      <c r="B136" s="207"/>
      <c r="C136" s="208"/>
      <c r="D136" s="209" t="s">
        <v>231</v>
      </c>
      <c r="E136" s="210" t="s">
        <v>40</v>
      </c>
      <c r="F136" s="211" t="s">
        <v>1207</v>
      </c>
      <c r="G136" s="208"/>
      <c r="H136" s="212">
        <v>42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231</v>
      </c>
      <c r="AU136" s="218" t="s">
        <v>92</v>
      </c>
      <c r="AV136" s="11" t="s">
        <v>92</v>
      </c>
      <c r="AW136" s="11" t="s">
        <v>43</v>
      </c>
      <c r="AX136" s="11" t="s">
        <v>83</v>
      </c>
      <c r="AY136" s="218" t="s">
        <v>217</v>
      </c>
    </row>
    <row r="137" spans="2:51" s="12" customFormat="1" ht="13.5">
      <c r="B137" s="219"/>
      <c r="C137" s="220"/>
      <c r="D137" s="209" t="s">
        <v>231</v>
      </c>
      <c r="E137" s="221" t="s">
        <v>40</v>
      </c>
      <c r="F137" s="222" t="s">
        <v>1208</v>
      </c>
      <c r="G137" s="220"/>
      <c r="H137" s="223">
        <v>42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231</v>
      </c>
      <c r="AU137" s="229" t="s">
        <v>92</v>
      </c>
      <c r="AV137" s="12" t="s">
        <v>227</v>
      </c>
      <c r="AW137" s="12" t="s">
        <v>43</v>
      </c>
      <c r="AX137" s="12" t="s">
        <v>83</v>
      </c>
      <c r="AY137" s="229" t="s">
        <v>217</v>
      </c>
    </row>
    <row r="138" spans="2:51" s="11" customFormat="1" ht="13.5">
      <c r="B138" s="207"/>
      <c r="C138" s="208"/>
      <c r="D138" s="209" t="s">
        <v>231</v>
      </c>
      <c r="E138" s="210" t="s">
        <v>40</v>
      </c>
      <c r="F138" s="211" t="s">
        <v>1209</v>
      </c>
      <c r="G138" s="208"/>
      <c r="H138" s="212">
        <v>20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231</v>
      </c>
      <c r="AU138" s="218" t="s">
        <v>92</v>
      </c>
      <c r="AV138" s="11" t="s">
        <v>92</v>
      </c>
      <c r="AW138" s="11" t="s">
        <v>43</v>
      </c>
      <c r="AX138" s="11" t="s">
        <v>83</v>
      </c>
      <c r="AY138" s="218" t="s">
        <v>217</v>
      </c>
    </row>
    <row r="139" spans="2:51" s="12" customFormat="1" ht="13.5">
      <c r="B139" s="219"/>
      <c r="C139" s="220"/>
      <c r="D139" s="209" t="s">
        <v>231</v>
      </c>
      <c r="E139" s="221" t="s">
        <v>40</v>
      </c>
      <c r="F139" s="222" t="s">
        <v>1210</v>
      </c>
      <c r="G139" s="220"/>
      <c r="H139" s="223">
        <v>20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231</v>
      </c>
      <c r="AU139" s="229" t="s">
        <v>92</v>
      </c>
      <c r="AV139" s="12" t="s">
        <v>227</v>
      </c>
      <c r="AW139" s="12" t="s">
        <v>43</v>
      </c>
      <c r="AX139" s="12" t="s">
        <v>83</v>
      </c>
      <c r="AY139" s="229" t="s">
        <v>217</v>
      </c>
    </row>
    <row r="140" spans="2:51" s="13" customFormat="1" ht="13.5">
      <c r="B140" s="230"/>
      <c r="C140" s="231"/>
      <c r="D140" s="232" t="s">
        <v>231</v>
      </c>
      <c r="E140" s="233" t="s">
        <v>40</v>
      </c>
      <c r="F140" s="234" t="s">
        <v>238</v>
      </c>
      <c r="G140" s="231"/>
      <c r="H140" s="235">
        <v>209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231</v>
      </c>
      <c r="AU140" s="241" t="s">
        <v>92</v>
      </c>
      <c r="AV140" s="13" t="s">
        <v>224</v>
      </c>
      <c r="AW140" s="13" t="s">
        <v>43</v>
      </c>
      <c r="AX140" s="13" t="s">
        <v>24</v>
      </c>
      <c r="AY140" s="241" t="s">
        <v>217</v>
      </c>
    </row>
    <row r="141" spans="2:65" s="1" customFormat="1" ht="22.5" customHeight="1">
      <c r="B141" s="42"/>
      <c r="C141" s="242" t="s">
        <v>29</v>
      </c>
      <c r="D141" s="242" t="s">
        <v>266</v>
      </c>
      <c r="E141" s="243" t="s">
        <v>1211</v>
      </c>
      <c r="F141" s="244" t="s">
        <v>1212</v>
      </c>
      <c r="G141" s="245" t="s">
        <v>450</v>
      </c>
      <c r="H141" s="246">
        <v>135</v>
      </c>
      <c r="I141" s="247"/>
      <c r="J141" s="248">
        <f>ROUND(I141*H141,2)</f>
        <v>0</v>
      </c>
      <c r="K141" s="244" t="s">
        <v>352</v>
      </c>
      <c r="L141" s="249"/>
      <c r="M141" s="250" t="s">
        <v>40</v>
      </c>
      <c r="N141" s="251" t="s">
        <v>54</v>
      </c>
      <c r="O141" s="43"/>
      <c r="P141" s="204">
        <f>O141*H141</f>
        <v>0</v>
      </c>
      <c r="Q141" s="204">
        <v>0.0001</v>
      </c>
      <c r="R141" s="204">
        <f>Q141*H141</f>
        <v>0.0135</v>
      </c>
      <c r="S141" s="204">
        <v>0</v>
      </c>
      <c r="T141" s="205">
        <f>S141*H141</f>
        <v>0</v>
      </c>
      <c r="AR141" s="24" t="s">
        <v>357</v>
      </c>
      <c r="AT141" s="24" t="s">
        <v>266</v>
      </c>
      <c r="AU141" s="24" t="s">
        <v>92</v>
      </c>
      <c r="AY141" s="24" t="s">
        <v>217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4" t="s">
        <v>24</v>
      </c>
      <c r="BK141" s="206">
        <f>ROUND(I141*H141,2)</f>
        <v>0</v>
      </c>
      <c r="BL141" s="24" t="s">
        <v>276</v>
      </c>
      <c r="BM141" s="24" t="s">
        <v>1213</v>
      </c>
    </row>
    <row r="142" spans="2:51" s="14" customFormat="1" ht="13.5">
      <c r="B142" s="260"/>
      <c r="C142" s="261"/>
      <c r="D142" s="209" t="s">
        <v>231</v>
      </c>
      <c r="E142" s="262" t="s">
        <v>40</v>
      </c>
      <c r="F142" s="263" t="s">
        <v>1167</v>
      </c>
      <c r="G142" s="261"/>
      <c r="H142" s="264" t="s">
        <v>40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231</v>
      </c>
      <c r="AU142" s="270" t="s">
        <v>92</v>
      </c>
      <c r="AV142" s="14" t="s">
        <v>24</v>
      </c>
      <c r="AW142" s="14" t="s">
        <v>43</v>
      </c>
      <c r="AX142" s="14" t="s">
        <v>83</v>
      </c>
      <c r="AY142" s="270" t="s">
        <v>217</v>
      </c>
    </row>
    <row r="143" spans="2:51" s="14" customFormat="1" ht="13.5">
      <c r="B143" s="260"/>
      <c r="C143" s="261"/>
      <c r="D143" s="209" t="s">
        <v>231</v>
      </c>
      <c r="E143" s="262" t="s">
        <v>40</v>
      </c>
      <c r="F143" s="263" t="s">
        <v>1168</v>
      </c>
      <c r="G143" s="261"/>
      <c r="H143" s="264" t="s">
        <v>40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AT143" s="270" t="s">
        <v>231</v>
      </c>
      <c r="AU143" s="270" t="s">
        <v>92</v>
      </c>
      <c r="AV143" s="14" t="s">
        <v>24</v>
      </c>
      <c r="AW143" s="14" t="s">
        <v>43</v>
      </c>
      <c r="AX143" s="14" t="s">
        <v>83</v>
      </c>
      <c r="AY143" s="270" t="s">
        <v>217</v>
      </c>
    </row>
    <row r="144" spans="2:51" s="11" customFormat="1" ht="13.5">
      <c r="B144" s="207"/>
      <c r="C144" s="208"/>
      <c r="D144" s="209" t="s">
        <v>231</v>
      </c>
      <c r="E144" s="210" t="s">
        <v>40</v>
      </c>
      <c r="F144" s="211" t="s">
        <v>1204</v>
      </c>
      <c r="G144" s="208"/>
      <c r="H144" s="212">
        <v>135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217</v>
      </c>
    </row>
    <row r="145" spans="2:51" s="12" customFormat="1" ht="13.5">
      <c r="B145" s="219"/>
      <c r="C145" s="220"/>
      <c r="D145" s="209" t="s">
        <v>231</v>
      </c>
      <c r="E145" s="221" t="s">
        <v>40</v>
      </c>
      <c r="F145" s="222" t="s">
        <v>1205</v>
      </c>
      <c r="G145" s="220"/>
      <c r="H145" s="223">
        <v>135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231</v>
      </c>
      <c r="AU145" s="229" t="s">
        <v>92</v>
      </c>
      <c r="AV145" s="12" t="s">
        <v>227</v>
      </c>
      <c r="AW145" s="12" t="s">
        <v>43</v>
      </c>
      <c r="AX145" s="12" t="s">
        <v>83</v>
      </c>
      <c r="AY145" s="229" t="s">
        <v>217</v>
      </c>
    </row>
    <row r="146" spans="2:51" s="13" customFormat="1" ht="13.5">
      <c r="B146" s="230"/>
      <c r="C146" s="231"/>
      <c r="D146" s="232" t="s">
        <v>231</v>
      </c>
      <c r="E146" s="233" t="s">
        <v>40</v>
      </c>
      <c r="F146" s="234" t="s">
        <v>238</v>
      </c>
      <c r="G146" s="231"/>
      <c r="H146" s="235">
        <v>135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231</v>
      </c>
      <c r="AU146" s="241" t="s">
        <v>92</v>
      </c>
      <c r="AV146" s="13" t="s">
        <v>224</v>
      </c>
      <c r="AW146" s="13" t="s">
        <v>43</v>
      </c>
      <c r="AX146" s="13" t="s">
        <v>24</v>
      </c>
      <c r="AY146" s="241" t="s">
        <v>217</v>
      </c>
    </row>
    <row r="147" spans="2:65" s="1" customFormat="1" ht="22.5" customHeight="1">
      <c r="B147" s="42"/>
      <c r="C147" s="242" t="s">
        <v>256</v>
      </c>
      <c r="D147" s="242" t="s">
        <v>266</v>
      </c>
      <c r="E147" s="243" t="s">
        <v>1214</v>
      </c>
      <c r="F147" s="244" t="s">
        <v>1215</v>
      </c>
      <c r="G147" s="245" t="s">
        <v>450</v>
      </c>
      <c r="H147" s="246">
        <v>42</v>
      </c>
      <c r="I147" s="247"/>
      <c r="J147" s="248">
        <f>ROUND(I147*H147,2)</f>
        <v>0</v>
      </c>
      <c r="K147" s="244" t="s">
        <v>352</v>
      </c>
      <c r="L147" s="249"/>
      <c r="M147" s="250" t="s">
        <v>40</v>
      </c>
      <c r="N147" s="251" t="s">
        <v>54</v>
      </c>
      <c r="O147" s="43"/>
      <c r="P147" s="204">
        <f>O147*H147</f>
        <v>0</v>
      </c>
      <c r="Q147" s="204">
        <v>0.00012</v>
      </c>
      <c r="R147" s="204">
        <f>Q147*H147</f>
        <v>0.00504</v>
      </c>
      <c r="S147" s="204">
        <v>0</v>
      </c>
      <c r="T147" s="205">
        <f>S147*H147</f>
        <v>0</v>
      </c>
      <c r="AR147" s="24" t="s">
        <v>357</v>
      </c>
      <c r="AT147" s="24" t="s">
        <v>266</v>
      </c>
      <c r="AU147" s="24" t="s">
        <v>92</v>
      </c>
      <c r="AY147" s="24" t="s">
        <v>217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24</v>
      </c>
      <c r="BK147" s="206">
        <f>ROUND(I147*H147,2)</f>
        <v>0</v>
      </c>
      <c r="BL147" s="24" t="s">
        <v>276</v>
      </c>
      <c r="BM147" s="24" t="s">
        <v>1216</v>
      </c>
    </row>
    <row r="148" spans="2:51" s="14" customFormat="1" ht="13.5">
      <c r="B148" s="260"/>
      <c r="C148" s="261"/>
      <c r="D148" s="209" t="s">
        <v>231</v>
      </c>
      <c r="E148" s="262" t="s">
        <v>40</v>
      </c>
      <c r="F148" s="263" t="s">
        <v>1167</v>
      </c>
      <c r="G148" s="261"/>
      <c r="H148" s="264" t="s">
        <v>40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231</v>
      </c>
      <c r="AU148" s="270" t="s">
        <v>92</v>
      </c>
      <c r="AV148" s="14" t="s">
        <v>24</v>
      </c>
      <c r="AW148" s="14" t="s">
        <v>43</v>
      </c>
      <c r="AX148" s="14" t="s">
        <v>83</v>
      </c>
      <c r="AY148" s="270" t="s">
        <v>217</v>
      </c>
    </row>
    <row r="149" spans="2:51" s="14" customFormat="1" ht="13.5">
      <c r="B149" s="260"/>
      <c r="C149" s="261"/>
      <c r="D149" s="209" t="s">
        <v>231</v>
      </c>
      <c r="E149" s="262" t="s">
        <v>40</v>
      </c>
      <c r="F149" s="263" t="s">
        <v>1168</v>
      </c>
      <c r="G149" s="261"/>
      <c r="H149" s="264" t="s">
        <v>40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231</v>
      </c>
      <c r="AU149" s="270" t="s">
        <v>92</v>
      </c>
      <c r="AV149" s="14" t="s">
        <v>24</v>
      </c>
      <c r="AW149" s="14" t="s">
        <v>43</v>
      </c>
      <c r="AX149" s="14" t="s">
        <v>83</v>
      </c>
      <c r="AY149" s="270" t="s">
        <v>217</v>
      </c>
    </row>
    <row r="150" spans="2:51" s="11" customFormat="1" ht="13.5">
      <c r="B150" s="207"/>
      <c r="C150" s="208"/>
      <c r="D150" s="209" t="s">
        <v>231</v>
      </c>
      <c r="E150" s="210" t="s">
        <v>40</v>
      </c>
      <c r="F150" s="211" t="s">
        <v>1207</v>
      </c>
      <c r="G150" s="208"/>
      <c r="H150" s="212">
        <v>42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231</v>
      </c>
      <c r="AU150" s="218" t="s">
        <v>92</v>
      </c>
      <c r="AV150" s="11" t="s">
        <v>92</v>
      </c>
      <c r="AW150" s="11" t="s">
        <v>43</v>
      </c>
      <c r="AX150" s="11" t="s">
        <v>83</v>
      </c>
      <c r="AY150" s="218" t="s">
        <v>217</v>
      </c>
    </row>
    <row r="151" spans="2:51" s="12" customFormat="1" ht="13.5">
      <c r="B151" s="219"/>
      <c r="C151" s="220"/>
      <c r="D151" s="209" t="s">
        <v>231</v>
      </c>
      <c r="E151" s="221" t="s">
        <v>40</v>
      </c>
      <c r="F151" s="222" t="s">
        <v>1208</v>
      </c>
      <c r="G151" s="220"/>
      <c r="H151" s="223">
        <v>42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231</v>
      </c>
      <c r="AU151" s="229" t="s">
        <v>92</v>
      </c>
      <c r="AV151" s="12" t="s">
        <v>227</v>
      </c>
      <c r="AW151" s="12" t="s">
        <v>43</v>
      </c>
      <c r="AX151" s="12" t="s">
        <v>83</v>
      </c>
      <c r="AY151" s="229" t="s">
        <v>217</v>
      </c>
    </row>
    <row r="152" spans="2:51" s="13" customFormat="1" ht="13.5">
      <c r="B152" s="230"/>
      <c r="C152" s="231"/>
      <c r="D152" s="232" t="s">
        <v>231</v>
      </c>
      <c r="E152" s="233" t="s">
        <v>40</v>
      </c>
      <c r="F152" s="234" t="s">
        <v>238</v>
      </c>
      <c r="G152" s="231"/>
      <c r="H152" s="235">
        <v>42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231</v>
      </c>
      <c r="AU152" s="241" t="s">
        <v>92</v>
      </c>
      <c r="AV152" s="13" t="s">
        <v>224</v>
      </c>
      <c r="AW152" s="13" t="s">
        <v>43</v>
      </c>
      <c r="AX152" s="13" t="s">
        <v>24</v>
      </c>
      <c r="AY152" s="241" t="s">
        <v>217</v>
      </c>
    </row>
    <row r="153" spans="2:65" s="1" customFormat="1" ht="22.5" customHeight="1">
      <c r="B153" s="42"/>
      <c r="C153" s="242" t="s">
        <v>259</v>
      </c>
      <c r="D153" s="242" t="s">
        <v>266</v>
      </c>
      <c r="E153" s="243" t="s">
        <v>1217</v>
      </c>
      <c r="F153" s="244" t="s">
        <v>1218</v>
      </c>
      <c r="G153" s="245" t="s">
        <v>450</v>
      </c>
      <c r="H153" s="246">
        <v>12</v>
      </c>
      <c r="I153" s="247"/>
      <c r="J153" s="248">
        <f>ROUND(I153*H153,2)</f>
        <v>0</v>
      </c>
      <c r="K153" s="244" t="s">
        <v>352</v>
      </c>
      <c r="L153" s="249"/>
      <c r="M153" s="250" t="s">
        <v>40</v>
      </c>
      <c r="N153" s="251" t="s">
        <v>54</v>
      </c>
      <c r="O153" s="43"/>
      <c r="P153" s="204">
        <f>O153*H153</f>
        <v>0</v>
      </c>
      <c r="Q153" s="204">
        <v>0.00016</v>
      </c>
      <c r="R153" s="204">
        <f>Q153*H153</f>
        <v>0.0019200000000000003</v>
      </c>
      <c r="S153" s="204">
        <v>0</v>
      </c>
      <c r="T153" s="205">
        <f>S153*H153</f>
        <v>0</v>
      </c>
      <c r="AR153" s="24" t="s">
        <v>357</v>
      </c>
      <c r="AT153" s="24" t="s">
        <v>266</v>
      </c>
      <c r="AU153" s="24" t="s">
        <v>92</v>
      </c>
      <c r="AY153" s="24" t="s">
        <v>217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4" t="s">
        <v>24</v>
      </c>
      <c r="BK153" s="206">
        <f>ROUND(I153*H153,2)</f>
        <v>0</v>
      </c>
      <c r="BL153" s="24" t="s">
        <v>276</v>
      </c>
      <c r="BM153" s="24" t="s">
        <v>1219</v>
      </c>
    </row>
    <row r="154" spans="2:51" s="14" customFormat="1" ht="13.5">
      <c r="B154" s="260"/>
      <c r="C154" s="261"/>
      <c r="D154" s="209" t="s">
        <v>231</v>
      </c>
      <c r="E154" s="262" t="s">
        <v>40</v>
      </c>
      <c r="F154" s="263" t="s">
        <v>1167</v>
      </c>
      <c r="G154" s="261"/>
      <c r="H154" s="264" t="s">
        <v>40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231</v>
      </c>
      <c r="AU154" s="270" t="s">
        <v>92</v>
      </c>
      <c r="AV154" s="14" t="s">
        <v>24</v>
      </c>
      <c r="AW154" s="14" t="s">
        <v>43</v>
      </c>
      <c r="AX154" s="14" t="s">
        <v>83</v>
      </c>
      <c r="AY154" s="270" t="s">
        <v>217</v>
      </c>
    </row>
    <row r="155" spans="2:51" s="14" customFormat="1" ht="13.5">
      <c r="B155" s="260"/>
      <c r="C155" s="261"/>
      <c r="D155" s="209" t="s">
        <v>231</v>
      </c>
      <c r="E155" s="262" t="s">
        <v>40</v>
      </c>
      <c r="F155" s="263" t="s">
        <v>1168</v>
      </c>
      <c r="G155" s="261"/>
      <c r="H155" s="264" t="s">
        <v>40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231</v>
      </c>
      <c r="AU155" s="270" t="s">
        <v>92</v>
      </c>
      <c r="AV155" s="14" t="s">
        <v>24</v>
      </c>
      <c r="AW155" s="14" t="s">
        <v>43</v>
      </c>
      <c r="AX155" s="14" t="s">
        <v>83</v>
      </c>
      <c r="AY155" s="270" t="s">
        <v>217</v>
      </c>
    </row>
    <row r="156" spans="2:51" s="11" customFormat="1" ht="13.5">
      <c r="B156" s="207"/>
      <c r="C156" s="208"/>
      <c r="D156" s="209" t="s">
        <v>231</v>
      </c>
      <c r="E156" s="210" t="s">
        <v>40</v>
      </c>
      <c r="F156" s="211" t="s">
        <v>259</v>
      </c>
      <c r="G156" s="208"/>
      <c r="H156" s="212">
        <v>12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231</v>
      </c>
      <c r="AU156" s="218" t="s">
        <v>92</v>
      </c>
      <c r="AV156" s="11" t="s">
        <v>92</v>
      </c>
      <c r="AW156" s="11" t="s">
        <v>43</v>
      </c>
      <c r="AX156" s="11" t="s">
        <v>83</v>
      </c>
      <c r="AY156" s="218" t="s">
        <v>217</v>
      </c>
    </row>
    <row r="157" spans="2:51" s="12" customFormat="1" ht="13.5">
      <c r="B157" s="219"/>
      <c r="C157" s="220"/>
      <c r="D157" s="209" t="s">
        <v>231</v>
      </c>
      <c r="E157" s="221" t="s">
        <v>40</v>
      </c>
      <c r="F157" s="222" t="s">
        <v>1206</v>
      </c>
      <c r="G157" s="220"/>
      <c r="H157" s="223">
        <v>12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231</v>
      </c>
      <c r="AU157" s="229" t="s">
        <v>92</v>
      </c>
      <c r="AV157" s="12" t="s">
        <v>227</v>
      </c>
      <c r="AW157" s="12" t="s">
        <v>43</v>
      </c>
      <c r="AX157" s="12" t="s">
        <v>83</v>
      </c>
      <c r="AY157" s="229" t="s">
        <v>217</v>
      </c>
    </row>
    <row r="158" spans="2:51" s="13" customFormat="1" ht="13.5">
      <c r="B158" s="230"/>
      <c r="C158" s="231"/>
      <c r="D158" s="232" t="s">
        <v>231</v>
      </c>
      <c r="E158" s="233" t="s">
        <v>40</v>
      </c>
      <c r="F158" s="234" t="s">
        <v>238</v>
      </c>
      <c r="G158" s="231"/>
      <c r="H158" s="235">
        <v>12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231</v>
      </c>
      <c r="AU158" s="241" t="s">
        <v>92</v>
      </c>
      <c r="AV158" s="13" t="s">
        <v>224</v>
      </c>
      <c r="AW158" s="13" t="s">
        <v>43</v>
      </c>
      <c r="AX158" s="13" t="s">
        <v>24</v>
      </c>
      <c r="AY158" s="241" t="s">
        <v>217</v>
      </c>
    </row>
    <row r="159" spans="2:65" s="1" customFormat="1" ht="22.5" customHeight="1">
      <c r="B159" s="42"/>
      <c r="C159" s="242" t="s">
        <v>262</v>
      </c>
      <c r="D159" s="242" t="s">
        <v>266</v>
      </c>
      <c r="E159" s="243" t="s">
        <v>1220</v>
      </c>
      <c r="F159" s="244" t="s">
        <v>1221</v>
      </c>
      <c r="G159" s="245" t="s">
        <v>450</v>
      </c>
      <c r="H159" s="246">
        <v>20</v>
      </c>
      <c r="I159" s="247"/>
      <c r="J159" s="248">
        <f>ROUND(I159*H159,2)</f>
        <v>0</v>
      </c>
      <c r="K159" s="244" t="s">
        <v>352</v>
      </c>
      <c r="L159" s="249"/>
      <c r="M159" s="250" t="s">
        <v>40</v>
      </c>
      <c r="N159" s="251" t="s">
        <v>54</v>
      </c>
      <c r="O159" s="43"/>
      <c r="P159" s="204">
        <f>O159*H159</f>
        <v>0</v>
      </c>
      <c r="Q159" s="204">
        <v>0.00024</v>
      </c>
      <c r="R159" s="204">
        <f>Q159*H159</f>
        <v>0.0048000000000000004</v>
      </c>
      <c r="S159" s="204">
        <v>0</v>
      </c>
      <c r="T159" s="205">
        <f>S159*H159</f>
        <v>0</v>
      </c>
      <c r="AR159" s="24" t="s">
        <v>357</v>
      </c>
      <c r="AT159" s="24" t="s">
        <v>266</v>
      </c>
      <c r="AU159" s="24" t="s">
        <v>92</v>
      </c>
      <c r="AY159" s="24" t="s">
        <v>217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24" t="s">
        <v>24</v>
      </c>
      <c r="BK159" s="206">
        <f>ROUND(I159*H159,2)</f>
        <v>0</v>
      </c>
      <c r="BL159" s="24" t="s">
        <v>276</v>
      </c>
      <c r="BM159" s="24" t="s">
        <v>1222</v>
      </c>
    </row>
    <row r="160" spans="2:51" s="14" customFormat="1" ht="13.5">
      <c r="B160" s="260"/>
      <c r="C160" s="261"/>
      <c r="D160" s="209" t="s">
        <v>231</v>
      </c>
      <c r="E160" s="262" t="s">
        <v>40</v>
      </c>
      <c r="F160" s="263" t="s">
        <v>1167</v>
      </c>
      <c r="G160" s="261"/>
      <c r="H160" s="264" t="s">
        <v>40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231</v>
      </c>
      <c r="AU160" s="270" t="s">
        <v>92</v>
      </c>
      <c r="AV160" s="14" t="s">
        <v>24</v>
      </c>
      <c r="AW160" s="14" t="s">
        <v>43</v>
      </c>
      <c r="AX160" s="14" t="s">
        <v>83</v>
      </c>
      <c r="AY160" s="270" t="s">
        <v>217</v>
      </c>
    </row>
    <row r="161" spans="2:51" s="14" customFormat="1" ht="13.5">
      <c r="B161" s="260"/>
      <c r="C161" s="261"/>
      <c r="D161" s="209" t="s">
        <v>231</v>
      </c>
      <c r="E161" s="262" t="s">
        <v>40</v>
      </c>
      <c r="F161" s="263" t="s">
        <v>1168</v>
      </c>
      <c r="G161" s="261"/>
      <c r="H161" s="264" t="s">
        <v>40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231</v>
      </c>
      <c r="AU161" s="270" t="s">
        <v>92</v>
      </c>
      <c r="AV161" s="14" t="s">
        <v>24</v>
      </c>
      <c r="AW161" s="14" t="s">
        <v>43</v>
      </c>
      <c r="AX161" s="14" t="s">
        <v>83</v>
      </c>
      <c r="AY161" s="270" t="s">
        <v>217</v>
      </c>
    </row>
    <row r="162" spans="2:51" s="11" customFormat="1" ht="13.5">
      <c r="B162" s="207"/>
      <c r="C162" s="208"/>
      <c r="D162" s="209" t="s">
        <v>231</v>
      </c>
      <c r="E162" s="210" t="s">
        <v>40</v>
      </c>
      <c r="F162" s="211" t="s">
        <v>1209</v>
      </c>
      <c r="G162" s="208"/>
      <c r="H162" s="212">
        <v>20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231</v>
      </c>
      <c r="AU162" s="218" t="s">
        <v>92</v>
      </c>
      <c r="AV162" s="11" t="s">
        <v>92</v>
      </c>
      <c r="AW162" s="11" t="s">
        <v>43</v>
      </c>
      <c r="AX162" s="11" t="s">
        <v>83</v>
      </c>
      <c r="AY162" s="218" t="s">
        <v>217</v>
      </c>
    </row>
    <row r="163" spans="2:51" s="12" customFormat="1" ht="13.5">
      <c r="B163" s="219"/>
      <c r="C163" s="220"/>
      <c r="D163" s="209" t="s">
        <v>231</v>
      </c>
      <c r="E163" s="221" t="s">
        <v>40</v>
      </c>
      <c r="F163" s="222" t="s">
        <v>1210</v>
      </c>
      <c r="G163" s="220"/>
      <c r="H163" s="223">
        <v>20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231</v>
      </c>
      <c r="AU163" s="229" t="s">
        <v>92</v>
      </c>
      <c r="AV163" s="12" t="s">
        <v>227</v>
      </c>
      <c r="AW163" s="12" t="s">
        <v>43</v>
      </c>
      <c r="AX163" s="12" t="s">
        <v>83</v>
      </c>
      <c r="AY163" s="229" t="s">
        <v>217</v>
      </c>
    </row>
    <row r="164" spans="2:51" s="13" customFormat="1" ht="13.5">
      <c r="B164" s="230"/>
      <c r="C164" s="231"/>
      <c r="D164" s="232" t="s">
        <v>231</v>
      </c>
      <c r="E164" s="233" t="s">
        <v>40</v>
      </c>
      <c r="F164" s="234" t="s">
        <v>238</v>
      </c>
      <c r="G164" s="231"/>
      <c r="H164" s="235">
        <v>20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231</v>
      </c>
      <c r="AU164" s="241" t="s">
        <v>92</v>
      </c>
      <c r="AV164" s="13" t="s">
        <v>224</v>
      </c>
      <c r="AW164" s="13" t="s">
        <v>43</v>
      </c>
      <c r="AX164" s="13" t="s">
        <v>24</v>
      </c>
      <c r="AY164" s="241" t="s">
        <v>217</v>
      </c>
    </row>
    <row r="165" spans="2:65" s="1" customFormat="1" ht="22.5" customHeight="1">
      <c r="B165" s="42"/>
      <c r="C165" s="195" t="s">
        <v>265</v>
      </c>
      <c r="D165" s="195" t="s">
        <v>219</v>
      </c>
      <c r="E165" s="196" t="s">
        <v>1223</v>
      </c>
      <c r="F165" s="197" t="s">
        <v>1224</v>
      </c>
      <c r="G165" s="198" t="s">
        <v>450</v>
      </c>
      <c r="H165" s="199">
        <v>23</v>
      </c>
      <c r="I165" s="200"/>
      <c r="J165" s="201">
        <f>ROUND(I165*H165,2)</f>
        <v>0</v>
      </c>
      <c r="K165" s="197" t="s">
        <v>352</v>
      </c>
      <c r="L165" s="62"/>
      <c r="M165" s="202" t="s">
        <v>40</v>
      </c>
      <c r="N165" s="203" t="s">
        <v>54</v>
      </c>
      <c r="O165" s="43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AR165" s="24" t="s">
        <v>276</v>
      </c>
      <c r="AT165" s="24" t="s">
        <v>219</v>
      </c>
      <c r="AU165" s="24" t="s">
        <v>92</v>
      </c>
      <c r="AY165" s="24" t="s">
        <v>217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4" t="s">
        <v>24</v>
      </c>
      <c r="BK165" s="206">
        <f>ROUND(I165*H165,2)</f>
        <v>0</v>
      </c>
      <c r="BL165" s="24" t="s">
        <v>276</v>
      </c>
      <c r="BM165" s="24" t="s">
        <v>1225</v>
      </c>
    </row>
    <row r="166" spans="2:51" s="14" customFormat="1" ht="13.5">
      <c r="B166" s="260"/>
      <c r="C166" s="261"/>
      <c r="D166" s="209" t="s">
        <v>231</v>
      </c>
      <c r="E166" s="262" t="s">
        <v>40</v>
      </c>
      <c r="F166" s="263" t="s">
        <v>1167</v>
      </c>
      <c r="G166" s="261"/>
      <c r="H166" s="264" t="s">
        <v>40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231</v>
      </c>
      <c r="AU166" s="270" t="s">
        <v>92</v>
      </c>
      <c r="AV166" s="14" t="s">
        <v>24</v>
      </c>
      <c r="AW166" s="14" t="s">
        <v>43</v>
      </c>
      <c r="AX166" s="14" t="s">
        <v>83</v>
      </c>
      <c r="AY166" s="270" t="s">
        <v>217</v>
      </c>
    </row>
    <row r="167" spans="2:51" s="14" customFormat="1" ht="13.5">
      <c r="B167" s="260"/>
      <c r="C167" s="261"/>
      <c r="D167" s="209" t="s">
        <v>231</v>
      </c>
      <c r="E167" s="262" t="s">
        <v>40</v>
      </c>
      <c r="F167" s="263" t="s">
        <v>1168</v>
      </c>
      <c r="G167" s="261"/>
      <c r="H167" s="264" t="s">
        <v>40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231</v>
      </c>
      <c r="AU167" s="270" t="s">
        <v>92</v>
      </c>
      <c r="AV167" s="14" t="s">
        <v>24</v>
      </c>
      <c r="AW167" s="14" t="s">
        <v>43</v>
      </c>
      <c r="AX167" s="14" t="s">
        <v>83</v>
      </c>
      <c r="AY167" s="270" t="s">
        <v>217</v>
      </c>
    </row>
    <row r="168" spans="2:51" s="11" customFormat="1" ht="13.5">
      <c r="B168" s="207"/>
      <c r="C168" s="208"/>
      <c r="D168" s="209" t="s">
        <v>231</v>
      </c>
      <c r="E168" s="210" t="s">
        <v>40</v>
      </c>
      <c r="F168" s="211" t="s">
        <v>29</v>
      </c>
      <c r="G168" s="208"/>
      <c r="H168" s="212">
        <v>10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231</v>
      </c>
      <c r="AU168" s="218" t="s">
        <v>92</v>
      </c>
      <c r="AV168" s="11" t="s">
        <v>92</v>
      </c>
      <c r="AW168" s="11" t="s">
        <v>43</v>
      </c>
      <c r="AX168" s="11" t="s">
        <v>83</v>
      </c>
      <c r="AY168" s="218" t="s">
        <v>217</v>
      </c>
    </row>
    <row r="169" spans="2:51" s="12" customFormat="1" ht="13.5">
      <c r="B169" s="219"/>
      <c r="C169" s="220"/>
      <c r="D169" s="209" t="s">
        <v>231</v>
      </c>
      <c r="E169" s="221" t="s">
        <v>40</v>
      </c>
      <c r="F169" s="222" t="s">
        <v>1226</v>
      </c>
      <c r="G169" s="220"/>
      <c r="H169" s="223">
        <v>10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231</v>
      </c>
      <c r="AU169" s="229" t="s">
        <v>92</v>
      </c>
      <c r="AV169" s="12" t="s">
        <v>227</v>
      </c>
      <c r="AW169" s="12" t="s">
        <v>43</v>
      </c>
      <c r="AX169" s="12" t="s">
        <v>83</v>
      </c>
      <c r="AY169" s="229" t="s">
        <v>217</v>
      </c>
    </row>
    <row r="170" spans="2:51" s="11" customFormat="1" ht="13.5">
      <c r="B170" s="207"/>
      <c r="C170" s="208"/>
      <c r="D170" s="209" t="s">
        <v>231</v>
      </c>
      <c r="E170" s="210" t="s">
        <v>40</v>
      </c>
      <c r="F170" s="211" t="s">
        <v>253</v>
      </c>
      <c r="G170" s="208"/>
      <c r="H170" s="212">
        <v>9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231</v>
      </c>
      <c r="AU170" s="218" t="s">
        <v>92</v>
      </c>
      <c r="AV170" s="11" t="s">
        <v>92</v>
      </c>
      <c r="AW170" s="11" t="s">
        <v>43</v>
      </c>
      <c r="AX170" s="11" t="s">
        <v>83</v>
      </c>
      <c r="AY170" s="218" t="s">
        <v>217</v>
      </c>
    </row>
    <row r="171" spans="2:51" s="12" customFormat="1" ht="13.5">
      <c r="B171" s="219"/>
      <c r="C171" s="220"/>
      <c r="D171" s="209" t="s">
        <v>231</v>
      </c>
      <c r="E171" s="221" t="s">
        <v>40</v>
      </c>
      <c r="F171" s="222" t="s">
        <v>1227</v>
      </c>
      <c r="G171" s="220"/>
      <c r="H171" s="223">
        <v>9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231</v>
      </c>
      <c r="AU171" s="229" t="s">
        <v>92</v>
      </c>
      <c r="AV171" s="12" t="s">
        <v>227</v>
      </c>
      <c r="AW171" s="12" t="s">
        <v>43</v>
      </c>
      <c r="AX171" s="12" t="s">
        <v>83</v>
      </c>
      <c r="AY171" s="229" t="s">
        <v>217</v>
      </c>
    </row>
    <row r="172" spans="2:51" s="11" customFormat="1" ht="13.5">
      <c r="B172" s="207"/>
      <c r="C172" s="208"/>
      <c r="D172" s="209" t="s">
        <v>231</v>
      </c>
      <c r="E172" s="210" t="s">
        <v>40</v>
      </c>
      <c r="F172" s="211" t="s">
        <v>92</v>
      </c>
      <c r="G172" s="208"/>
      <c r="H172" s="212">
        <v>2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231</v>
      </c>
      <c r="AU172" s="218" t="s">
        <v>92</v>
      </c>
      <c r="AV172" s="11" t="s">
        <v>92</v>
      </c>
      <c r="AW172" s="11" t="s">
        <v>43</v>
      </c>
      <c r="AX172" s="11" t="s">
        <v>83</v>
      </c>
      <c r="AY172" s="218" t="s">
        <v>217</v>
      </c>
    </row>
    <row r="173" spans="2:51" s="12" customFormat="1" ht="13.5">
      <c r="B173" s="219"/>
      <c r="C173" s="220"/>
      <c r="D173" s="209" t="s">
        <v>231</v>
      </c>
      <c r="E173" s="221" t="s">
        <v>40</v>
      </c>
      <c r="F173" s="222" t="s">
        <v>1228</v>
      </c>
      <c r="G173" s="220"/>
      <c r="H173" s="223">
        <v>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231</v>
      </c>
      <c r="AU173" s="229" t="s">
        <v>92</v>
      </c>
      <c r="AV173" s="12" t="s">
        <v>227</v>
      </c>
      <c r="AW173" s="12" t="s">
        <v>43</v>
      </c>
      <c r="AX173" s="12" t="s">
        <v>83</v>
      </c>
      <c r="AY173" s="229" t="s">
        <v>217</v>
      </c>
    </row>
    <row r="174" spans="2:51" s="11" customFormat="1" ht="13.5">
      <c r="B174" s="207"/>
      <c r="C174" s="208"/>
      <c r="D174" s="209" t="s">
        <v>231</v>
      </c>
      <c r="E174" s="210" t="s">
        <v>40</v>
      </c>
      <c r="F174" s="211" t="s">
        <v>92</v>
      </c>
      <c r="G174" s="208"/>
      <c r="H174" s="212">
        <v>2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231</v>
      </c>
      <c r="AU174" s="218" t="s">
        <v>92</v>
      </c>
      <c r="AV174" s="11" t="s">
        <v>92</v>
      </c>
      <c r="AW174" s="11" t="s">
        <v>43</v>
      </c>
      <c r="AX174" s="11" t="s">
        <v>83</v>
      </c>
      <c r="AY174" s="218" t="s">
        <v>217</v>
      </c>
    </row>
    <row r="175" spans="2:51" s="12" customFormat="1" ht="13.5">
      <c r="B175" s="219"/>
      <c r="C175" s="220"/>
      <c r="D175" s="209" t="s">
        <v>231</v>
      </c>
      <c r="E175" s="221" t="s">
        <v>40</v>
      </c>
      <c r="F175" s="222" t="s">
        <v>1229</v>
      </c>
      <c r="G175" s="220"/>
      <c r="H175" s="223">
        <v>2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231</v>
      </c>
      <c r="AU175" s="229" t="s">
        <v>92</v>
      </c>
      <c r="AV175" s="12" t="s">
        <v>227</v>
      </c>
      <c r="AW175" s="12" t="s">
        <v>43</v>
      </c>
      <c r="AX175" s="12" t="s">
        <v>83</v>
      </c>
      <c r="AY175" s="229" t="s">
        <v>217</v>
      </c>
    </row>
    <row r="176" spans="2:51" s="13" customFormat="1" ht="13.5">
      <c r="B176" s="230"/>
      <c r="C176" s="231"/>
      <c r="D176" s="232" t="s">
        <v>231</v>
      </c>
      <c r="E176" s="233" t="s">
        <v>40</v>
      </c>
      <c r="F176" s="234" t="s">
        <v>238</v>
      </c>
      <c r="G176" s="231"/>
      <c r="H176" s="235">
        <v>23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231</v>
      </c>
      <c r="AU176" s="241" t="s">
        <v>92</v>
      </c>
      <c r="AV176" s="13" t="s">
        <v>224</v>
      </c>
      <c r="AW176" s="13" t="s">
        <v>43</v>
      </c>
      <c r="AX176" s="13" t="s">
        <v>24</v>
      </c>
      <c r="AY176" s="241" t="s">
        <v>217</v>
      </c>
    </row>
    <row r="177" spans="2:65" s="1" customFormat="1" ht="22.5" customHeight="1">
      <c r="B177" s="42"/>
      <c r="C177" s="242" t="s">
        <v>10</v>
      </c>
      <c r="D177" s="242" t="s">
        <v>266</v>
      </c>
      <c r="E177" s="243" t="s">
        <v>1230</v>
      </c>
      <c r="F177" s="244" t="s">
        <v>1231</v>
      </c>
      <c r="G177" s="245" t="s">
        <v>450</v>
      </c>
      <c r="H177" s="246">
        <v>2</v>
      </c>
      <c r="I177" s="247"/>
      <c r="J177" s="248">
        <f>ROUND(I177*H177,2)</f>
        <v>0</v>
      </c>
      <c r="K177" s="244" t="s">
        <v>352</v>
      </c>
      <c r="L177" s="249"/>
      <c r="M177" s="250" t="s">
        <v>40</v>
      </c>
      <c r="N177" s="251" t="s">
        <v>54</v>
      </c>
      <c r="O177" s="43"/>
      <c r="P177" s="204">
        <f>O177*H177</f>
        <v>0</v>
      </c>
      <c r="Q177" s="204">
        <v>0.00014</v>
      </c>
      <c r="R177" s="204">
        <f>Q177*H177</f>
        <v>0.00028</v>
      </c>
      <c r="S177" s="204">
        <v>0</v>
      </c>
      <c r="T177" s="205">
        <f>S177*H177</f>
        <v>0</v>
      </c>
      <c r="AR177" s="24" t="s">
        <v>357</v>
      </c>
      <c r="AT177" s="24" t="s">
        <v>266</v>
      </c>
      <c r="AU177" s="24" t="s">
        <v>92</v>
      </c>
      <c r="AY177" s="24" t="s">
        <v>217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24" t="s">
        <v>24</v>
      </c>
      <c r="BK177" s="206">
        <f>ROUND(I177*H177,2)</f>
        <v>0</v>
      </c>
      <c r="BL177" s="24" t="s">
        <v>276</v>
      </c>
      <c r="BM177" s="24" t="s">
        <v>1232</v>
      </c>
    </row>
    <row r="178" spans="2:51" s="14" customFormat="1" ht="13.5">
      <c r="B178" s="260"/>
      <c r="C178" s="261"/>
      <c r="D178" s="209" t="s">
        <v>231</v>
      </c>
      <c r="E178" s="262" t="s">
        <v>40</v>
      </c>
      <c r="F178" s="263" t="s">
        <v>1167</v>
      </c>
      <c r="G178" s="261"/>
      <c r="H178" s="264" t="s">
        <v>40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231</v>
      </c>
      <c r="AU178" s="270" t="s">
        <v>92</v>
      </c>
      <c r="AV178" s="14" t="s">
        <v>24</v>
      </c>
      <c r="AW178" s="14" t="s">
        <v>43</v>
      </c>
      <c r="AX178" s="14" t="s">
        <v>83</v>
      </c>
      <c r="AY178" s="270" t="s">
        <v>217</v>
      </c>
    </row>
    <row r="179" spans="2:51" s="14" customFormat="1" ht="13.5">
      <c r="B179" s="260"/>
      <c r="C179" s="261"/>
      <c r="D179" s="209" t="s">
        <v>231</v>
      </c>
      <c r="E179" s="262" t="s">
        <v>40</v>
      </c>
      <c r="F179" s="263" t="s">
        <v>1168</v>
      </c>
      <c r="G179" s="261"/>
      <c r="H179" s="264" t="s">
        <v>40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231</v>
      </c>
      <c r="AU179" s="270" t="s">
        <v>92</v>
      </c>
      <c r="AV179" s="14" t="s">
        <v>24</v>
      </c>
      <c r="AW179" s="14" t="s">
        <v>43</v>
      </c>
      <c r="AX179" s="14" t="s">
        <v>83</v>
      </c>
      <c r="AY179" s="270" t="s">
        <v>217</v>
      </c>
    </row>
    <row r="180" spans="2:51" s="11" customFormat="1" ht="13.5">
      <c r="B180" s="207"/>
      <c r="C180" s="208"/>
      <c r="D180" s="209" t="s">
        <v>231</v>
      </c>
      <c r="E180" s="210" t="s">
        <v>40</v>
      </c>
      <c r="F180" s="211" t="s">
        <v>92</v>
      </c>
      <c r="G180" s="208"/>
      <c r="H180" s="212">
        <v>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231</v>
      </c>
      <c r="AU180" s="218" t="s">
        <v>92</v>
      </c>
      <c r="AV180" s="11" t="s">
        <v>92</v>
      </c>
      <c r="AW180" s="11" t="s">
        <v>43</v>
      </c>
      <c r="AX180" s="11" t="s">
        <v>83</v>
      </c>
      <c r="AY180" s="218" t="s">
        <v>217</v>
      </c>
    </row>
    <row r="181" spans="2:51" s="12" customFormat="1" ht="13.5">
      <c r="B181" s="219"/>
      <c r="C181" s="220"/>
      <c r="D181" s="209" t="s">
        <v>231</v>
      </c>
      <c r="E181" s="221" t="s">
        <v>40</v>
      </c>
      <c r="F181" s="222" t="s">
        <v>1228</v>
      </c>
      <c r="G181" s="220"/>
      <c r="H181" s="223">
        <v>2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231</v>
      </c>
      <c r="AU181" s="229" t="s">
        <v>92</v>
      </c>
      <c r="AV181" s="12" t="s">
        <v>227</v>
      </c>
      <c r="AW181" s="12" t="s">
        <v>43</v>
      </c>
      <c r="AX181" s="12" t="s">
        <v>83</v>
      </c>
      <c r="AY181" s="229" t="s">
        <v>217</v>
      </c>
    </row>
    <row r="182" spans="2:51" s="13" customFormat="1" ht="13.5">
      <c r="B182" s="230"/>
      <c r="C182" s="231"/>
      <c r="D182" s="232" t="s">
        <v>231</v>
      </c>
      <c r="E182" s="233" t="s">
        <v>40</v>
      </c>
      <c r="F182" s="234" t="s">
        <v>238</v>
      </c>
      <c r="G182" s="231"/>
      <c r="H182" s="235">
        <v>2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231</v>
      </c>
      <c r="AU182" s="241" t="s">
        <v>92</v>
      </c>
      <c r="AV182" s="13" t="s">
        <v>224</v>
      </c>
      <c r="AW182" s="13" t="s">
        <v>43</v>
      </c>
      <c r="AX182" s="13" t="s">
        <v>24</v>
      </c>
      <c r="AY182" s="241" t="s">
        <v>217</v>
      </c>
    </row>
    <row r="183" spans="2:65" s="1" customFormat="1" ht="22.5" customHeight="1">
      <c r="B183" s="42"/>
      <c r="C183" s="242" t="s">
        <v>276</v>
      </c>
      <c r="D183" s="242" t="s">
        <v>266</v>
      </c>
      <c r="E183" s="243" t="s">
        <v>1233</v>
      </c>
      <c r="F183" s="244" t="s">
        <v>1234</v>
      </c>
      <c r="G183" s="245" t="s">
        <v>450</v>
      </c>
      <c r="H183" s="246">
        <v>9</v>
      </c>
      <c r="I183" s="247"/>
      <c r="J183" s="248">
        <f>ROUND(I183*H183,2)</f>
        <v>0</v>
      </c>
      <c r="K183" s="244" t="s">
        <v>352</v>
      </c>
      <c r="L183" s="249"/>
      <c r="M183" s="250" t="s">
        <v>40</v>
      </c>
      <c r="N183" s="251" t="s">
        <v>54</v>
      </c>
      <c r="O183" s="43"/>
      <c r="P183" s="204">
        <f>O183*H183</f>
        <v>0</v>
      </c>
      <c r="Q183" s="204">
        <v>0.00022</v>
      </c>
      <c r="R183" s="204">
        <f>Q183*H183</f>
        <v>0.00198</v>
      </c>
      <c r="S183" s="204">
        <v>0</v>
      </c>
      <c r="T183" s="205">
        <f>S183*H183</f>
        <v>0</v>
      </c>
      <c r="AR183" s="24" t="s">
        <v>357</v>
      </c>
      <c r="AT183" s="24" t="s">
        <v>266</v>
      </c>
      <c r="AU183" s="24" t="s">
        <v>92</v>
      </c>
      <c r="AY183" s="24" t="s">
        <v>217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24" t="s">
        <v>24</v>
      </c>
      <c r="BK183" s="206">
        <f>ROUND(I183*H183,2)</f>
        <v>0</v>
      </c>
      <c r="BL183" s="24" t="s">
        <v>276</v>
      </c>
      <c r="BM183" s="24" t="s">
        <v>1235</v>
      </c>
    </row>
    <row r="184" spans="2:51" s="14" customFormat="1" ht="13.5">
      <c r="B184" s="260"/>
      <c r="C184" s="261"/>
      <c r="D184" s="209" t="s">
        <v>231</v>
      </c>
      <c r="E184" s="262" t="s">
        <v>40</v>
      </c>
      <c r="F184" s="263" t="s">
        <v>1167</v>
      </c>
      <c r="G184" s="261"/>
      <c r="H184" s="264" t="s">
        <v>40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AT184" s="270" t="s">
        <v>231</v>
      </c>
      <c r="AU184" s="270" t="s">
        <v>92</v>
      </c>
      <c r="AV184" s="14" t="s">
        <v>24</v>
      </c>
      <c r="AW184" s="14" t="s">
        <v>43</v>
      </c>
      <c r="AX184" s="14" t="s">
        <v>83</v>
      </c>
      <c r="AY184" s="270" t="s">
        <v>217</v>
      </c>
    </row>
    <row r="185" spans="2:51" s="14" customFormat="1" ht="13.5">
      <c r="B185" s="260"/>
      <c r="C185" s="261"/>
      <c r="D185" s="209" t="s">
        <v>231</v>
      </c>
      <c r="E185" s="262" t="s">
        <v>40</v>
      </c>
      <c r="F185" s="263" t="s">
        <v>1168</v>
      </c>
      <c r="G185" s="261"/>
      <c r="H185" s="264" t="s">
        <v>40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AT185" s="270" t="s">
        <v>231</v>
      </c>
      <c r="AU185" s="270" t="s">
        <v>92</v>
      </c>
      <c r="AV185" s="14" t="s">
        <v>24</v>
      </c>
      <c r="AW185" s="14" t="s">
        <v>43</v>
      </c>
      <c r="AX185" s="14" t="s">
        <v>83</v>
      </c>
      <c r="AY185" s="270" t="s">
        <v>217</v>
      </c>
    </row>
    <row r="186" spans="2:51" s="11" customFormat="1" ht="13.5">
      <c r="B186" s="207"/>
      <c r="C186" s="208"/>
      <c r="D186" s="209" t="s">
        <v>231</v>
      </c>
      <c r="E186" s="210" t="s">
        <v>40</v>
      </c>
      <c r="F186" s="211" t="s">
        <v>253</v>
      </c>
      <c r="G186" s="208"/>
      <c r="H186" s="212">
        <v>9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231</v>
      </c>
      <c r="AU186" s="218" t="s">
        <v>92</v>
      </c>
      <c r="AV186" s="11" t="s">
        <v>92</v>
      </c>
      <c r="AW186" s="11" t="s">
        <v>43</v>
      </c>
      <c r="AX186" s="11" t="s">
        <v>83</v>
      </c>
      <c r="AY186" s="218" t="s">
        <v>217</v>
      </c>
    </row>
    <row r="187" spans="2:51" s="12" customFormat="1" ht="13.5">
      <c r="B187" s="219"/>
      <c r="C187" s="220"/>
      <c r="D187" s="209" t="s">
        <v>231</v>
      </c>
      <c r="E187" s="221" t="s">
        <v>40</v>
      </c>
      <c r="F187" s="222" t="s">
        <v>1227</v>
      </c>
      <c r="G187" s="220"/>
      <c r="H187" s="223">
        <v>9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231</v>
      </c>
      <c r="AU187" s="229" t="s">
        <v>92</v>
      </c>
      <c r="AV187" s="12" t="s">
        <v>227</v>
      </c>
      <c r="AW187" s="12" t="s">
        <v>43</v>
      </c>
      <c r="AX187" s="12" t="s">
        <v>83</v>
      </c>
      <c r="AY187" s="229" t="s">
        <v>217</v>
      </c>
    </row>
    <row r="188" spans="2:51" s="13" customFormat="1" ht="13.5">
      <c r="B188" s="230"/>
      <c r="C188" s="231"/>
      <c r="D188" s="232" t="s">
        <v>231</v>
      </c>
      <c r="E188" s="233" t="s">
        <v>40</v>
      </c>
      <c r="F188" s="234" t="s">
        <v>238</v>
      </c>
      <c r="G188" s="231"/>
      <c r="H188" s="235">
        <v>9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231</v>
      </c>
      <c r="AU188" s="241" t="s">
        <v>92</v>
      </c>
      <c r="AV188" s="13" t="s">
        <v>224</v>
      </c>
      <c r="AW188" s="13" t="s">
        <v>43</v>
      </c>
      <c r="AX188" s="13" t="s">
        <v>24</v>
      </c>
      <c r="AY188" s="241" t="s">
        <v>217</v>
      </c>
    </row>
    <row r="189" spans="2:65" s="1" customFormat="1" ht="22.5" customHeight="1">
      <c r="B189" s="42"/>
      <c r="C189" s="242" t="s">
        <v>280</v>
      </c>
      <c r="D189" s="242" t="s">
        <v>266</v>
      </c>
      <c r="E189" s="243" t="s">
        <v>1236</v>
      </c>
      <c r="F189" s="244" t="s">
        <v>1237</v>
      </c>
      <c r="G189" s="245" t="s">
        <v>450</v>
      </c>
      <c r="H189" s="246">
        <v>10</v>
      </c>
      <c r="I189" s="247"/>
      <c r="J189" s="248">
        <f>ROUND(I189*H189,2)</f>
        <v>0</v>
      </c>
      <c r="K189" s="244" t="s">
        <v>352</v>
      </c>
      <c r="L189" s="249"/>
      <c r="M189" s="250" t="s">
        <v>40</v>
      </c>
      <c r="N189" s="251" t="s">
        <v>54</v>
      </c>
      <c r="O189" s="43"/>
      <c r="P189" s="204">
        <f>O189*H189</f>
        <v>0</v>
      </c>
      <c r="Q189" s="204">
        <v>0.00022</v>
      </c>
      <c r="R189" s="204">
        <f>Q189*H189</f>
        <v>0.0022</v>
      </c>
      <c r="S189" s="204">
        <v>0</v>
      </c>
      <c r="T189" s="205">
        <f>S189*H189</f>
        <v>0</v>
      </c>
      <c r="AR189" s="24" t="s">
        <v>357</v>
      </c>
      <c r="AT189" s="24" t="s">
        <v>266</v>
      </c>
      <c r="AU189" s="24" t="s">
        <v>92</v>
      </c>
      <c r="AY189" s="24" t="s">
        <v>217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24" t="s">
        <v>24</v>
      </c>
      <c r="BK189" s="206">
        <f>ROUND(I189*H189,2)</f>
        <v>0</v>
      </c>
      <c r="BL189" s="24" t="s">
        <v>276</v>
      </c>
      <c r="BM189" s="24" t="s">
        <v>1238</v>
      </c>
    </row>
    <row r="190" spans="2:51" s="14" customFormat="1" ht="13.5">
      <c r="B190" s="260"/>
      <c r="C190" s="261"/>
      <c r="D190" s="209" t="s">
        <v>231</v>
      </c>
      <c r="E190" s="262" t="s">
        <v>40</v>
      </c>
      <c r="F190" s="263" t="s">
        <v>1167</v>
      </c>
      <c r="G190" s="261"/>
      <c r="H190" s="264" t="s">
        <v>40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231</v>
      </c>
      <c r="AU190" s="270" t="s">
        <v>92</v>
      </c>
      <c r="AV190" s="14" t="s">
        <v>24</v>
      </c>
      <c r="AW190" s="14" t="s">
        <v>43</v>
      </c>
      <c r="AX190" s="14" t="s">
        <v>83</v>
      </c>
      <c r="AY190" s="270" t="s">
        <v>217</v>
      </c>
    </row>
    <row r="191" spans="2:51" s="14" customFormat="1" ht="13.5">
      <c r="B191" s="260"/>
      <c r="C191" s="261"/>
      <c r="D191" s="209" t="s">
        <v>231</v>
      </c>
      <c r="E191" s="262" t="s">
        <v>40</v>
      </c>
      <c r="F191" s="263" t="s">
        <v>1168</v>
      </c>
      <c r="G191" s="261"/>
      <c r="H191" s="264" t="s">
        <v>40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AT191" s="270" t="s">
        <v>231</v>
      </c>
      <c r="AU191" s="270" t="s">
        <v>92</v>
      </c>
      <c r="AV191" s="14" t="s">
        <v>24</v>
      </c>
      <c r="AW191" s="14" t="s">
        <v>43</v>
      </c>
      <c r="AX191" s="14" t="s">
        <v>83</v>
      </c>
      <c r="AY191" s="270" t="s">
        <v>217</v>
      </c>
    </row>
    <row r="192" spans="2:51" s="11" customFormat="1" ht="13.5">
      <c r="B192" s="207"/>
      <c r="C192" s="208"/>
      <c r="D192" s="209" t="s">
        <v>231</v>
      </c>
      <c r="E192" s="210" t="s">
        <v>40</v>
      </c>
      <c r="F192" s="211" t="s">
        <v>29</v>
      </c>
      <c r="G192" s="208"/>
      <c r="H192" s="212">
        <v>10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231</v>
      </c>
      <c r="AU192" s="218" t="s">
        <v>92</v>
      </c>
      <c r="AV192" s="11" t="s">
        <v>92</v>
      </c>
      <c r="AW192" s="11" t="s">
        <v>43</v>
      </c>
      <c r="AX192" s="11" t="s">
        <v>83</v>
      </c>
      <c r="AY192" s="218" t="s">
        <v>217</v>
      </c>
    </row>
    <row r="193" spans="2:51" s="12" customFormat="1" ht="13.5">
      <c r="B193" s="219"/>
      <c r="C193" s="220"/>
      <c r="D193" s="209" t="s">
        <v>231</v>
      </c>
      <c r="E193" s="221" t="s">
        <v>40</v>
      </c>
      <c r="F193" s="222" t="s">
        <v>1226</v>
      </c>
      <c r="G193" s="220"/>
      <c r="H193" s="223">
        <v>10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231</v>
      </c>
      <c r="AU193" s="229" t="s">
        <v>92</v>
      </c>
      <c r="AV193" s="12" t="s">
        <v>227</v>
      </c>
      <c r="AW193" s="12" t="s">
        <v>43</v>
      </c>
      <c r="AX193" s="12" t="s">
        <v>83</v>
      </c>
      <c r="AY193" s="229" t="s">
        <v>217</v>
      </c>
    </row>
    <row r="194" spans="2:51" s="13" customFormat="1" ht="13.5">
      <c r="B194" s="230"/>
      <c r="C194" s="231"/>
      <c r="D194" s="232" t="s">
        <v>231</v>
      </c>
      <c r="E194" s="233" t="s">
        <v>40</v>
      </c>
      <c r="F194" s="234" t="s">
        <v>238</v>
      </c>
      <c r="G194" s="231"/>
      <c r="H194" s="235">
        <v>10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231</v>
      </c>
      <c r="AU194" s="241" t="s">
        <v>92</v>
      </c>
      <c r="AV194" s="13" t="s">
        <v>224</v>
      </c>
      <c r="AW194" s="13" t="s">
        <v>43</v>
      </c>
      <c r="AX194" s="13" t="s">
        <v>24</v>
      </c>
      <c r="AY194" s="241" t="s">
        <v>217</v>
      </c>
    </row>
    <row r="195" spans="2:65" s="1" customFormat="1" ht="22.5" customHeight="1">
      <c r="B195" s="42"/>
      <c r="C195" s="242" t="s">
        <v>283</v>
      </c>
      <c r="D195" s="242" t="s">
        <v>266</v>
      </c>
      <c r="E195" s="243" t="s">
        <v>1239</v>
      </c>
      <c r="F195" s="244" t="s">
        <v>1240</v>
      </c>
      <c r="G195" s="245" t="s">
        <v>450</v>
      </c>
      <c r="H195" s="246">
        <v>2</v>
      </c>
      <c r="I195" s="247"/>
      <c r="J195" s="248">
        <f>ROUND(I195*H195,2)</f>
        <v>0</v>
      </c>
      <c r="K195" s="244" t="s">
        <v>352</v>
      </c>
      <c r="L195" s="249"/>
      <c r="M195" s="250" t="s">
        <v>40</v>
      </c>
      <c r="N195" s="251" t="s">
        <v>54</v>
      </c>
      <c r="O195" s="43"/>
      <c r="P195" s="204">
        <f>O195*H195</f>
        <v>0</v>
      </c>
      <c r="Q195" s="204">
        <v>0.0007</v>
      </c>
      <c r="R195" s="204">
        <f>Q195*H195</f>
        <v>0.0014</v>
      </c>
      <c r="S195" s="204">
        <v>0</v>
      </c>
      <c r="T195" s="205">
        <f>S195*H195</f>
        <v>0</v>
      </c>
      <c r="AR195" s="24" t="s">
        <v>357</v>
      </c>
      <c r="AT195" s="24" t="s">
        <v>266</v>
      </c>
      <c r="AU195" s="24" t="s">
        <v>92</v>
      </c>
      <c r="AY195" s="24" t="s">
        <v>217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4" t="s">
        <v>24</v>
      </c>
      <c r="BK195" s="206">
        <f>ROUND(I195*H195,2)</f>
        <v>0</v>
      </c>
      <c r="BL195" s="24" t="s">
        <v>276</v>
      </c>
      <c r="BM195" s="24" t="s">
        <v>1241</v>
      </c>
    </row>
    <row r="196" spans="2:51" s="14" customFormat="1" ht="13.5">
      <c r="B196" s="260"/>
      <c r="C196" s="261"/>
      <c r="D196" s="209" t="s">
        <v>231</v>
      </c>
      <c r="E196" s="262" t="s">
        <v>40</v>
      </c>
      <c r="F196" s="263" t="s">
        <v>1167</v>
      </c>
      <c r="G196" s="261"/>
      <c r="H196" s="264" t="s">
        <v>40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231</v>
      </c>
      <c r="AU196" s="270" t="s">
        <v>92</v>
      </c>
      <c r="AV196" s="14" t="s">
        <v>24</v>
      </c>
      <c r="AW196" s="14" t="s">
        <v>43</v>
      </c>
      <c r="AX196" s="14" t="s">
        <v>83</v>
      </c>
      <c r="AY196" s="270" t="s">
        <v>217</v>
      </c>
    </row>
    <row r="197" spans="2:51" s="14" customFormat="1" ht="13.5">
      <c r="B197" s="260"/>
      <c r="C197" s="261"/>
      <c r="D197" s="209" t="s">
        <v>231</v>
      </c>
      <c r="E197" s="262" t="s">
        <v>40</v>
      </c>
      <c r="F197" s="263" t="s">
        <v>1168</v>
      </c>
      <c r="G197" s="261"/>
      <c r="H197" s="264" t="s">
        <v>40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231</v>
      </c>
      <c r="AU197" s="270" t="s">
        <v>92</v>
      </c>
      <c r="AV197" s="14" t="s">
        <v>24</v>
      </c>
      <c r="AW197" s="14" t="s">
        <v>43</v>
      </c>
      <c r="AX197" s="14" t="s">
        <v>83</v>
      </c>
      <c r="AY197" s="270" t="s">
        <v>217</v>
      </c>
    </row>
    <row r="198" spans="2:51" s="11" customFormat="1" ht="13.5">
      <c r="B198" s="207"/>
      <c r="C198" s="208"/>
      <c r="D198" s="209" t="s">
        <v>231</v>
      </c>
      <c r="E198" s="210" t="s">
        <v>40</v>
      </c>
      <c r="F198" s="211" t="s">
        <v>92</v>
      </c>
      <c r="G198" s="208"/>
      <c r="H198" s="212">
        <v>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231</v>
      </c>
      <c r="AU198" s="218" t="s">
        <v>92</v>
      </c>
      <c r="AV198" s="11" t="s">
        <v>92</v>
      </c>
      <c r="AW198" s="11" t="s">
        <v>43</v>
      </c>
      <c r="AX198" s="11" t="s">
        <v>83</v>
      </c>
      <c r="AY198" s="218" t="s">
        <v>217</v>
      </c>
    </row>
    <row r="199" spans="2:51" s="12" customFormat="1" ht="13.5">
      <c r="B199" s="219"/>
      <c r="C199" s="220"/>
      <c r="D199" s="209" t="s">
        <v>231</v>
      </c>
      <c r="E199" s="221" t="s">
        <v>40</v>
      </c>
      <c r="F199" s="222" t="s">
        <v>1229</v>
      </c>
      <c r="G199" s="220"/>
      <c r="H199" s="223">
        <v>2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231</v>
      </c>
      <c r="AU199" s="229" t="s">
        <v>92</v>
      </c>
      <c r="AV199" s="12" t="s">
        <v>227</v>
      </c>
      <c r="AW199" s="12" t="s">
        <v>43</v>
      </c>
      <c r="AX199" s="12" t="s">
        <v>83</v>
      </c>
      <c r="AY199" s="229" t="s">
        <v>217</v>
      </c>
    </row>
    <row r="200" spans="2:51" s="13" customFormat="1" ht="13.5">
      <c r="B200" s="230"/>
      <c r="C200" s="231"/>
      <c r="D200" s="232" t="s">
        <v>231</v>
      </c>
      <c r="E200" s="233" t="s">
        <v>40</v>
      </c>
      <c r="F200" s="234" t="s">
        <v>238</v>
      </c>
      <c r="G200" s="231"/>
      <c r="H200" s="235">
        <v>2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231</v>
      </c>
      <c r="AU200" s="241" t="s">
        <v>92</v>
      </c>
      <c r="AV200" s="13" t="s">
        <v>224</v>
      </c>
      <c r="AW200" s="13" t="s">
        <v>43</v>
      </c>
      <c r="AX200" s="13" t="s">
        <v>24</v>
      </c>
      <c r="AY200" s="241" t="s">
        <v>217</v>
      </c>
    </row>
    <row r="201" spans="2:65" s="1" customFormat="1" ht="22.5" customHeight="1">
      <c r="B201" s="42"/>
      <c r="C201" s="195" t="s">
        <v>288</v>
      </c>
      <c r="D201" s="195" t="s">
        <v>219</v>
      </c>
      <c r="E201" s="196" t="s">
        <v>1242</v>
      </c>
      <c r="F201" s="197" t="s">
        <v>1243</v>
      </c>
      <c r="G201" s="198" t="s">
        <v>450</v>
      </c>
      <c r="H201" s="199">
        <v>9</v>
      </c>
      <c r="I201" s="200"/>
      <c r="J201" s="201">
        <f>ROUND(I201*H201,2)</f>
        <v>0</v>
      </c>
      <c r="K201" s="197" t="s">
        <v>352</v>
      </c>
      <c r="L201" s="62"/>
      <c r="M201" s="202" t="s">
        <v>40</v>
      </c>
      <c r="N201" s="203" t="s">
        <v>54</v>
      </c>
      <c r="O201" s="43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4" t="s">
        <v>276</v>
      </c>
      <c r="AT201" s="24" t="s">
        <v>219</v>
      </c>
      <c r="AU201" s="24" t="s">
        <v>92</v>
      </c>
      <c r="AY201" s="24" t="s">
        <v>217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24</v>
      </c>
      <c r="BK201" s="206">
        <f>ROUND(I201*H201,2)</f>
        <v>0</v>
      </c>
      <c r="BL201" s="24" t="s">
        <v>276</v>
      </c>
      <c r="BM201" s="24" t="s">
        <v>1244</v>
      </c>
    </row>
    <row r="202" spans="2:51" s="14" customFormat="1" ht="13.5">
      <c r="B202" s="260"/>
      <c r="C202" s="261"/>
      <c r="D202" s="209" t="s">
        <v>231</v>
      </c>
      <c r="E202" s="262" t="s">
        <v>40</v>
      </c>
      <c r="F202" s="263" t="s">
        <v>1167</v>
      </c>
      <c r="G202" s="261"/>
      <c r="H202" s="264" t="s">
        <v>40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AT202" s="270" t="s">
        <v>231</v>
      </c>
      <c r="AU202" s="270" t="s">
        <v>92</v>
      </c>
      <c r="AV202" s="14" t="s">
        <v>24</v>
      </c>
      <c r="AW202" s="14" t="s">
        <v>43</v>
      </c>
      <c r="AX202" s="14" t="s">
        <v>83</v>
      </c>
      <c r="AY202" s="270" t="s">
        <v>217</v>
      </c>
    </row>
    <row r="203" spans="2:51" s="14" customFormat="1" ht="13.5">
      <c r="B203" s="260"/>
      <c r="C203" s="261"/>
      <c r="D203" s="209" t="s">
        <v>231</v>
      </c>
      <c r="E203" s="262" t="s">
        <v>40</v>
      </c>
      <c r="F203" s="263" t="s">
        <v>1168</v>
      </c>
      <c r="G203" s="261"/>
      <c r="H203" s="264" t="s">
        <v>40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231</v>
      </c>
      <c r="AU203" s="270" t="s">
        <v>92</v>
      </c>
      <c r="AV203" s="14" t="s">
        <v>24</v>
      </c>
      <c r="AW203" s="14" t="s">
        <v>43</v>
      </c>
      <c r="AX203" s="14" t="s">
        <v>83</v>
      </c>
      <c r="AY203" s="270" t="s">
        <v>217</v>
      </c>
    </row>
    <row r="204" spans="2:51" s="11" customFormat="1" ht="13.5">
      <c r="B204" s="207"/>
      <c r="C204" s="208"/>
      <c r="D204" s="209" t="s">
        <v>231</v>
      </c>
      <c r="E204" s="210" t="s">
        <v>40</v>
      </c>
      <c r="F204" s="211" t="s">
        <v>253</v>
      </c>
      <c r="G204" s="208"/>
      <c r="H204" s="212">
        <v>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231</v>
      </c>
      <c r="AU204" s="218" t="s">
        <v>92</v>
      </c>
      <c r="AV204" s="11" t="s">
        <v>92</v>
      </c>
      <c r="AW204" s="11" t="s">
        <v>43</v>
      </c>
      <c r="AX204" s="11" t="s">
        <v>83</v>
      </c>
      <c r="AY204" s="218" t="s">
        <v>217</v>
      </c>
    </row>
    <row r="205" spans="2:51" s="13" customFormat="1" ht="13.5">
      <c r="B205" s="230"/>
      <c r="C205" s="231"/>
      <c r="D205" s="232" t="s">
        <v>231</v>
      </c>
      <c r="E205" s="233" t="s">
        <v>40</v>
      </c>
      <c r="F205" s="234" t="s">
        <v>238</v>
      </c>
      <c r="G205" s="231"/>
      <c r="H205" s="235">
        <v>9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231</v>
      </c>
      <c r="AU205" s="241" t="s">
        <v>92</v>
      </c>
      <c r="AV205" s="13" t="s">
        <v>224</v>
      </c>
      <c r="AW205" s="13" t="s">
        <v>43</v>
      </c>
      <c r="AX205" s="13" t="s">
        <v>24</v>
      </c>
      <c r="AY205" s="241" t="s">
        <v>217</v>
      </c>
    </row>
    <row r="206" spans="2:65" s="1" customFormat="1" ht="22.5" customHeight="1">
      <c r="B206" s="42"/>
      <c r="C206" s="242" t="s">
        <v>294</v>
      </c>
      <c r="D206" s="242" t="s">
        <v>266</v>
      </c>
      <c r="E206" s="243" t="s">
        <v>1245</v>
      </c>
      <c r="F206" s="244" t="s">
        <v>1246</v>
      </c>
      <c r="G206" s="245" t="s">
        <v>450</v>
      </c>
      <c r="H206" s="246">
        <v>9</v>
      </c>
      <c r="I206" s="247"/>
      <c r="J206" s="248">
        <f>ROUND(I206*H206,2)</f>
        <v>0</v>
      </c>
      <c r="K206" s="244" t="s">
        <v>352</v>
      </c>
      <c r="L206" s="249"/>
      <c r="M206" s="250" t="s">
        <v>40</v>
      </c>
      <c r="N206" s="251" t="s">
        <v>54</v>
      </c>
      <c r="O206" s="43"/>
      <c r="P206" s="204">
        <f>O206*H206</f>
        <v>0</v>
      </c>
      <c r="Q206" s="204">
        <v>0.0011</v>
      </c>
      <c r="R206" s="204">
        <f>Q206*H206</f>
        <v>0.0099</v>
      </c>
      <c r="S206" s="204">
        <v>0</v>
      </c>
      <c r="T206" s="205">
        <f>S206*H206</f>
        <v>0</v>
      </c>
      <c r="AR206" s="24" t="s">
        <v>357</v>
      </c>
      <c r="AT206" s="24" t="s">
        <v>266</v>
      </c>
      <c r="AU206" s="24" t="s">
        <v>92</v>
      </c>
      <c r="AY206" s="24" t="s">
        <v>217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24" t="s">
        <v>24</v>
      </c>
      <c r="BK206" s="206">
        <f>ROUND(I206*H206,2)</f>
        <v>0</v>
      </c>
      <c r="BL206" s="24" t="s">
        <v>276</v>
      </c>
      <c r="BM206" s="24" t="s">
        <v>1247</v>
      </c>
    </row>
    <row r="207" spans="2:51" s="14" customFormat="1" ht="13.5">
      <c r="B207" s="260"/>
      <c r="C207" s="261"/>
      <c r="D207" s="209" t="s">
        <v>231</v>
      </c>
      <c r="E207" s="262" t="s">
        <v>40</v>
      </c>
      <c r="F207" s="263" t="s">
        <v>1167</v>
      </c>
      <c r="G207" s="261"/>
      <c r="H207" s="264" t="s">
        <v>40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231</v>
      </c>
      <c r="AU207" s="270" t="s">
        <v>92</v>
      </c>
      <c r="AV207" s="14" t="s">
        <v>24</v>
      </c>
      <c r="AW207" s="14" t="s">
        <v>43</v>
      </c>
      <c r="AX207" s="14" t="s">
        <v>83</v>
      </c>
      <c r="AY207" s="270" t="s">
        <v>217</v>
      </c>
    </row>
    <row r="208" spans="2:51" s="14" customFormat="1" ht="13.5">
      <c r="B208" s="260"/>
      <c r="C208" s="261"/>
      <c r="D208" s="209" t="s">
        <v>231</v>
      </c>
      <c r="E208" s="262" t="s">
        <v>40</v>
      </c>
      <c r="F208" s="263" t="s">
        <v>1168</v>
      </c>
      <c r="G208" s="261"/>
      <c r="H208" s="264" t="s">
        <v>40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AT208" s="270" t="s">
        <v>231</v>
      </c>
      <c r="AU208" s="270" t="s">
        <v>92</v>
      </c>
      <c r="AV208" s="14" t="s">
        <v>24</v>
      </c>
      <c r="AW208" s="14" t="s">
        <v>43</v>
      </c>
      <c r="AX208" s="14" t="s">
        <v>83</v>
      </c>
      <c r="AY208" s="270" t="s">
        <v>217</v>
      </c>
    </row>
    <row r="209" spans="2:51" s="11" customFormat="1" ht="13.5">
      <c r="B209" s="207"/>
      <c r="C209" s="208"/>
      <c r="D209" s="209" t="s">
        <v>231</v>
      </c>
      <c r="E209" s="210" t="s">
        <v>40</v>
      </c>
      <c r="F209" s="211" t="s">
        <v>253</v>
      </c>
      <c r="G209" s="208"/>
      <c r="H209" s="212">
        <v>9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231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217</v>
      </c>
    </row>
    <row r="210" spans="2:51" s="13" customFormat="1" ht="13.5">
      <c r="B210" s="230"/>
      <c r="C210" s="231"/>
      <c r="D210" s="232" t="s">
        <v>231</v>
      </c>
      <c r="E210" s="233" t="s">
        <v>40</v>
      </c>
      <c r="F210" s="234" t="s">
        <v>238</v>
      </c>
      <c r="G210" s="231"/>
      <c r="H210" s="235">
        <v>9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231</v>
      </c>
      <c r="AU210" s="241" t="s">
        <v>92</v>
      </c>
      <c r="AV210" s="13" t="s">
        <v>224</v>
      </c>
      <c r="AW210" s="13" t="s">
        <v>43</v>
      </c>
      <c r="AX210" s="13" t="s">
        <v>24</v>
      </c>
      <c r="AY210" s="241" t="s">
        <v>217</v>
      </c>
    </row>
    <row r="211" spans="2:65" s="1" customFormat="1" ht="22.5" customHeight="1">
      <c r="B211" s="42"/>
      <c r="C211" s="242" t="s">
        <v>9</v>
      </c>
      <c r="D211" s="242" t="s">
        <v>266</v>
      </c>
      <c r="E211" s="243" t="s">
        <v>1248</v>
      </c>
      <c r="F211" s="244" t="s">
        <v>1249</v>
      </c>
      <c r="G211" s="245" t="s">
        <v>450</v>
      </c>
      <c r="H211" s="246">
        <v>18</v>
      </c>
      <c r="I211" s="247"/>
      <c r="J211" s="248">
        <f>ROUND(I211*H211,2)</f>
        <v>0</v>
      </c>
      <c r="K211" s="244" t="s">
        <v>352</v>
      </c>
      <c r="L211" s="249"/>
      <c r="M211" s="250" t="s">
        <v>40</v>
      </c>
      <c r="N211" s="251" t="s">
        <v>54</v>
      </c>
      <c r="O211" s="43"/>
      <c r="P211" s="204">
        <f>O211*H211</f>
        <v>0</v>
      </c>
      <c r="Q211" s="204">
        <v>0.0002</v>
      </c>
      <c r="R211" s="204">
        <f>Q211*H211</f>
        <v>0.0036000000000000003</v>
      </c>
      <c r="S211" s="204">
        <v>0</v>
      </c>
      <c r="T211" s="205">
        <f>S211*H211</f>
        <v>0</v>
      </c>
      <c r="AR211" s="24" t="s">
        <v>357</v>
      </c>
      <c r="AT211" s="24" t="s">
        <v>266</v>
      </c>
      <c r="AU211" s="24" t="s">
        <v>92</v>
      </c>
      <c r="AY211" s="24" t="s">
        <v>217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24</v>
      </c>
      <c r="BK211" s="206">
        <f>ROUND(I211*H211,2)</f>
        <v>0</v>
      </c>
      <c r="BL211" s="24" t="s">
        <v>276</v>
      </c>
      <c r="BM211" s="24" t="s">
        <v>1250</v>
      </c>
    </row>
    <row r="212" spans="2:51" s="14" customFormat="1" ht="13.5">
      <c r="B212" s="260"/>
      <c r="C212" s="261"/>
      <c r="D212" s="209" t="s">
        <v>231</v>
      </c>
      <c r="E212" s="262" t="s">
        <v>40</v>
      </c>
      <c r="F212" s="263" t="s">
        <v>1167</v>
      </c>
      <c r="G212" s="261"/>
      <c r="H212" s="264" t="s">
        <v>40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231</v>
      </c>
      <c r="AU212" s="270" t="s">
        <v>92</v>
      </c>
      <c r="AV212" s="14" t="s">
        <v>24</v>
      </c>
      <c r="AW212" s="14" t="s">
        <v>43</v>
      </c>
      <c r="AX212" s="14" t="s">
        <v>83</v>
      </c>
      <c r="AY212" s="270" t="s">
        <v>217</v>
      </c>
    </row>
    <row r="213" spans="2:51" s="14" customFormat="1" ht="13.5">
      <c r="B213" s="260"/>
      <c r="C213" s="261"/>
      <c r="D213" s="209" t="s">
        <v>231</v>
      </c>
      <c r="E213" s="262" t="s">
        <v>40</v>
      </c>
      <c r="F213" s="263" t="s">
        <v>1168</v>
      </c>
      <c r="G213" s="261"/>
      <c r="H213" s="264" t="s">
        <v>40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231</v>
      </c>
      <c r="AU213" s="270" t="s">
        <v>92</v>
      </c>
      <c r="AV213" s="14" t="s">
        <v>24</v>
      </c>
      <c r="AW213" s="14" t="s">
        <v>43</v>
      </c>
      <c r="AX213" s="14" t="s">
        <v>83</v>
      </c>
      <c r="AY213" s="270" t="s">
        <v>217</v>
      </c>
    </row>
    <row r="214" spans="2:51" s="11" customFormat="1" ht="13.5">
      <c r="B214" s="207"/>
      <c r="C214" s="208"/>
      <c r="D214" s="209" t="s">
        <v>231</v>
      </c>
      <c r="E214" s="210" t="s">
        <v>40</v>
      </c>
      <c r="F214" s="211" t="s">
        <v>1251</v>
      </c>
      <c r="G214" s="208"/>
      <c r="H214" s="212">
        <v>18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231</v>
      </c>
      <c r="AU214" s="218" t="s">
        <v>92</v>
      </c>
      <c r="AV214" s="11" t="s">
        <v>92</v>
      </c>
      <c r="AW214" s="11" t="s">
        <v>43</v>
      </c>
      <c r="AX214" s="11" t="s">
        <v>83</v>
      </c>
      <c r="AY214" s="218" t="s">
        <v>217</v>
      </c>
    </row>
    <row r="215" spans="2:51" s="13" customFormat="1" ht="13.5">
      <c r="B215" s="230"/>
      <c r="C215" s="231"/>
      <c r="D215" s="232" t="s">
        <v>231</v>
      </c>
      <c r="E215" s="233" t="s">
        <v>40</v>
      </c>
      <c r="F215" s="234" t="s">
        <v>238</v>
      </c>
      <c r="G215" s="231"/>
      <c r="H215" s="235">
        <v>18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231</v>
      </c>
      <c r="AU215" s="241" t="s">
        <v>92</v>
      </c>
      <c r="AV215" s="13" t="s">
        <v>224</v>
      </c>
      <c r="AW215" s="13" t="s">
        <v>43</v>
      </c>
      <c r="AX215" s="13" t="s">
        <v>24</v>
      </c>
      <c r="AY215" s="241" t="s">
        <v>217</v>
      </c>
    </row>
    <row r="216" spans="2:65" s="1" customFormat="1" ht="22.5" customHeight="1">
      <c r="B216" s="42"/>
      <c r="C216" s="195" t="s">
        <v>305</v>
      </c>
      <c r="D216" s="195" t="s">
        <v>219</v>
      </c>
      <c r="E216" s="196" t="s">
        <v>1252</v>
      </c>
      <c r="F216" s="197" t="s">
        <v>1253</v>
      </c>
      <c r="G216" s="198" t="s">
        <v>450</v>
      </c>
      <c r="H216" s="199">
        <v>20</v>
      </c>
      <c r="I216" s="200"/>
      <c r="J216" s="201">
        <f>ROUND(I216*H216,2)</f>
        <v>0</v>
      </c>
      <c r="K216" s="197" t="s">
        <v>352</v>
      </c>
      <c r="L216" s="62"/>
      <c r="M216" s="202" t="s">
        <v>40</v>
      </c>
      <c r="N216" s="203" t="s">
        <v>54</v>
      </c>
      <c r="O216" s="43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AR216" s="24" t="s">
        <v>276</v>
      </c>
      <c r="AT216" s="24" t="s">
        <v>219</v>
      </c>
      <c r="AU216" s="24" t="s">
        <v>92</v>
      </c>
      <c r="AY216" s="24" t="s">
        <v>217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24" t="s">
        <v>24</v>
      </c>
      <c r="BK216" s="206">
        <f>ROUND(I216*H216,2)</f>
        <v>0</v>
      </c>
      <c r="BL216" s="24" t="s">
        <v>276</v>
      </c>
      <c r="BM216" s="24" t="s">
        <v>1254</v>
      </c>
    </row>
    <row r="217" spans="2:51" s="14" customFormat="1" ht="13.5">
      <c r="B217" s="260"/>
      <c r="C217" s="261"/>
      <c r="D217" s="209" t="s">
        <v>231</v>
      </c>
      <c r="E217" s="262" t="s">
        <v>40</v>
      </c>
      <c r="F217" s="263" t="s">
        <v>1167</v>
      </c>
      <c r="G217" s="261"/>
      <c r="H217" s="264" t="s">
        <v>40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231</v>
      </c>
      <c r="AU217" s="270" t="s">
        <v>92</v>
      </c>
      <c r="AV217" s="14" t="s">
        <v>24</v>
      </c>
      <c r="AW217" s="14" t="s">
        <v>43</v>
      </c>
      <c r="AX217" s="14" t="s">
        <v>83</v>
      </c>
      <c r="AY217" s="270" t="s">
        <v>217</v>
      </c>
    </row>
    <row r="218" spans="2:51" s="14" customFormat="1" ht="13.5">
      <c r="B218" s="260"/>
      <c r="C218" s="261"/>
      <c r="D218" s="209" t="s">
        <v>231</v>
      </c>
      <c r="E218" s="262" t="s">
        <v>40</v>
      </c>
      <c r="F218" s="263" t="s">
        <v>1168</v>
      </c>
      <c r="G218" s="261"/>
      <c r="H218" s="264" t="s">
        <v>40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231</v>
      </c>
      <c r="AU218" s="270" t="s">
        <v>92</v>
      </c>
      <c r="AV218" s="14" t="s">
        <v>24</v>
      </c>
      <c r="AW218" s="14" t="s">
        <v>43</v>
      </c>
      <c r="AX218" s="14" t="s">
        <v>83</v>
      </c>
      <c r="AY218" s="270" t="s">
        <v>217</v>
      </c>
    </row>
    <row r="219" spans="2:51" s="11" customFormat="1" ht="13.5">
      <c r="B219" s="207"/>
      <c r="C219" s="208"/>
      <c r="D219" s="209" t="s">
        <v>231</v>
      </c>
      <c r="E219" s="210" t="s">
        <v>40</v>
      </c>
      <c r="F219" s="211" t="s">
        <v>1209</v>
      </c>
      <c r="G219" s="208"/>
      <c r="H219" s="212">
        <v>20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231</v>
      </c>
      <c r="AU219" s="218" t="s">
        <v>92</v>
      </c>
      <c r="AV219" s="11" t="s">
        <v>92</v>
      </c>
      <c r="AW219" s="11" t="s">
        <v>43</v>
      </c>
      <c r="AX219" s="11" t="s">
        <v>83</v>
      </c>
      <c r="AY219" s="218" t="s">
        <v>217</v>
      </c>
    </row>
    <row r="220" spans="2:51" s="13" customFormat="1" ht="13.5">
      <c r="B220" s="230"/>
      <c r="C220" s="231"/>
      <c r="D220" s="232" t="s">
        <v>231</v>
      </c>
      <c r="E220" s="233" t="s">
        <v>40</v>
      </c>
      <c r="F220" s="234" t="s">
        <v>238</v>
      </c>
      <c r="G220" s="231"/>
      <c r="H220" s="235">
        <v>20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231</v>
      </c>
      <c r="AU220" s="241" t="s">
        <v>92</v>
      </c>
      <c r="AV220" s="13" t="s">
        <v>224</v>
      </c>
      <c r="AW220" s="13" t="s">
        <v>43</v>
      </c>
      <c r="AX220" s="13" t="s">
        <v>24</v>
      </c>
      <c r="AY220" s="241" t="s">
        <v>217</v>
      </c>
    </row>
    <row r="221" spans="2:65" s="1" customFormat="1" ht="22.5" customHeight="1">
      <c r="B221" s="42"/>
      <c r="C221" s="242" t="s">
        <v>308</v>
      </c>
      <c r="D221" s="242" t="s">
        <v>266</v>
      </c>
      <c r="E221" s="243" t="s">
        <v>1255</v>
      </c>
      <c r="F221" s="244" t="s">
        <v>1256</v>
      </c>
      <c r="G221" s="245" t="s">
        <v>450</v>
      </c>
      <c r="H221" s="246">
        <v>20</v>
      </c>
      <c r="I221" s="247"/>
      <c r="J221" s="248">
        <f>ROUND(I221*H221,2)</f>
        <v>0</v>
      </c>
      <c r="K221" s="244" t="s">
        <v>352</v>
      </c>
      <c r="L221" s="249"/>
      <c r="M221" s="250" t="s">
        <v>40</v>
      </c>
      <c r="N221" s="251" t="s">
        <v>54</v>
      </c>
      <c r="O221" s="43"/>
      <c r="P221" s="204">
        <f>O221*H221</f>
        <v>0</v>
      </c>
      <c r="Q221" s="204">
        <v>1E-06</v>
      </c>
      <c r="R221" s="204">
        <f>Q221*H221</f>
        <v>1.9999999999999998E-05</v>
      </c>
      <c r="S221" s="204">
        <v>0</v>
      </c>
      <c r="T221" s="205">
        <f>S221*H221</f>
        <v>0</v>
      </c>
      <c r="AR221" s="24" t="s">
        <v>357</v>
      </c>
      <c r="AT221" s="24" t="s">
        <v>266</v>
      </c>
      <c r="AU221" s="24" t="s">
        <v>92</v>
      </c>
      <c r="AY221" s="24" t="s">
        <v>217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4" t="s">
        <v>24</v>
      </c>
      <c r="BK221" s="206">
        <f>ROUND(I221*H221,2)</f>
        <v>0</v>
      </c>
      <c r="BL221" s="24" t="s">
        <v>276</v>
      </c>
      <c r="BM221" s="24" t="s">
        <v>1257</v>
      </c>
    </row>
    <row r="222" spans="2:51" s="14" customFormat="1" ht="13.5">
      <c r="B222" s="260"/>
      <c r="C222" s="261"/>
      <c r="D222" s="209" t="s">
        <v>231</v>
      </c>
      <c r="E222" s="262" t="s">
        <v>40</v>
      </c>
      <c r="F222" s="263" t="s">
        <v>1167</v>
      </c>
      <c r="G222" s="261"/>
      <c r="H222" s="264" t="s">
        <v>40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231</v>
      </c>
      <c r="AU222" s="270" t="s">
        <v>92</v>
      </c>
      <c r="AV222" s="14" t="s">
        <v>24</v>
      </c>
      <c r="AW222" s="14" t="s">
        <v>43</v>
      </c>
      <c r="AX222" s="14" t="s">
        <v>83</v>
      </c>
      <c r="AY222" s="270" t="s">
        <v>217</v>
      </c>
    </row>
    <row r="223" spans="2:51" s="14" customFormat="1" ht="13.5">
      <c r="B223" s="260"/>
      <c r="C223" s="261"/>
      <c r="D223" s="209" t="s">
        <v>231</v>
      </c>
      <c r="E223" s="262" t="s">
        <v>40</v>
      </c>
      <c r="F223" s="263" t="s">
        <v>1168</v>
      </c>
      <c r="G223" s="261"/>
      <c r="H223" s="264" t="s">
        <v>40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231</v>
      </c>
      <c r="AU223" s="270" t="s">
        <v>92</v>
      </c>
      <c r="AV223" s="14" t="s">
        <v>24</v>
      </c>
      <c r="AW223" s="14" t="s">
        <v>43</v>
      </c>
      <c r="AX223" s="14" t="s">
        <v>83</v>
      </c>
      <c r="AY223" s="270" t="s">
        <v>217</v>
      </c>
    </row>
    <row r="224" spans="2:51" s="11" customFormat="1" ht="13.5">
      <c r="B224" s="207"/>
      <c r="C224" s="208"/>
      <c r="D224" s="209" t="s">
        <v>231</v>
      </c>
      <c r="E224" s="210" t="s">
        <v>40</v>
      </c>
      <c r="F224" s="211" t="s">
        <v>1209</v>
      </c>
      <c r="G224" s="208"/>
      <c r="H224" s="212">
        <v>20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231</v>
      </c>
      <c r="AU224" s="218" t="s">
        <v>92</v>
      </c>
      <c r="AV224" s="11" t="s">
        <v>92</v>
      </c>
      <c r="AW224" s="11" t="s">
        <v>43</v>
      </c>
      <c r="AX224" s="11" t="s">
        <v>83</v>
      </c>
      <c r="AY224" s="218" t="s">
        <v>217</v>
      </c>
    </row>
    <row r="225" spans="2:51" s="13" customFormat="1" ht="13.5">
      <c r="B225" s="230"/>
      <c r="C225" s="231"/>
      <c r="D225" s="209" t="s">
        <v>231</v>
      </c>
      <c r="E225" s="252" t="s">
        <v>40</v>
      </c>
      <c r="F225" s="253" t="s">
        <v>238</v>
      </c>
      <c r="G225" s="231"/>
      <c r="H225" s="254">
        <v>20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231</v>
      </c>
      <c r="AU225" s="241" t="s">
        <v>92</v>
      </c>
      <c r="AV225" s="13" t="s">
        <v>224</v>
      </c>
      <c r="AW225" s="13" t="s">
        <v>43</v>
      </c>
      <c r="AX225" s="13" t="s">
        <v>24</v>
      </c>
      <c r="AY225" s="241" t="s">
        <v>217</v>
      </c>
    </row>
    <row r="226" spans="2:63" s="10" customFormat="1" ht="37.35" customHeight="1">
      <c r="B226" s="178"/>
      <c r="C226" s="179"/>
      <c r="D226" s="180" t="s">
        <v>82</v>
      </c>
      <c r="E226" s="181" t="s">
        <v>266</v>
      </c>
      <c r="F226" s="181" t="s">
        <v>1258</v>
      </c>
      <c r="G226" s="179"/>
      <c r="H226" s="179"/>
      <c r="I226" s="182"/>
      <c r="J226" s="183">
        <f>BK226</f>
        <v>0</v>
      </c>
      <c r="K226" s="179"/>
      <c r="L226" s="184"/>
      <c r="M226" s="185"/>
      <c r="N226" s="186"/>
      <c r="O226" s="186"/>
      <c r="P226" s="187">
        <f>P227+P248</f>
        <v>0</v>
      </c>
      <c r="Q226" s="186"/>
      <c r="R226" s="187">
        <f>R227+R248</f>
        <v>0.0006930000000000001</v>
      </c>
      <c r="S226" s="186"/>
      <c r="T226" s="188">
        <f>T227+T248</f>
        <v>0</v>
      </c>
      <c r="AR226" s="189" t="s">
        <v>227</v>
      </c>
      <c r="AT226" s="190" t="s">
        <v>82</v>
      </c>
      <c r="AU226" s="190" t="s">
        <v>83</v>
      </c>
      <c r="AY226" s="189" t="s">
        <v>217</v>
      </c>
      <c r="BK226" s="191">
        <f>BK227+BK248</f>
        <v>0</v>
      </c>
    </row>
    <row r="227" spans="2:63" s="10" customFormat="1" ht="19.9" customHeight="1">
      <c r="B227" s="178"/>
      <c r="C227" s="179"/>
      <c r="D227" s="192" t="s">
        <v>82</v>
      </c>
      <c r="E227" s="193" t="s">
        <v>1259</v>
      </c>
      <c r="F227" s="193" t="s">
        <v>1260</v>
      </c>
      <c r="G227" s="179"/>
      <c r="H227" s="179"/>
      <c r="I227" s="182"/>
      <c r="J227" s="194">
        <f>BK227</f>
        <v>0</v>
      </c>
      <c r="K227" s="179"/>
      <c r="L227" s="184"/>
      <c r="M227" s="185"/>
      <c r="N227" s="186"/>
      <c r="O227" s="186"/>
      <c r="P227" s="187">
        <f>SUM(P228:P247)</f>
        <v>0</v>
      </c>
      <c r="Q227" s="186"/>
      <c r="R227" s="187">
        <f>SUM(R228:R247)</f>
        <v>0.0006930000000000001</v>
      </c>
      <c r="S227" s="186"/>
      <c r="T227" s="188">
        <f>SUM(T228:T247)</f>
        <v>0</v>
      </c>
      <c r="AR227" s="189" t="s">
        <v>227</v>
      </c>
      <c r="AT227" s="190" t="s">
        <v>82</v>
      </c>
      <c r="AU227" s="190" t="s">
        <v>24</v>
      </c>
      <c r="AY227" s="189" t="s">
        <v>217</v>
      </c>
      <c r="BK227" s="191">
        <f>SUM(BK228:BK247)</f>
        <v>0</v>
      </c>
    </row>
    <row r="228" spans="2:65" s="1" customFormat="1" ht="22.5" customHeight="1">
      <c r="B228" s="42"/>
      <c r="C228" s="195" t="s">
        <v>322</v>
      </c>
      <c r="D228" s="195" t="s">
        <v>219</v>
      </c>
      <c r="E228" s="196" t="s">
        <v>1261</v>
      </c>
      <c r="F228" s="197" t="s">
        <v>1262</v>
      </c>
      <c r="G228" s="198" t="s">
        <v>1263</v>
      </c>
      <c r="H228" s="199">
        <v>0.07</v>
      </c>
      <c r="I228" s="200"/>
      <c r="J228" s="201">
        <f>ROUND(I228*H228,2)</f>
        <v>0</v>
      </c>
      <c r="K228" s="197" t="s">
        <v>352</v>
      </c>
      <c r="L228" s="62"/>
      <c r="M228" s="202" t="s">
        <v>40</v>
      </c>
      <c r="N228" s="203" t="s">
        <v>54</v>
      </c>
      <c r="O228" s="43"/>
      <c r="P228" s="204">
        <f>O228*H228</f>
        <v>0</v>
      </c>
      <c r="Q228" s="204">
        <v>0.0099</v>
      </c>
      <c r="R228" s="204">
        <f>Q228*H228</f>
        <v>0.0006930000000000001</v>
      </c>
      <c r="S228" s="204">
        <v>0</v>
      </c>
      <c r="T228" s="205">
        <f>S228*H228</f>
        <v>0</v>
      </c>
      <c r="AR228" s="24" t="s">
        <v>490</v>
      </c>
      <c r="AT228" s="24" t="s">
        <v>219</v>
      </c>
      <c r="AU228" s="24" t="s">
        <v>92</v>
      </c>
      <c r="AY228" s="24" t="s">
        <v>217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24" t="s">
        <v>24</v>
      </c>
      <c r="BK228" s="206">
        <f>ROUND(I228*H228,2)</f>
        <v>0</v>
      </c>
      <c r="BL228" s="24" t="s">
        <v>490</v>
      </c>
      <c r="BM228" s="24" t="s">
        <v>1264</v>
      </c>
    </row>
    <row r="229" spans="2:51" s="14" customFormat="1" ht="13.5">
      <c r="B229" s="260"/>
      <c r="C229" s="261"/>
      <c r="D229" s="209" t="s">
        <v>231</v>
      </c>
      <c r="E229" s="262" t="s">
        <v>40</v>
      </c>
      <c r="F229" s="263" t="s">
        <v>1167</v>
      </c>
      <c r="G229" s="261"/>
      <c r="H229" s="264" t="s">
        <v>40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AT229" s="270" t="s">
        <v>231</v>
      </c>
      <c r="AU229" s="270" t="s">
        <v>92</v>
      </c>
      <c r="AV229" s="14" t="s">
        <v>24</v>
      </c>
      <c r="AW229" s="14" t="s">
        <v>43</v>
      </c>
      <c r="AX229" s="14" t="s">
        <v>83</v>
      </c>
      <c r="AY229" s="270" t="s">
        <v>217</v>
      </c>
    </row>
    <row r="230" spans="2:51" s="14" customFormat="1" ht="13.5">
      <c r="B230" s="260"/>
      <c r="C230" s="261"/>
      <c r="D230" s="209" t="s">
        <v>231</v>
      </c>
      <c r="E230" s="262" t="s">
        <v>40</v>
      </c>
      <c r="F230" s="263" t="s">
        <v>1168</v>
      </c>
      <c r="G230" s="261"/>
      <c r="H230" s="264" t="s">
        <v>40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231</v>
      </c>
      <c r="AU230" s="270" t="s">
        <v>92</v>
      </c>
      <c r="AV230" s="14" t="s">
        <v>24</v>
      </c>
      <c r="AW230" s="14" t="s">
        <v>43</v>
      </c>
      <c r="AX230" s="14" t="s">
        <v>83</v>
      </c>
      <c r="AY230" s="270" t="s">
        <v>217</v>
      </c>
    </row>
    <row r="231" spans="2:51" s="11" customFormat="1" ht="13.5">
      <c r="B231" s="207"/>
      <c r="C231" s="208"/>
      <c r="D231" s="209" t="s">
        <v>231</v>
      </c>
      <c r="E231" s="210" t="s">
        <v>40</v>
      </c>
      <c r="F231" s="211" t="s">
        <v>1265</v>
      </c>
      <c r="G231" s="208"/>
      <c r="H231" s="212">
        <v>0.07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231</v>
      </c>
      <c r="AU231" s="218" t="s">
        <v>92</v>
      </c>
      <c r="AV231" s="11" t="s">
        <v>92</v>
      </c>
      <c r="AW231" s="11" t="s">
        <v>43</v>
      </c>
      <c r="AX231" s="11" t="s">
        <v>83</v>
      </c>
      <c r="AY231" s="218" t="s">
        <v>217</v>
      </c>
    </row>
    <row r="232" spans="2:51" s="13" customFormat="1" ht="13.5">
      <c r="B232" s="230"/>
      <c r="C232" s="231"/>
      <c r="D232" s="232" t="s">
        <v>231</v>
      </c>
      <c r="E232" s="233" t="s">
        <v>40</v>
      </c>
      <c r="F232" s="234" t="s">
        <v>238</v>
      </c>
      <c r="G232" s="231"/>
      <c r="H232" s="235">
        <v>0.07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231</v>
      </c>
      <c r="AU232" s="241" t="s">
        <v>92</v>
      </c>
      <c r="AV232" s="13" t="s">
        <v>224</v>
      </c>
      <c r="AW232" s="13" t="s">
        <v>43</v>
      </c>
      <c r="AX232" s="13" t="s">
        <v>24</v>
      </c>
      <c r="AY232" s="241" t="s">
        <v>217</v>
      </c>
    </row>
    <row r="233" spans="2:65" s="1" customFormat="1" ht="31.5" customHeight="1">
      <c r="B233" s="42"/>
      <c r="C233" s="195" t="s">
        <v>326</v>
      </c>
      <c r="D233" s="195" t="s">
        <v>219</v>
      </c>
      <c r="E233" s="196" t="s">
        <v>1266</v>
      </c>
      <c r="F233" s="197" t="s">
        <v>1267</v>
      </c>
      <c r="G233" s="198" t="s">
        <v>388</v>
      </c>
      <c r="H233" s="199">
        <v>70</v>
      </c>
      <c r="I233" s="200"/>
      <c r="J233" s="201">
        <f>ROUND(I233*H233,2)</f>
        <v>0</v>
      </c>
      <c r="K233" s="197" t="s">
        <v>352</v>
      </c>
      <c r="L233" s="62"/>
      <c r="M233" s="202" t="s">
        <v>40</v>
      </c>
      <c r="N233" s="203" t="s">
        <v>54</v>
      </c>
      <c r="O233" s="43"/>
      <c r="P233" s="204">
        <f>O233*H233</f>
        <v>0</v>
      </c>
      <c r="Q233" s="204">
        <v>0</v>
      </c>
      <c r="R233" s="204">
        <f>Q233*H233</f>
        <v>0</v>
      </c>
      <c r="S233" s="204">
        <v>0</v>
      </c>
      <c r="T233" s="205">
        <f>S233*H233</f>
        <v>0</v>
      </c>
      <c r="AR233" s="24" t="s">
        <v>490</v>
      </c>
      <c r="AT233" s="24" t="s">
        <v>219</v>
      </c>
      <c r="AU233" s="24" t="s">
        <v>92</v>
      </c>
      <c r="AY233" s="24" t="s">
        <v>217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24</v>
      </c>
      <c r="BK233" s="206">
        <f>ROUND(I233*H233,2)</f>
        <v>0</v>
      </c>
      <c r="BL233" s="24" t="s">
        <v>490</v>
      </c>
      <c r="BM233" s="24" t="s">
        <v>1268</v>
      </c>
    </row>
    <row r="234" spans="2:51" s="14" customFormat="1" ht="13.5">
      <c r="B234" s="260"/>
      <c r="C234" s="261"/>
      <c r="D234" s="209" t="s">
        <v>231</v>
      </c>
      <c r="E234" s="262" t="s">
        <v>40</v>
      </c>
      <c r="F234" s="263" t="s">
        <v>1167</v>
      </c>
      <c r="G234" s="261"/>
      <c r="H234" s="264" t="s">
        <v>40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231</v>
      </c>
      <c r="AU234" s="270" t="s">
        <v>92</v>
      </c>
      <c r="AV234" s="14" t="s">
        <v>24</v>
      </c>
      <c r="AW234" s="14" t="s">
        <v>43</v>
      </c>
      <c r="AX234" s="14" t="s">
        <v>83</v>
      </c>
      <c r="AY234" s="270" t="s">
        <v>217</v>
      </c>
    </row>
    <row r="235" spans="2:51" s="14" customFormat="1" ht="13.5">
      <c r="B235" s="260"/>
      <c r="C235" s="261"/>
      <c r="D235" s="209" t="s">
        <v>231</v>
      </c>
      <c r="E235" s="262" t="s">
        <v>40</v>
      </c>
      <c r="F235" s="263" t="s">
        <v>1168</v>
      </c>
      <c r="G235" s="261"/>
      <c r="H235" s="264" t="s">
        <v>40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231</v>
      </c>
      <c r="AU235" s="270" t="s">
        <v>92</v>
      </c>
      <c r="AV235" s="14" t="s">
        <v>24</v>
      </c>
      <c r="AW235" s="14" t="s">
        <v>43</v>
      </c>
      <c r="AX235" s="14" t="s">
        <v>83</v>
      </c>
      <c r="AY235" s="270" t="s">
        <v>217</v>
      </c>
    </row>
    <row r="236" spans="2:51" s="11" customFormat="1" ht="13.5">
      <c r="B236" s="207"/>
      <c r="C236" s="208"/>
      <c r="D236" s="209" t="s">
        <v>231</v>
      </c>
      <c r="E236" s="210" t="s">
        <v>40</v>
      </c>
      <c r="F236" s="211" t="s">
        <v>1169</v>
      </c>
      <c r="G236" s="208"/>
      <c r="H236" s="212">
        <v>70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231</v>
      </c>
      <c r="AU236" s="218" t="s">
        <v>92</v>
      </c>
      <c r="AV236" s="11" t="s">
        <v>92</v>
      </c>
      <c r="AW236" s="11" t="s">
        <v>43</v>
      </c>
      <c r="AX236" s="11" t="s">
        <v>83</v>
      </c>
      <c r="AY236" s="218" t="s">
        <v>217</v>
      </c>
    </row>
    <row r="237" spans="2:51" s="13" customFormat="1" ht="13.5">
      <c r="B237" s="230"/>
      <c r="C237" s="231"/>
      <c r="D237" s="232" t="s">
        <v>231</v>
      </c>
      <c r="E237" s="233" t="s">
        <v>40</v>
      </c>
      <c r="F237" s="234" t="s">
        <v>238</v>
      </c>
      <c r="G237" s="231"/>
      <c r="H237" s="235">
        <v>70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231</v>
      </c>
      <c r="AU237" s="241" t="s">
        <v>92</v>
      </c>
      <c r="AV237" s="13" t="s">
        <v>224</v>
      </c>
      <c r="AW237" s="13" t="s">
        <v>43</v>
      </c>
      <c r="AX237" s="13" t="s">
        <v>24</v>
      </c>
      <c r="AY237" s="241" t="s">
        <v>217</v>
      </c>
    </row>
    <row r="238" spans="2:65" s="1" customFormat="1" ht="22.5" customHeight="1">
      <c r="B238" s="42"/>
      <c r="C238" s="195" t="s">
        <v>331</v>
      </c>
      <c r="D238" s="195" t="s">
        <v>219</v>
      </c>
      <c r="E238" s="196" t="s">
        <v>1269</v>
      </c>
      <c r="F238" s="197" t="s">
        <v>1270</v>
      </c>
      <c r="G238" s="198" t="s">
        <v>388</v>
      </c>
      <c r="H238" s="199">
        <v>70</v>
      </c>
      <c r="I238" s="200"/>
      <c r="J238" s="201">
        <f>ROUND(I238*H238,2)</f>
        <v>0</v>
      </c>
      <c r="K238" s="197" t="s">
        <v>352</v>
      </c>
      <c r="L238" s="62"/>
      <c r="M238" s="202" t="s">
        <v>40</v>
      </c>
      <c r="N238" s="203" t="s">
        <v>54</v>
      </c>
      <c r="O238" s="43"/>
      <c r="P238" s="204">
        <f>O238*H238</f>
        <v>0</v>
      </c>
      <c r="Q238" s="204">
        <v>0</v>
      </c>
      <c r="R238" s="204">
        <f>Q238*H238</f>
        <v>0</v>
      </c>
      <c r="S238" s="204">
        <v>0</v>
      </c>
      <c r="T238" s="205">
        <f>S238*H238</f>
        <v>0</v>
      </c>
      <c r="AR238" s="24" t="s">
        <v>490</v>
      </c>
      <c r="AT238" s="24" t="s">
        <v>219</v>
      </c>
      <c r="AU238" s="24" t="s">
        <v>92</v>
      </c>
      <c r="AY238" s="24" t="s">
        <v>217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24</v>
      </c>
      <c r="BK238" s="206">
        <f>ROUND(I238*H238,2)</f>
        <v>0</v>
      </c>
      <c r="BL238" s="24" t="s">
        <v>490</v>
      </c>
      <c r="BM238" s="24" t="s">
        <v>1271</v>
      </c>
    </row>
    <row r="239" spans="2:51" s="14" customFormat="1" ht="13.5">
      <c r="B239" s="260"/>
      <c r="C239" s="261"/>
      <c r="D239" s="209" t="s">
        <v>231</v>
      </c>
      <c r="E239" s="262" t="s">
        <v>40</v>
      </c>
      <c r="F239" s="263" t="s">
        <v>1167</v>
      </c>
      <c r="G239" s="261"/>
      <c r="H239" s="264" t="s">
        <v>40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231</v>
      </c>
      <c r="AU239" s="270" t="s">
        <v>92</v>
      </c>
      <c r="AV239" s="14" t="s">
        <v>24</v>
      </c>
      <c r="AW239" s="14" t="s">
        <v>43</v>
      </c>
      <c r="AX239" s="14" t="s">
        <v>83</v>
      </c>
      <c r="AY239" s="270" t="s">
        <v>217</v>
      </c>
    </row>
    <row r="240" spans="2:51" s="14" customFormat="1" ht="13.5">
      <c r="B240" s="260"/>
      <c r="C240" s="261"/>
      <c r="D240" s="209" t="s">
        <v>231</v>
      </c>
      <c r="E240" s="262" t="s">
        <v>40</v>
      </c>
      <c r="F240" s="263" t="s">
        <v>1168</v>
      </c>
      <c r="G240" s="261"/>
      <c r="H240" s="264" t="s">
        <v>40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AT240" s="270" t="s">
        <v>231</v>
      </c>
      <c r="AU240" s="270" t="s">
        <v>92</v>
      </c>
      <c r="AV240" s="14" t="s">
        <v>24</v>
      </c>
      <c r="AW240" s="14" t="s">
        <v>43</v>
      </c>
      <c r="AX240" s="14" t="s">
        <v>83</v>
      </c>
      <c r="AY240" s="270" t="s">
        <v>217</v>
      </c>
    </row>
    <row r="241" spans="2:51" s="11" customFormat="1" ht="13.5">
      <c r="B241" s="207"/>
      <c r="C241" s="208"/>
      <c r="D241" s="209" t="s">
        <v>231</v>
      </c>
      <c r="E241" s="210" t="s">
        <v>40</v>
      </c>
      <c r="F241" s="211" t="s">
        <v>1169</v>
      </c>
      <c r="G241" s="208"/>
      <c r="H241" s="212">
        <v>70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231</v>
      </c>
      <c r="AU241" s="218" t="s">
        <v>92</v>
      </c>
      <c r="AV241" s="11" t="s">
        <v>92</v>
      </c>
      <c r="AW241" s="11" t="s">
        <v>43</v>
      </c>
      <c r="AX241" s="11" t="s">
        <v>83</v>
      </c>
      <c r="AY241" s="218" t="s">
        <v>217</v>
      </c>
    </row>
    <row r="242" spans="2:51" s="13" customFormat="1" ht="13.5">
      <c r="B242" s="230"/>
      <c r="C242" s="231"/>
      <c r="D242" s="232" t="s">
        <v>231</v>
      </c>
      <c r="E242" s="233" t="s">
        <v>40</v>
      </c>
      <c r="F242" s="234" t="s">
        <v>238</v>
      </c>
      <c r="G242" s="231"/>
      <c r="H242" s="235">
        <v>70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231</v>
      </c>
      <c r="AU242" s="241" t="s">
        <v>92</v>
      </c>
      <c r="AV242" s="13" t="s">
        <v>224</v>
      </c>
      <c r="AW242" s="13" t="s">
        <v>43</v>
      </c>
      <c r="AX242" s="13" t="s">
        <v>24</v>
      </c>
      <c r="AY242" s="241" t="s">
        <v>217</v>
      </c>
    </row>
    <row r="243" spans="2:65" s="1" customFormat="1" ht="22.5" customHeight="1">
      <c r="B243" s="42"/>
      <c r="C243" s="195" t="s">
        <v>334</v>
      </c>
      <c r="D243" s="195" t="s">
        <v>219</v>
      </c>
      <c r="E243" s="196" t="s">
        <v>1272</v>
      </c>
      <c r="F243" s="197" t="s">
        <v>1273</v>
      </c>
      <c r="G243" s="198" t="s">
        <v>222</v>
      </c>
      <c r="H243" s="199">
        <v>28</v>
      </c>
      <c r="I243" s="200"/>
      <c r="J243" s="201">
        <f>ROUND(I243*H243,2)</f>
        <v>0</v>
      </c>
      <c r="K243" s="197" t="s">
        <v>352</v>
      </c>
      <c r="L243" s="62"/>
      <c r="M243" s="202" t="s">
        <v>40</v>
      </c>
      <c r="N243" s="203" t="s">
        <v>54</v>
      </c>
      <c r="O243" s="43"/>
      <c r="P243" s="204">
        <f>O243*H243</f>
        <v>0</v>
      </c>
      <c r="Q243" s="204">
        <v>0</v>
      </c>
      <c r="R243" s="204">
        <f>Q243*H243</f>
        <v>0</v>
      </c>
      <c r="S243" s="204">
        <v>0</v>
      </c>
      <c r="T243" s="205">
        <f>S243*H243</f>
        <v>0</v>
      </c>
      <c r="AR243" s="24" t="s">
        <v>490</v>
      </c>
      <c r="AT243" s="24" t="s">
        <v>219</v>
      </c>
      <c r="AU243" s="24" t="s">
        <v>92</v>
      </c>
      <c r="AY243" s="24" t="s">
        <v>217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24" t="s">
        <v>24</v>
      </c>
      <c r="BK243" s="206">
        <f>ROUND(I243*H243,2)</f>
        <v>0</v>
      </c>
      <c r="BL243" s="24" t="s">
        <v>490</v>
      </c>
      <c r="BM243" s="24" t="s">
        <v>1274</v>
      </c>
    </row>
    <row r="244" spans="2:51" s="14" customFormat="1" ht="13.5">
      <c r="B244" s="260"/>
      <c r="C244" s="261"/>
      <c r="D244" s="209" t="s">
        <v>231</v>
      </c>
      <c r="E244" s="262" t="s">
        <v>40</v>
      </c>
      <c r="F244" s="263" t="s">
        <v>1167</v>
      </c>
      <c r="G244" s="261"/>
      <c r="H244" s="264" t="s">
        <v>40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231</v>
      </c>
      <c r="AU244" s="270" t="s">
        <v>92</v>
      </c>
      <c r="AV244" s="14" t="s">
        <v>24</v>
      </c>
      <c r="AW244" s="14" t="s">
        <v>43</v>
      </c>
      <c r="AX244" s="14" t="s">
        <v>83</v>
      </c>
      <c r="AY244" s="270" t="s">
        <v>217</v>
      </c>
    </row>
    <row r="245" spans="2:51" s="14" customFormat="1" ht="13.5">
      <c r="B245" s="260"/>
      <c r="C245" s="261"/>
      <c r="D245" s="209" t="s">
        <v>231</v>
      </c>
      <c r="E245" s="262" t="s">
        <v>40</v>
      </c>
      <c r="F245" s="263" t="s">
        <v>1168</v>
      </c>
      <c r="G245" s="261"/>
      <c r="H245" s="264" t="s">
        <v>40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231</v>
      </c>
      <c r="AU245" s="270" t="s">
        <v>92</v>
      </c>
      <c r="AV245" s="14" t="s">
        <v>24</v>
      </c>
      <c r="AW245" s="14" t="s">
        <v>43</v>
      </c>
      <c r="AX245" s="14" t="s">
        <v>83</v>
      </c>
      <c r="AY245" s="270" t="s">
        <v>217</v>
      </c>
    </row>
    <row r="246" spans="2:51" s="11" customFormat="1" ht="13.5">
      <c r="B246" s="207"/>
      <c r="C246" s="208"/>
      <c r="D246" s="209" t="s">
        <v>231</v>
      </c>
      <c r="E246" s="210" t="s">
        <v>40</v>
      </c>
      <c r="F246" s="211" t="s">
        <v>1275</v>
      </c>
      <c r="G246" s="208"/>
      <c r="H246" s="212">
        <v>28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231</v>
      </c>
      <c r="AU246" s="218" t="s">
        <v>92</v>
      </c>
      <c r="AV246" s="11" t="s">
        <v>92</v>
      </c>
      <c r="AW246" s="11" t="s">
        <v>43</v>
      </c>
      <c r="AX246" s="11" t="s">
        <v>83</v>
      </c>
      <c r="AY246" s="218" t="s">
        <v>217</v>
      </c>
    </row>
    <row r="247" spans="2:51" s="13" customFormat="1" ht="13.5">
      <c r="B247" s="230"/>
      <c r="C247" s="231"/>
      <c r="D247" s="209" t="s">
        <v>231</v>
      </c>
      <c r="E247" s="252" t="s">
        <v>40</v>
      </c>
      <c r="F247" s="253" t="s">
        <v>238</v>
      </c>
      <c r="G247" s="231"/>
      <c r="H247" s="254">
        <v>28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231</v>
      </c>
      <c r="AU247" s="241" t="s">
        <v>92</v>
      </c>
      <c r="AV247" s="13" t="s">
        <v>224</v>
      </c>
      <c r="AW247" s="13" t="s">
        <v>43</v>
      </c>
      <c r="AX247" s="13" t="s">
        <v>24</v>
      </c>
      <c r="AY247" s="241" t="s">
        <v>217</v>
      </c>
    </row>
    <row r="248" spans="2:63" s="10" customFormat="1" ht="29.85" customHeight="1">
      <c r="B248" s="178"/>
      <c r="C248" s="179"/>
      <c r="D248" s="192" t="s">
        <v>82</v>
      </c>
      <c r="E248" s="193" t="s">
        <v>1276</v>
      </c>
      <c r="F248" s="193" t="s">
        <v>1277</v>
      </c>
      <c r="G248" s="179"/>
      <c r="H248" s="179"/>
      <c r="I248" s="182"/>
      <c r="J248" s="194">
        <f>BK248</f>
        <v>0</v>
      </c>
      <c r="K248" s="179"/>
      <c r="L248" s="184"/>
      <c r="M248" s="185"/>
      <c r="N248" s="186"/>
      <c r="O248" s="186"/>
      <c r="P248" s="187">
        <f>SUM(P249:P253)</f>
        <v>0</v>
      </c>
      <c r="Q248" s="186"/>
      <c r="R248" s="187">
        <f>SUM(R249:R253)</f>
        <v>0</v>
      </c>
      <c r="S248" s="186"/>
      <c r="T248" s="188">
        <f>SUM(T249:T253)</f>
        <v>0</v>
      </c>
      <c r="AR248" s="189" t="s">
        <v>227</v>
      </c>
      <c r="AT248" s="190" t="s">
        <v>82</v>
      </c>
      <c r="AU248" s="190" t="s">
        <v>24</v>
      </c>
      <c r="AY248" s="189" t="s">
        <v>217</v>
      </c>
      <c r="BK248" s="191">
        <f>SUM(BK249:BK253)</f>
        <v>0</v>
      </c>
    </row>
    <row r="249" spans="2:65" s="1" customFormat="1" ht="31.5" customHeight="1">
      <c r="B249" s="42"/>
      <c r="C249" s="195" t="s">
        <v>338</v>
      </c>
      <c r="D249" s="195" t="s">
        <v>219</v>
      </c>
      <c r="E249" s="196" t="s">
        <v>1278</v>
      </c>
      <c r="F249" s="197" t="s">
        <v>1279</v>
      </c>
      <c r="G249" s="198" t="s">
        <v>450</v>
      </c>
      <c r="H249" s="199">
        <v>1</v>
      </c>
      <c r="I249" s="200"/>
      <c r="J249" s="201">
        <f>ROUND(I249*H249,2)</f>
        <v>0</v>
      </c>
      <c r="K249" s="197" t="s">
        <v>40</v>
      </c>
      <c r="L249" s="62"/>
      <c r="M249" s="202" t="s">
        <v>40</v>
      </c>
      <c r="N249" s="203" t="s">
        <v>54</v>
      </c>
      <c r="O249" s="43"/>
      <c r="P249" s="204">
        <f>O249*H249</f>
        <v>0</v>
      </c>
      <c r="Q249" s="204">
        <v>0</v>
      </c>
      <c r="R249" s="204">
        <f>Q249*H249</f>
        <v>0</v>
      </c>
      <c r="S249" s="204">
        <v>0</v>
      </c>
      <c r="T249" s="205">
        <f>S249*H249</f>
        <v>0</v>
      </c>
      <c r="AR249" s="24" t="s">
        <v>490</v>
      </c>
      <c r="AT249" s="24" t="s">
        <v>219</v>
      </c>
      <c r="AU249" s="24" t="s">
        <v>92</v>
      </c>
      <c r="AY249" s="24" t="s">
        <v>217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24" t="s">
        <v>24</v>
      </c>
      <c r="BK249" s="206">
        <f>ROUND(I249*H249,2)</f>
        <v>0</v>
      </c>
      <c r="BL249" s="24" t="s">
        <v>490</v>
      </c>
      <c r="BM249" s="24" t="s">
        <v>1280</v>
      </c>
    </row>
    <row r="250" spans="2:51" s="14" customFormat="1" ht="13.5">
      <c r="B250" s="260"/>
      <c r="C250" s="261"/>
      <c r="D250" s="209" t="s">
        <v>231</v>
      </c>
      <c r="E250" s="262" t="s">
        <v>40</v>
      </c>
      <c r="F250" s="263" t="s">
        <v>1167</v>
      </c>
      <c r="G250" s="261"/>
      <c r="H250" s="264" t="s">
        <v>40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231</v>
      </c>
      <c r="AU250" s="270" t="s">
        <v>92</v>
      </c>
      <c r="AV250" s="14" t="s">
        <v>24</v>
      </c>
      <c r="AW250" s="14" t="s">
        <v>43</v>
      </c>
      <c r="AX250" s="14" t="s">
        <v>83</v>
      </c>
      <c r="AY250" s="270" t="s">
        <v>217</v>
      </c>
    </row>
    <row r="251" spans="2:51" s="14" customFormat="1" ht="13.5">
      <c r="B251" s="260"/>
      <c r="C251" s="261"/>
      <c r="D251" s="209" t="s">
        <v>231</v>
      </c>
      <c r="E251" s="262" t="s">
        <v>40</v>
      </c>
      <c r="F251" s="263" t="s">
        <v>1168</v>
      </c>
      <c r="G251" s="261"/>
      <c r="H251" s="264" t="s">
        <v>40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AT251" s="270" t="s">
        <v>231</v>
      </c>
      <c r="AU251" s="270" t="s">
        <v>92</v>
      </c>
      <c r="AV251" s="14" t="s">
        <v>24</v>
      </c>
      <c r="AW251" s="14" t="s">
        <v>43</v>
      </c>
      <c r="AX251" s="14" t="s">
        <v>83</v>
      </c>
      <c r="AY251" s="270" t="s">
        <v>217</v>
      </c>
    </row>
    <row r="252" spans="2:51" s="11" customFormat="1" ht="13.5">
      <c r="B252" s="207"/>
      <c r="C252" s="208"/>
      <c r="D252" s="209" t="s">
        <v>231</v>
      </c>
      <c r="E252" s="210" t="s">
        <v>40</v>
      </c>
      <c r="F252" s="211" t="s">
        <v>24</v>
      </c>
      <c r="G252" s="208"/>
      <c r="H252" s="212">
        <v>1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231</v>
      </c>
      <c r="AU252" s="218" t="s">
        <v>92</v>
      </c>
      <c r="AV252" s="11" t="s">
        <v>92</v>
      </c>
      <c r="AW252" s="11" t="s">
        <v>43</v>
      </c>
      <c r="AX252" s="11" t="s">
        <v>83</v>
      </c>
      <c r="AY252" s="218" t="s">
        <v>217</v>
      </c>
    </row>
    <row r="253" spans="2:51" s="13" customFormat="1" ht="13.5">
      <c r="B253" s="230"/>
      <c r="C253" s="231"/>
      <c r="D253" s="209" t="s">
        <v>231</v>
      </c>
      <c r="E253" s="252" t="s">
        <v>40</v>
      </c>
      <c r="F253" s="253" t="s">
        <v>238</v>
      </c>
      <c r="G253" s="231"/>
      <c r="H253" s="254">
        <v>1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231</v>
      </c>
      <c r="AU253" s="241" t="s">
        <v>92</v>
      </c>
      <c r="AV253" s="13" t="s">
        <v>224</v>
      </c>
      <c r="AW253" s="13" t="s">
        <v>43</v>
      </c>
      <c r="AX253" s="13" t="s">
        <v>24</v>
      </c>
      <c r="AY253" s="241" t="s">
        <v>217</v>
      </c>
    </row>
    <row r="254" spans="2:63" s="10" customFormat="1" ht="37.35" customHeight="1">
      <c r="B254" s="178"/>
      <c r="C254" s="179"/>
      <c r="D254" s="192" t="s">
        <v>82</v>
      </c>
      <c r="E254" s="279" t="s">
        <v>1281</v>
      </c>
      <c r="F254" s="279" t="s">
        <v>1282</v>
      </c>
      <c r="G254" s="179"/>
      <c r="H254" s="179"/>
      <c r="I254" s="182"/>
      <c r="J254" s="280">
        <f>BK254</f>
        <v>0</v>
      </c>
      <c r="K254" s="179"/>
      <c r="L254" s="184"/>
      <c r="M254" s="185"/>
      <c r="N254" s="186"/>
      <c r="O254" s="186"/>
      <c r="P254" s="187">
        <f>SUM(P255:P260)</f>
        <v>0</v>
      </c>
      <c r="Q254" s="186"/>
      <c r="R254" s="187">
        <f>SUM(R255:R260)</f>
        <v>0</v>
      </c>
      <c r="S254" s="186"/>
      <c r="T254" s="188">
        <f>SUM(T255:T260)</f>
        <v>0</v>
      </c>
      <c r="AR254" s="189" t="s">
        <v>224</v>
      </c>
      <c r="AT254" s="190" t="s">
        <v>82</v>
      </c>
      <c r="AU254" s="190" t="s">
        <v>83</v>
      </c>
      <c r="AY254" s="189" t="s">
        <v>217</v>
      </c>
      <c r="BK254" s="191">
        <f>SUM(BK255:BK260)</f>
        <v>0</v>
      </c>
    </row>
    <row r="255" spans="2:65" s="1" customFormat="1" ht="22.5" customHeight="1">
      <c r="B255" s="42"/>
      <c r="C255" s="195" t="s">
        <v>342</v>
      </c>
      <c r="D255" s="195" t="s">
        <v>219</v>
      </c>
      <c r="E255" s="196" t="s">
        <v>1283</v>
      </c>
      <c r="F255" s="197" t="s">
        <v>1284</v>
      </c>
      <c r="G255" s="198" t="s">
        <v>1285</v>
      </c>
      <c r="H255" s="199">
        <v>8</v>
      </c>
      <c r="I255" s="200"/>
      <c r="J255" s="201">
        <f>ROUND(I255*H255,2)</f>
        <v>0</v>
      </c>
      <c r="K255" s="197" t="s">
        <v>352</v>
      </c>
      <c r="L255" s="62"/>
      <c r="M255" s="202" t="s">
        <v>40</v>
      </c>
      <c r="N255" s="203" t="s">
        <v>54</v>
      </c>
      <c r="O255" s="43"/>
      <c r="P255" s="204">
        <f>O255*H255</f>
        <v>0</v>
      </c>
      <c r="Q255" s="204">
        <v>0</v>
      </c>
      <c r="R255" s="204">
        <f>Q255*H255</f>
        <v>0</v>
      </c>
      <c r="S255" s="204">
        <v>0</v>
      </c>
      <c r="T255" s="205">
        <f>S255*H255</f>
        <v>0</v>
      </c>
      <c r="AR255" s="24" t="s">
        <v>1286</v>
      </c>
      <c r="AT255" s="24" t="s">
        <v>219</v>
      </c>
      <c r="AU255" s="24" t="s">
        <v>24</v>
      </c>
      <c r="AY255" s="24" t="s">
        <v>217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24" t="s">
        <v>24</v>
      </c>
      <c r="BK255" s="206">
        <f>ROUND(I255*H255,2)</f>
        <v>0</v>
      </c>
      <c r="BL255" s="24" t="s">
        <v>1286</v>
      </c>
      <c r="BM255" s="24" t="s">
        <v>1287</v>
      </c>
    </row>
    <row r="256" spans="2:51" s="14" customFormat="1" ht="13.5">
      <c r="B256" s="260"/>
      <c r="C256" s="261"/>
      <c r="D256" s="209" t="s">
        <v>231</v>
      </c>
      <c r="E256" s="262" t="s">
        <v>40</v>
      </c>
      <c r="F256" s="263" t="s">
        <v>1167</v>
      </c>
      <c r="G256" s="261"/>
      <c r="H256" s="264" t="s">
        <v>40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231</v>
      </c>
      <c r="AU256" s="270" t="s">
        <v>24</v>
      </c>
      <c r="AV256" s="14" t="s">
        <v>24</v>
      </c>
      <c r="AW256" s="14" t="s">
        <v>43</v>
      </c>
      <c r="AX256" s="14" t="s">
        <v>83</v>
      </c>
      <c r="AY256" s="270" t="s">
        <v>217</v>
      </c>
    </row>
    <row r="257" spans="2:51" s="14" customFormat="1" ht="13.5">
      <c r="B257" s="260"/>
      <c r="C257" s="261"/>
      <c r="D257" s="209" t="s">
        <v>231</v>
      </c>
      <c r="E257" s="262" t="s">
        <v>40</v>
      </c>
      <c r="F257" s="263" t="s">
        <v>1168</v>
      </c>
      <c r="G257" s="261"/>
      <c r="H257" s="264" t="s">
        <v>40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231</v>
      </c>
      <c r="AU257" s="270" t="s">
        <v>24</v>
      </c>
      <c r="AV257" s="14" t="s">
        <v>24</v>
      </c>
      <c r="AW257" s="14" t="s">
        <v>43</v>
      </c>
      <c r="AX257" s="14" t="s">
        <v>83</v>
      </c>
      <c r="AY257" s="270" t="s">
        <v>217</v>
      </c>
    </row>
    <row r="258" spans="2:51" s="11" customFormat="1" ht="13.5">
      <c r="B258" s="207"/>
      <c r="C258" s="208"/>
      <c r="D258" s="209" t="s">
        <v>231</v>
      </c>
      <c r="E258" s="210" t="s">
        <v>40</v>
      </c>
      <c r="F258" s="211" t="s">
        <v>1288</v>
      </c>
      <c r="G258" s="208"/>
      <c r="H258" s="212">
        <v>4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231</v>
      </c>
      <c r="AU258" s="218" t="s">
        <v>24</v>
      </c>
      <c r="AV258" s="11" t="s">
        <v>92</v>
      </c>
      <c r="AW258" s="11" t="s">
        <v>43</v>
      </c>
      <c r="AX258" s="11" t="s">
        <v>83</v>
      </c>
      <c r="AY258" s="218" t="s">
        <v>217</v>
      </c>
    </row>
    <row r="259" spans="2:51" s="11" customFormat="1" ht="13.5">
      <c r="B259" s="207"/>
      <c r="C259" s="208"/>
      <c r="D259" s="209" t="s">
        <v>231</v>
      </c>
      <c r="E259" s="210" t="s">
        <v>40</v>
      </c>
      <c r="F259" s="211" t="s">
        <v>1289</v>
      </c>
      <c r="G259" s="208"/>
      <c r="H259" s="212">
        <v>4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231</v>
      </c>
      <c r="AU259" s="218" t="s">
        <v>24</v>
      </c>
      <c r="AV259" s="11" t="s">
        <v>92</v>
      </c>
      <c r="AW259" s="11" t="s">
        <v>43</v>
      </c>
      <c r="AX259" s="11" t="s">
        <v>83</v>
      </c>
      <c r="AY259" s="218" t="s">
        <v>217</v>
      </c>
    </row>
    <row r="260" spans="2:51" s="13" customFormat="1" ht="13.5">
      <c r="B260" s="230"/>
      <c r="C260" s="231"/>
      <c r="D260" s="209" t="s">
        <v>231</v>
      </c>
      <c r="E260" s="252" t="s">
        <v>40</v>
      </c>
      <c r="F260" s="253" t="s">
        <v>238</v>
      </c>
      <c r="G260" s="231"/>
      <c r="H260" s="254">
        <v>8</v>
      </c>
      <c r="I260" s="236"/>
      <c r="J260" s="231"/>
      <c r="K260" s="231"/>
      <c r="L260" s="237"/>
      <c r="M260" s="281"/>
      <c r="N260" s="282"/>
      <c r="O260" s="282"/>
      <c r="P260" s="282"/>
      <c r="Q260" s="282"/>
      <c r="R260" s="282"/>
      <c r="S260" s="282"/>
      <c r="T260" s="283"/>
      <c r="AT260" s="241" t="s">
        <v>231</v>
      </c>
      <c r="AU260" s="241" t="s">
        <v>24</v>
      </c>
      <c r="AV260" s="13" t="s">
        <v>224</v>
      </c>
      <c r="AW260" s="13" t="s">
        <v>43</v>
      </c>
      <c r="AX260" s="13" t="s">
        <v>24</v>
      </c>
      <c r="AY260" s="241" t="s">
        <v>217</v>
      </c>
    </row>
    <row r="261" spans="2:12" s="1" customFormat="1" ht="6.95" customHeight="1">
      <c r="B261" s="57"/>
      <c r="C261" s="58"/>
      <c r="D261" s="58"/>
      <c r="E261" s="58"/>
      <c r="F261" s="58"/>
      <c r="G261" s="58"/>
      <c r="H261" s="58"/>
      <c r="I261" s="141"/>
      <c r="J261" s="58"/>
      <c r="K261" s="58"/>
      <c r="L261" s="62"/>
    </row>
  </sheetData>
  <sheetProtection password="CC35" sheet="1" objects="1" scenarios="1" formatCells="0" formatColumns="0" formatRows="0" sort="0" autoFilter="0"/>
  <autoFilter ref="C81:K260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2:46" ht="36.95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2:11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2:11" s="1" customFormat="1" ht="13.5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2:11" s="1" customFormat="1" ht="36.95" customHeight="1">
      <c r="B9" s="42"/>
      <c r="C9" s="43"/>
      <c r="D9" s="43"/>
      <c r="E9" s="402" t="s">
        <v>1290</v>
      </c>
      <c r="F9" s="403"/>
      <c r="G9" s="403"/>
      <c r="H9" s="403"/>
      <c r="I9" s="120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2:11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2:11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2:11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ROUND(J84,2)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ROUND(SUM(BE84:BE346),2)</f>
        <v>0</v>
      </c>
      <c r="G30" s="43"/>
      <c r="H30" s="43"/>
      <c r="I30" s="133">
        <v>0.21</v>
      </c>
      <c r="J30" s="132">
        <f>ROUND(ROUND((SUM(BE84:BE346)),2)*I30,2)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ROUND(SUM(BF84:BF346),2)</f>
        <v>0</v>
      </c>
      <c r="G31" s="43"/>
      <c r="H31" s="43"/>
      <c r="I31" s="133">
        <v>0.15</v>
      </c>
      <c r="J31" s="132">
        <f>ROUND(ROUND((SUM(BF84:BF346)),2)*I31,2)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56</v>
      </c>
      <c r="F32" s="132">
        <f>ROUND(SUM(BG84:BG346),2)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57</v>
      </c>
      <c r="F33" s="132">
        <f>ROUND(SUM(BH84:BH346),2)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58</v>
      </c>
      <c r="F34" s="132">
        <f>ROUND(SUM(BI84:BI346),2)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EL - Elektroinstalace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11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11" s="1" customFormat="1" ht="13.5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11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11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J84</f>
        <v>0</v>
      </c>
      <c r="K56" s="46"/>
      <c r="AU56" s="24" t="s">
        <v>171</v>
      </c>
    </row>
    <row r="57" spans="2:11" s="7" customFormat="1" ht="24.95" customHeight="1">
      <c r="B57" s="151"/>
      <c r="C57" s="152"/>
      <c r="D57" s="153" t="s">
        <v>182</v>
      </c>
      <c r="E57" s="154"/>
      <c r="F57" s="154"/>
      <c r="G57" s="154"/>
      <c r="H57" s="154"/>
      <c r="I57" s="155"/>
      <c r="J57" s="156">
        <f>J85</f>
        <v>0</v>
      </c>
      <c r="K57" s="157"/>
    </row>
    <row r="58" spans="2:11" s="8" customFormat="1" ht="19.9" customHeight="1">
      <c r="B58" s="158"/>
      <c r="C58" s="159"/>
      <c r="D58" s="160" t="s">
        <v>1291</v>
      </c>
      <c r="E58" s="161"/>
      <c r="F58" s="161"/>
      <c r="G58" s="161"/>
      <c r="H58" s="161"/>
      <c r="I58" s="162"/>
      <c r="J58" s="163">
        <f>J86</f>
        <v>0</v>
      </c>
      <c r="K58" s="164"/>
    </row>
    <row r="59" spans="2:11" s="8" customFormat="1" ht="19.9" customHeight="1">
      <c r="B59" s="158"/>
      <c r="C59" s="159"/>
      <c r="D59" s="160" t="s">
        <v>1292</v>
      </c>
      <c r="E59" s="161"/>
      <c r="F59" s="161"/>
      <c r="G59" s="161"/>
      <c r="H59" s="161"/>
      <c r="I59" s="162"/>
      <c r="J59" s="163">
        <f>J92</f>
        <v>0</v>
      </c>
      <c r="K59" s="164"/>
    </row>
    <row r="60" spans="2:11" s="8" customFormat="1" ht="19.9" customHeight="1">
      <c r="B60" s="158"/>
      <c r="C60" s="159"/>
      <c r="D60" s="160" t="s">
        <v>1157</v>
      </c>
      <c r="E60" s="161"/>
      <c r="F60" s="161"/>
      <c r="G60" s="161"/>
      <c r="H60" s="161"/>
      <c r="I60" s="162"/>
      <c r="J60" s="163">
        <f>J118</f>
        <v>0</v>
      </c>
      <c r="K60" s="164"/>
    </row>
    <row r="61" spans="2:11" s="8" customFormat="1" ht="19.9" customHeight="1">
      <c r="B61" s="158"/>
      <c r="C61" s="159"/>
      <c r="D61" s="160" t="s">
        <v>1293</v>
      </c>
      <c r="E61" s="161"/>
      <c r="F61" s="161"/>
      <c r="G61" s="161"/>
      <c r="H61" s="161"/>
      <c r="I61" s="162"/>
      <c r="J61" s="163">
        <f>J139</f>
        <v>0</v>
      </c>
      <c r="K61" s="164"/>
    </row>
    <row r="62" spans="2:11" s="8" customFormat="1" ht="19.9" customHeight="1">
      <c r="B62" s="158"/>
      <c r="C62" s="159"/>
      <c r="D62" s="160" t="s">
        <v>1294</v>
      </c>
      <c r="E62" s="161"/>
      <c r="F62" s="161"/>
      <c r="G62" s="161"/>
      <c r="H62" s="161"/>
      <c r="I62" s="162"/>
      <c r="J62" s="163">
        <f>J175</f>
        <v>0</v>
      </c>
      <c r="K62" s="164"/>
    </row>
    <row r="63" spans="2:11" s="8" customFormat="1" ht="19.9" customHeight="1">
      <c r="B63" s="158"/>
      <c r="C63" s="159"/>
      <c r="D63" s="160" t="s">
        <v>1295</v>
      </c>
      <c r="E63" s="161"/>
      <c r="F63" s="161"/>
      <c r="G63" s="161"/>
      <c r="H63" s="161"/>
      <c r="I63" s="162"/>
      <c r="J63" s="163">
        <f>J304</f>
        <v>0</v>
      </c>
      <c r="K63" s="164"/>
    </row>
    <row r="64" spans="2:11" s="7" customFormat="1" ht="24.95" customHeight="1">
      <c r="B64" s="151"/>
      <c r="C64" s="152"/>
      <c r="D64" s="153" t="s">
        <v>1161</v>
      </c>
      <c r="E64" s="154"/>
      <c r="F64" s="154"/>
      <c r="G64" s="154"/>
      <c r="H64" s="154"/>
      <c r="I64" s="155"/>
      <c r="J64" s="156">
        <f>J331</f>
        <v>0</v>
      </c>
      <c r="K64" s="157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0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1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44"/>
      <c r="J70" s="61"/>
      <c r="K70" s="61"/>
      <c r="L70" s="62"/>
    </row>
    <row r="71" spans="2:12" s="1" customFormat="1" ht="36.95" customHeight="1">
      <c r="B71" s="42"/>
      <c r="C71" s="63" t="s">
        <v>201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65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2.5" customHeight="1">
      <c r="B74" s="42"/>
      <c r="C74" s="64"/>
      <c r="D74" s="64"/>
      <c r="E74" s="404" t="str">
        <f>E7</f>
        <v>Snížení energetické náročnosti provozu sportovní haly Gymnázia Trutnov</v>
      </c>
      <c r="F74" s="405"/>
      <c r="G74" s="405"/>
      <c r="H74" s="405"/>
      <c r="I74" s="165"/>
      <c r="J74" s="64"/>
      <c r="K74" s="64"/>
      <c r="L74" s="62"/>
    </row>
    <row r="75" spans="2:12" s="1" customFormat="1" ht="14.45" customHeight="1">
      <c r="B75" s="42"/>
      <c r="C75" s="66" t="s">
        <v>126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23.25" customHeight="1">
      <c r="B76" s="42"/>
      <c r="C76" s="64"/>
      <c r="D76" s="64"/>
      <c r="E76" s="380" t="str">
        <f>E9</f>
        <v>EL - Elektroinstalace</v>
      </c>
      <c r="F76" s="406"/>
      <c r="G76" s="406"/>
      <c r="H76" s="406"/>
      <c r="I76" s="165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8" customHeight="1">
      <c r="B78" s="42"/>
      <c r="C78" s="66" t="s">
        <v>25</v>
      </c>
      <c r="D78" s="64"/>
      <c r="E78" s="64"/>
      <c r="F78" s="166" t="str">
        <f>F12</f>
        <v>Trutnov</v>
      </c>
      <c r="G78" s="64"/>
      <c r="H78" s="64"/>
      <c r="I78" s="167" t="s">
        <v>27</v>
      </c>
      <c r="J78" s="74" t="str">
        <f>IF(J12="","",J12)</f>
        <v>31.3.2016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13.5">
      <c r="B80" s="42"/>
      <c r="C80" s="66" t="s">
        <v>35</v>
      </c>
      <c r="D80" s="64"/>
      <c r="E80" s="64"/>
      <c r="F80" s="166" t="str">
        <f>E15</f>
        <v>Gymnázium Trutnov, Jiráskovo náměstí 325, Trutnov</v>
      </c>
      <c r="G80" s="64"/>
      <c r="H80" s="64"/>
      <c r="I80" s="167" t="s">
        <v>44</v>
      </c>
      <c r="J80" s="166" t="str">
        <f>E21</f>
        <v>DABONA s.r.o., Sokolovská 682, Rychnov nad Kněžnou</v>
      </c>
      <c r="K80" s="64"/>
      <c r="L80" s="62"/>
    </row>
    <row r="81" spans="2:12" s="1" customFormat="1" ht="14.45" customHeight="1">
      <c r="B81" s="42"/>
      <c r="C81" s="66" t="s">
        <v>41</v>
      </c>
      <c r="D81" s="64"/>
      <c r="E81" s="64"/>
      <c r="F81" s="166" t="str">
        <f>IF(E18="","",E18)</f>
        <v/>
      </c>
      <c r="G81" s="64"/>
      <c r="H81" s="64"/>
      <c r="I81" s="165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65"/>
      <c r="J82" s="64"/>
      <c r="K82" s="64"/>
      <c r="L82" s="62"/>
    </row>
    <row r="83" spans="2:20" s="9" customFormat="1" ht="29.25" customHeight="1">
      <c r="B83" s="168"/>
      <c r="C83" s="169" t="s">
        <v>202</v>
      </c>
      <c r="D83" s="170" t="s">
        <v>68</v>
      </c>
      <c r="E83" s="170" t="s">
        <v>64</v>
      </c>
      <c r="F83" s="170" t="s">
        <v>203</v>
      </c>
      <c r="G83" s="170" t="s">
        <v>204</v>
      </c>
      <c r="H83" s="170" t="s">
        <v>205</v>
      </c>
      <c r="I83" s="171" t="s">
        <v>206</v>
      </c>
      <c r="J83" s="170" t="s">
        <v>169</v>
      </c>
      <c r="K83" s="172" t="s">
        <v>207</v>
      </c>
      <c r="L83" s="173"/>
      <c r="M83" s="82" t="s">
        <v>208</v>
      </c>
      <c r="N83" s="83" t="s">
        <v>53</v>
      </c>
      <c r="O83" s="83" t="s">
        <v>209</v>
      </c>
      <c r="P83" s="83" t="s">
        <v>210</v>
      </c>
      <c r="Q83" s="83" t="s">
        <v>211</v>
      </c>
      <c r="R83" s="83" t="s">
        <v>212</v>
      </c>
      <c r="S83" s="83" t="s">
        <v>213</v>
      </c>
      <c r="T83" s="84" t="s">
        <v>214</v>
      </c>
    </row>
    <row r="84" spans="2:63" s="1" customFormat="1" ht="29.25" customHeight="1">
      <c r="B84" s="42"/>
      <c r="C84" s="88" t="s">
        <v>170</v>
      </c>
      <c r="D84" s="64"/>
      <c r="E84" s="64"/>
      <c r="F84" s="64"/>
      <c r="G84" s="64"/>
      <c r="H84" s="64"/>
      <c r="I84" s="165"/>
      <c r="J84" s="174">
        <f>BK84</f>
        <v>0</v>
      </c>
      <c r="K84" s="64"/>
      <c r="L84" s="62"/>
      <c r="M84" s="85"/>
      <c r="N84" s="86"/>
      <c r="O84" s="86"/>
      <c r="P84" s="175">
        <f>P85+P331</f>
        <v>0</v>
      </c>
      <c r="Q84" s="86"/>
      <c r="R84" s="175">
        <f>R85+R331</f>
        <v>0.976998</v>
      </c>
      <c r="S84" s="86"/>
      <c r="T84" s="176">
        <f>T85+T331</f>
        <v>0</v>
      </c>
      <c r="AT84" s="24" t="s">
        <v>82</v>
      </c>
      <c r="AU84" s="24" t="s">
        <v>171</v>
      </c>
      <c r="BK84" s="177">
        <f>BK85+BK331</f>
        <v>0</v>
      </c>
    </row>
    <row r="85" spans="2:63" s="10" customFormat="1" ht="37.35" customHeight="1">
      <c r="B85" s="178"/>
      <c r="C85" s="179"/>
      <c r="D85" s="180" t="s">
        <v>82</v>
      </c>
      <c r="E85" s="181" t="s">
        <v>572</v>
      </c>
      <c r="F85" s="181" t="s">
        <v>573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P86+P92+P118+P139+P175+P304</f>
        <v>0</v>
      </c>
      <c r="Q85" s="186"/>
      <c r="R85" s="187">
        <f>R86+R92+R118+R139+R175+R304</f>
        <v>0.976998</v>
      </c>
      <c r="S85" s="186"/>
      <c r="T85" s="188">
        <f>T86+T92+T118+T139+T175+T304</f>
        <v>0</v>
      </c>
      <c r="AR85" s="189" t="s">
        <v>92</v>
      </c>
      <c r="AT85" s="190" t="s">
        <v>82</v>
      </c>
      <c r="AU85" s="190" t="s">
        <v>83</v>
      </c>
      <c r="AY85" s="189" t="s">
        <v>217</v>
      </c>
      <c r="BK85" s="191">
        <f>BK86+BK92+BK118+BK139+BK175+BK304</f>
        <v>0</v>
      </c>
    </row>
    <row r="86" spans="2:63" s="10" customFormat="1" ht="19.9" customHeight="1">
      <c r="B86" s="178"/>
      <c r="C86" s="179"/>
      <c r="D86" s="192" t="s">
        <v>82</v>
      </c>
      <c r="E86" s="193" t="s">
        <v>1296</v>
      </c>
      <c r="F86" s="193" t="s">
        <v>1297</v>
      </c>
      <c r="G86" s="179"/>
      <c r="H86" s="179"/>
      <c r="I86" s="182"/>
      <c r="J86" s="194">
        <f>BK86</f>
        <v>0</v>
      </c>
      <c r="K86" s="179"/>
      <c r="L86" s="184"/>
      <c r="M86" s="185"/>
      <c r="N86" s="186"/>
      <c r="O86" s="186"/>
      <c r="P86" s="187">
        <f>SUM(P87:P91)</f>
        <v>0</v>
      </c>
      <c r="Q86" s="186"/>
      <c r="R86" s="187">
        <f>SUM(R87:R91)</f>
        <v>0</v>
      </c>
      <c r="S86" s="186"/>
      <c r="T86" s="188">
        <f>SUM(T87:T91)</f>
        <v>0</v>
      </c>
      <c r="AR86" s="189" t="s">
        <v>92</v>
      </c>
      <c r="AT86" s="190" t="s">
        <v>82</v>
      </c>
      <c r="AU86" s="190" t="s">
        <v>24</v>
      </c>
      <c r="AY86" s="189" t="s">
        <v>217</v>
      </c>
      <c r="BK86" s="191">
        <f>SUM(BK87:BK91)</f>
        <v>0</v>
      </c>
    </row>
    <row r="87" spans="2:65" s="1" customFormat="1" ht="22.5" customHeight="1">
      <c r="B87" s="42"/>
      <c r="C87" s="195" t="s">
        <v>24</v>
      </c>
      <c r="D87" s="195" t="s">
        <v>219</v>
      </c>
      <c r="E87" s="196" t="s">
        <v>1298</v>
      </c>
      <c r="F87" s="197" t="s">
        <v>1299</v>
      </c>
      <c r="G87" s="198" t="s">
        <v>450</v>
      </c>
      <c r="H87" s="199">
        <v>1</v>
      </c>
      <c r="I87" s="200"/>
      <c r="J87" s="201">
        <f>ROUND(I87*H87,2)</f>
        <v>0</v>
      </c>
      <c r="K87" s="197" t="s">
        <v>40</v>
      </c>
      <c r="L87" s="62"/>
      <c r="M87" s="202" t="s">
        <v>40</v>
      </c>
      <c r="N87" s="203" t="s">
        <v>54</v>
      </c>
      <c r="O87" s="43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4" t="s">
        <v>276</v>
      </c>
      <c r="AT87" s="24" t="s">
        <v>219</v>
      </c>
      <c r="AU87" s="24" t="s">
        <v>92</v>
      </c>
      <c r="AY87" s="24" t="s">
        <v>217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24</v>
      </c>
      <c r="BK87" s="206">
        <f>ROUND(I87*H87,2)</f>
        <v>0</v>
      </c>
      <c r="BL87" s="24" t="s">
        <v>276</v>
      </c>
      <c r="BM87" s="24" t="s">
        <v>1300</v>
      </c>
    </row>
    <row r="88" spans="2:51" s="14" customFormat="1" ht="13.5">
      <c r="B88" s="260"/>
      <c r="C88" s="261"/>
      <c r="D88" s="209" t="s">
        <v>231</v>
      </c>
      <c r="E88" s="262" t="s">
        <v>40</v>
      </c>
      <c r="F88" s="263" t="s">
        <v>1167</v>
      </c>
      <c r="G88" s="261"/>
      <c r="H88" s="264" t="s">
        <v>40</v>
      </c>
      <c r="I88" s="265"/>
      <c r="J88" s="261"/>
      <c r="K88" s="261"/>
      <c r="L88" s="266"/>
      <c r="M88" s="267"/>
      <c r="N88" s="268"/>
      <c r="O88" s="268"/>
      <c r="P88" s="268"/>
      <c r="Q88" s="268"/>
      <c r="R88" s="268"/>
      <c r="S88" s="268"/>
      <c r="T88" s="269"/>
      <c r="AT88" s="270" t="s">
        <v>231</v>
      </c>
      <c r="AU88" s="270" t="s">
        <v>92</v>
      </c>
      <c r="AV88" s="14" t="s">
        <v>24</v>
      </c>
      <c r="AW88" s="14" t="s">
        <v>43</v>
      </c>
      <c r="AX88" s="14" t="s">
        <v>83</v>
      </c>
      <c r="AY88" s="270" t="s">
        <v>217</v>
      </c>
    </row>
    <row r="89" spans="2:51" s="14" customFormat="1" ht="13.5">
      <c r="B89" s="260"/>
      <c r="C89" s="261"/>
      <c r="D89" s="209" t="s">
        <v>231</v>
      </c>
      <c r="E89" s="262" t="s">
        <v>40</v>
      </c>
      <c r="F89" s="263" t="s">
        <v>1301</v>
      </c>
      <c r="G89" s="261"/>
      <c r="H89" s="264" t="s">
        <v>40</v>
      </c>
      <c r="I89" s="265"/>
      <c r="J89" s="261"/>
      <c r="K89" s="261"/>
      <c r="L89" s="266"/>
      <c r="M89" s="267"/>
      <c r="N89" s="268"/>
      <c r="O89" s="268"/>
      <c r="P89" s="268"/>
      <c r="Q89" s="268"/>
      <c r="R89" s="268"/>
      <c r="S89" s="268"/>
      <c r="T89" s="269"/>
      <c r="AT89" s="270" t="s">
        <v>231</v>
      </c>
      <c r="AU89" s="270" t="s">
        <v>92</v>
      </c>
      <c r="AV89" s="14" t="s">
        <v>24</v>
      </c>
      <c r="AW89" s="14" t="s">
        <v>43</v>
      </c>
      <c r="AX89" s="14" t="s">
        <v>83</v>
      </c>
      <c r="AY89" s="270" t="s">
        <v>217</v>
      </c>
    </row>
    <row r="90" spans="2:51" s="11" customFormat="1" ht="13.5">
      <c r="B90" s="207"/>
      <c r="C90" s="208"/>
      <c r="D90" s="209" t="s">
        <v>231</v>
      </c>
      <c r="E90" s="210" t="s">
        <v>40</v>
      </c>
      <c r="F90" s="211" t="s">
        <v>24</v>
      </c>
      <c r="G90" s="208"/>
      <c r="H90" s="212">
        <v>1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231</v>
      </c>
      <c r="AU90" s="218" t="s">
        <v>92</v>
      </c>
      <c r="AV90" s="11" t="s">
        <v>92</v>
      </c>
      <c r="AW90" s="11" t="s">
        <v>43</v>
      </c>
      <c r="AX90" s="11" t="s">
        <v>83</v>
      </c>
      <c r="AY90" s="218" t="s">
        <v>217</v>
      </c>
    </row>
    <row r="91" spans="2:51" s="13" customFormat="1" ht="13.5">
      <c r="B91" s="230"/>
      <c r="C91" s="231"/>
      <c r="D91" s="209" t="s">
        <v>231</v>
      </c>
      <c r="E91" s="252" t="s">
        <v>40</v>
      </c>
      <c r="F91" s="253" t="s">
        <v>238</v>
      </c>
      <c r="G91" s="231"/>
      <c r="H91" s="254">
        <v>1</v>
      </c>
      <c r="I91" s="236"/>
      <c r="J91" s="231"/>
      <c r="K91" s="231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231</v>
      </c>
      <c r="AU91" s="241" t="s">
        <v>92</v>
      </c>
      <c r="AV91" s="13" t="s">
        <v>224</v>
      </c>
      <c r="AW91" s="13" t="s">
        <v>43</v>
      </c>
      <c r="AX91" s="13" t="s">
        <v>24</v>
      </c>
      <c r="AY91" s="241" t="s">
        <v>217</v>
      </c>
    </row>
    <row r="92" spans="2:63" s="10" customFormat="1" ht="29.85" customHeight="1">
      <c r="B92" s="178"/>
      <c r="C92" s="179"/>
      <c r="D92" s="192" t="s">
        <v>82</v>
      </c>
      <c r="E92" s="193" t="s">
        <v>1302</v>
      </c>
      <c r="F92" s="193" t="s">
        <v>1303</v>
      </c>
      <c r="G92" s="179"/>
      <c r="H92" s="179"/>
      <c r="I92" s="182"/>
      <c r="J92" s="194">
        <f>BK92</f>
        <v>0</v>
      </c>
      <c r="K92" s="179"/>
      <c r="L92" s="184"/>
      <c r="M92" s="185"/>
      <c r="N92" s="186"/>
      <c r="O92" s="186"/>
      <c r="P92" s="187">
        <f>SUM(P93:P117)</f>
        <v>0</v>
      </c>
      <c r="Q92" s="186"/>
      <c r="R92" s="187">
        <f>SUM(R93:R117)</f>
        <v>0.00377</v>
      </c>
      <c r="S92" s="186"/>
      <c r="T92" s="188">
        <f>SUM(T93:T117)</f>
        <v>0</v>
      </c>
      <c r="AR92" s="189" t="s">
        <v>92</v>
      </c>
      <c r="AT92" s="190" t="s">
        <v>82</v>
      </c>
      <c r="AU92" s="190" t="s">
        <v>24</v>
      </c>
      <c r="AY92" s="189" t="s">
        <v>217</v>
      </c>
      <c r="BK92" s="191">
        <f>SUM(BK93:BK117)</f>
        <v>0</v>
      </c>
    </row>
    <row r="93" spans="2:65" s="1" customFormat="1" ht="22.5" customHeight="1">
      <c r="B93" s="42"/>
      <c r="C93" s="195" t="s">
        <v>92</v>
      </c>
      <c r="D93" s="195" t="s">
        <v>219</v>
      </c>
      <c r="E93" s="196" t="s">
        <v>1304</v>
      </c>
      <c r="F93" s="197" t="s">
        <v>1305</v>
      </c>
      <c r="G93" s="198" t="s">
        <v>450</v>
      </c>
      <c r="H93" s="199">
        <v>3</v>
      </c>
      <c r="I93" s="200"/>
      <c r="J93" s="201">
        <f>ROUND(I93*H93,2)</f>
        <v>0</v>
      </c>
      <c r="K93" s="197" t="s">
        <v>352</v>
      </c>
      <c r="L93" s="62"/>
      <c r="M93" s="202" t="s">
        <v>40</v>
      </c>
      <c r="N93" s="203" t="s">
        <v>54</v>
      </c>
      <c r="O93" s="43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4" t="s">
        <v>276</v>
      </c>
      <c r="AT93" s="24" t="s">
        <v>219</v>
      </c>
      <c r="AU93" s="24" t="s">
        <v>92</v>
      </c>
      <c r="AY93" s="24" t="s">
        <v>217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4" t="s">
        <v>24</v>
      </c>
      <c r="BK93" s="206">
        <f>ROUND(I93*H93,2)</f>
        <v>0</v>
      </c>
      <c r="BL93" s="24" t="s">
        <v>276</v>
      </c>
      <c r="BM93" s="24" t="s">
        <v>1306</v>
      </c>
    </row>
    <row r="94" spans="2:51" s="14" customFormat="1" ht="13.5">
      <c r="B94" s="260"/>
      <c r="C94" s="261"/>
      <c r="D94" s="209" t="s">
        <v>231</v>
      </c>
      <c r="E94" s="262" t="s">
        <v>40</v>
      </c>
      <c r="F94" s="263" t="s">
        <v>1167</v>
      </c>
      <c r="G94" s="261"/>
      <c r="H94" s="264" t="s">
        <v>40</v>
      </c>
      <c r="I94" s="265"/>
      <c r="J94" s="261"/>
      <c r="K94" s="261"/>
      <c r="L94" s="266"/>
      <c r="M94" s="267"/>
      <c r="N94" s="268"/>
      <c r="O94" s="268"/>
      <c r="P94" s="268"/>
      <c r="Q94" s="268"/>
      <c r="R94" s="268"/>
      <c r="S94" s="268"/>
      <c r="T94" s="269"/>
      <c r="AT94" s="270" t="s">
        <v>231</v>
      </c>
      <c r="AU94" s="270" t="s">
        <v>92</v>
      </c>
      <c r="AV94" s="14" t="s">
        <v>24</v>
      </c>
      <c r="AW94" s="14" t="s">
        <v>43</v>
      </c>
      <c r="AX94" s="14" t="s">
        <v>83</v>
      </c>
      <c r="AY94" s="270" t="s">
        <v>217</v>
      </c>
    </row>
    <row r="95" spans="2:51" s="14" customFormat="1" ht="13.5">
      <c r="B95" s="260"/>
      <c r="C95" s="261"/>
      <c r="D95" s="209" t="s">
        <v>231</v>
      </c>
      <c r="E95" s="262" t="s">
        <v>40</v>
      </c>
      <c r="F95" s="263" t="s">
        <v>1307</v>
      </c>
      <c r="G95" s="261"/>
      <c r="H95" s="264" t="s">
        <v>40</v>
      </c>
      <c r="I95" s="265"/>
      <c r="J95" s="261"/>
      <c r="K95" s="261"/>
      <c r="L95" s="266"/>
      <c r="M95" s="267"/>
      <c r="N95" s="268"/>
      <c r="O95" s="268"/>
      <c r="P95" s="268"/>
      <c r="Q95" s="268"/>
      <c r="R95" s="268"/>
      <c r="S95" s="268"/>
      <c r="T95" s="269"/>
      <c r="AT95" s="270" t="s">
        <v>231</v>
      </c>
      <c r="AU95" s="270" t="s">
        <v>92</v>
      </c>
      <c r="AV95" s="14" t="s">
        <v>24</v>
      </c>
      <c r="AW95" s="14" t="s">
        <v>43</v>
      </c>
      <c r="AX95" s="14" t="s">
        <v>83</v>
      </c>
      <c r="AY95" s="270" t="s">
        <v>217</v>
      </c>
    </row>
    <row r="96" spans="2:51" s="11" customFormat="1" ht="13.5">
      <c r="B96" s="207"/>
      <c r="C96" s="208"/>
      <c r="D96" s="209" t="s">
        <v>231</v>
      </c>
      <c r="E96" s="210" t="s">
        <v>40</v>
      </c>
      <c r="F96" s="211" t="s">
        <v>227</v>
      </c>
      <c r="G96" s="208"/>
      <c r="H96" s="212">
        <v>3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231</v>
      </c>
      <c r="AU96" s="218" t="s">
        <v>92</v>
      </c>
      <c r="AV96" s="11" t="s">
        <v>92</v>
      </c>
      <c r="AW96" s="11" t="s">
        <v>43</v>
      </c>
      <c r="AX96" s="11" t="s">
        <v>83</v>
      </c>
      <c r="AY96" s="218" t="s">
        <v>217</v>
      </c>
    </row>
    <row r="97" spans="2:51" s="13" customFormat="1" ht="13.5">
      <c r="B97" s="230"/>
      <c r="C97" s="231"/>
      <c r="D97" s="232" t="s">
        <v>231</v>
      </c>
      <c r="E97" s="233" t="s">
        <v>40</v>
      </c>
      <c r="F97" s="234" t="s">
        <v>238</v>
      </c>
      <c r="G97" s="231"/>
      <c r="H97" s="235">
        <v>3</v>
      </c>
      <c r="I97" s="236"/>
      <c r="J97" s="231"/>
      <c r="K97" s="231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231</v>
      </c>
      <c r="AU97" s="241" t="s">
        <v>92</v>
      </c>
      <c r="AV97" s="13" t="s">
        <v>224</v>
      </c>
      <c r="AW97" s="13" t="s">
        <v>43</v>
      </c>
      <c r="AX97" s="13" t="s">
        <v>24</v>
      </c>
      <c r="AY97" s="241" t="s">
        <v>217</v>
      </c>
    </row>
    <row r="98" spans="2:65" s="1" customFormat="1" ht="22.5" customHeight="1">
      <c r="B98" s="42"/>
      <c r="C98" s="195" t="s">
        <v>227</v>
      </c>
      <c r="D98" s="195" t="s">
        <v>219</v>
      </c>
      <c r="E98" s="196" t="s">
        <v>1308</v>
      </c>
      <c r="F98" s="197" t="s">
        <v>1309</v>
      </c>
      <c r="G98" s="198" t="s">
        <v>450</v>
      </c>
      <c r="H98" s="199">
        <v>1</v>
      </c>
      <c r="I98" s="200"/>
      <c r="J98" s="201">
        <f>ROUND(I98*H98,2)</f>
        <v>0</v>
      </c>
      <c r="K98" s="197" t="s">
        <v>352</v>
      </c>
      <c r="L98" s="62"/>
      <c r="M98" s="202" t="s">
        <v>40</v>
      </c>
      <c r="N98" s="203" t="s">
        <v>54</v>
      </c>
      <c r="O98" s="43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24" t="s">
        <v>276</v>
      </c>
      <c r="AT98" s="24" t="s">
        <v>219</v>
      </c>
      <c r="AU98" s="24" t="s">
        <v>92</v>
      </c>
      <c r="AY98" s="24" t="s">
        <v>217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4" t="s">
        <v>24</v>
      </c>
      <c r="BK98" s="206">
        <f>ROUND(I98*H98,2)</f>
        <v>0</v>
      </c>
      <c r="BL98" s="24" t="s">
        <v>276</v>
      </c>
      <c r="BM98" s="24" t="s">
        <v>1310</v>
      </c>
    </row>
    <row r="99" spans="2:51" s="14" customFormat="1" ht="13.5">
      <c r="B99" s="260"/>
      <c r="C99" s="261"/>
      <c r="D99" s="209" t="s">
        <v>231</v>
      </c>
      <c r="E99" s="262" t="s">
        <v>40</v>
      </c>
      <c r="F99" s="263" t="s">
        <v>1167</v>
      </c>
      <c r="G99" s="261"/>
      <c r="H99" s="264" t="s">
        <v>40</v>
      </c>
      <c r="I99" s="265"/>
      <c r="J99" s="261"/>
      <c r="K99" s="261"/>
      <c r="L99" s="266"/>
      <c r="M99" s="267"/>
      <c r="N99" s="268"/>
      <c r="O99" s="268"/>
      <c r="P99" s="268"/>
      <c r="Q99" s="268"/>
      <c r="R99" s="268"/>
      <c r="S99" s="268"/>
      <c r="T99" s="269"/>
      <c r="AT99" s="270" t="s">
        <v>231</v>
      </c>
      <c r="AU99" s="270" t="s">
        <v>92</v>
      </c>
      <c r="AV99" s="14" t="s">
        <v>24</v>
      </c>
      <c r="AW99" s="14" t="s">
        <v>43</v>
      </c>
      <c r="AX99" s="14" t="s">
        <v>83</v>
      </c>
      <c r="AY99" s="270" t="s">
        <v>217</v>
      </c>
    </row>
    <row r="100" spans="2:51" s="14" customFormat="1" ht="13.5">
      <c r="B100" s="260"/>
      <c r="C100" s="261"/>
      <c r="D100" s="209" t="s">
        <v>231</v>
      </c>
      <c r="E100" s="262" t="s">
        <v>40</v>
      </c>
      <c r="F100" s="263" t="s">
        <v>1311</v>
      </c>
      <c r="G100" s="261"/>
      <c r="H100" s="264" t="s">
        <v>40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231</v>
      </c>
      <c r="AU100" s="270" t="s">
        <v>92</v>
      </c>
      <c r="AV100" s="14" t="s">
        <v>24</v>
      </c>
      <c r="AW100" s="14" t="s">
        <v>43</v>
      </c>
      <c r="AX100" s="14" t="s">
        <v>83</v>
      </c>
      <c r="AY100" s="270" t="s">
        <v>217</v>
      </c>
    </row>
    <row r="101" spans="2:51" s="11" customFormat="1" ht="13.5">
      <c r="B101" s="207"/>
      <c r="C101" s="208"/>
      <c r="D101" s="209" t="s">
        <v>231</v>
      </c>
      <c r="E101" s="210" t="s">
        <v>40</v>
      </c>
      <c r="F101" s="211" t="s">
        <v>24</v>
      </c>
      <c r="G101" s="208"/>
      <c r="H101" s="212">
        <v>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231</v>
      </c>
      <c r="AU101" s="218" t="s">
        <v>92</v>
      </c>
      <c r="AV101" s="11" t="s">
        <v>92</v>
      </c>
      <c r="AW101" s="11" t="s">
        <v>43</v>
      </c>
      <c r="AX101" s="11" t="s">
        <v>83</v>
      </c>
      <c r="AY101" s="218" t="s">
        <v>217</v>
      </c>
    </row>
    <row r="102" spans="2:51" s="13" customFormat="1" ht="13.5">
      <c r="B102" s="230"/>
      <c r="C102" s="231"/>
      <c r="D102" s="232" t="s">
        <v>231</v>
      </c>
      <c r="E102" s="233" t="s">
        <v>40</v>
      </c>
      <c r="F102" s="234" t="s">
        <v>238</v>
      </c>
      <c r="G102" s="231"/>
      <c r="H102" s="235">
        <v>1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231</v>
      </c>
      <c r="AU102" s="241" t="s">
        <v>92</v>
      </c>
      <c r="AV102" s="13" t="s">
        <v>224</v>
      </c>
      <c r="AW102" s="13" t="s">
        <v>43</v>
      </c>
      <c r="AX102" s="13" t="s">
        <v>24</v>
      </c>
      <c r="AY102" s="241" t="s">
        <v>217</v>
      </c>
    </row>
    <row r="103" spans="2:65" s="1" customFormat="1" ht="22.5" customHeight="1">
      <c r="B103" s="42"/>
      <c r="C103" s="242" t="s">
        <v>224</v>
      </c>
      <c r="D103" s="242" t="s">
        <v>266</v>
      </c>
      <c r="E103" s="243" t="s">
        <v>1312</v>
      </c>
      <c r="F103" s="244" t="s">
        <v>1313</v>
      </c>
      <c r="G103" s="245" t="s">
        <v>450</v>
      </c>
      <c r="H103" s="246">
        <v>1</v>
      </c>
      <c r="I103" s="247"/>
      <c r="J103" s="248">
        <f>ROUND(I103*H103,2)</f>
        <v>0</v>
      </c>
      <c r="K103" s="244" t="s">
        <v>40</v>
      </c>
      <c r="L103" s="249"/>
      <c r="M103" s="250" t="s">
        <v>40</v>
      </c>
      <c r="N103" s="251" t="s">
        <v>54</v>
      </c>
      <c r="O103" s="43"/>
      <c r="P103" s="204">
        <f>O103*H103</f>
        <v>0</v>
      </c>
      <c r="Q103" s="204">
        <v>0.00342</v>
      </c>
      <c r="R103" s="204">
        <f>Q103*H103</f>
        <v>0.00342</v>
      </c>
      <c r="S103" s="204">
        <v>0</v>
      </c>
      <c r="T103" s="205">
        <f>S103*H103</f>
        <v>0</v>
      </c>
      <c r="AR103" s="24" t="s">
        <v>357</v>
      </c>
      <c r="AT103" s="24" t="s">
        <v>266</v>
      </c>
      <c r="AU103" s="24" t="s">
        <v>92</v>
      </c>
      <c r="AY103" s="24" t="s">
        <v>217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24</v>
      </c>
      <c r="BK103" s="206">
        <f>ROUND(I103*H103,2)</f>
        <v>0</v>
      </c>
      <c r="BL103" s="24" t="s">
        <v>276</v>
      </c>
      <c r="BM103" s="24" t="s">
        <v>1314</v>
      </c>
    </row>
    <row r="104" spans="2:51" s="14" customFormat="1" ht="13.5">
      <c r="B104" s="260"/>
      <c r="C104" s="261"/>
      <c r="D104" s="209" t="s">
        <v>231</v>
      </c>
      <c r="E104" s="262" t="s">
        <v>40</v>
      </c>
      <c r="F104" s="263" t="s">
        <v>1167</v>
      </c>
      <c r="G104" s="261"/>
      <c r="H104" s="264" t="s">
        <v>40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231</v>
      </c>
      <c r="AU104" s="270" t="s">
        <v>92</v>
      </c>
      <c r="AV104" s="14" t="s">
        <v>24</v>
      </c>
      <c r="AW104" s="14" t="s">
        <v>43</v>
      </c>
      <c r="AX104" s="14" t="s">
        <v>83</v>
      </c>
      <c r="AY104" s="270" t="s">
        <v>217</v>
      </c>
    </row>
    <row r="105" spans="2:51" s="14" customFormat="1" ht="13.5">
      <c r="B105" s="260"/>
      <c r="C105" s="261"/>
      <c r="D105" s="209" t="s">
        <v>231</v>
      </c>
      <c r="E105" s="262" t="s">
        <v>40</v>
      </c>
      <c r="F105" s="263" t="s">
        <v>1311</v>
      </c>
      <c r="G105" s="261"/>
      <c r="H105" s="264" t="s">
        <v>40</v>
      </c>
      <c r="I105" s="265"/>
      <c r="J105" s="261"/>
      <c r="K105" s="261"/>
      <c r="L105" s="266"/>
      <c r="M105" s="267"/>
      <c r="N105" s="268"/>
      <c r="O105" s="268"/>
      <c r="P105" s="268"/>
      <c r="Q105" s="268"/>
      <c r="R105" s="268"/>
      <c r="S105" s="268"/>
      <c r="T105" s="269"/>
      <c r="AT105" s="270" t="s">
        <v>231</v>
      </c>
      <c r="AU105" s="270" t="s">
        <v>92</v>
      </c>
      <c r="AV105" s="14" t="s">
        <v>24</v>
      </c>
      <c r="AW105" s="14" t="s">
        <v>43</v>
      </c>
      <c r="AX105" s="14" t="s">
        <v>83</v>
      </c>
      <c r="AY105" s="270" t="s">
        <v>217</v>
      </c>
    </row>
    <row r="106" spans="2:51" s="11" customFormat="1" ht="13.5">
      <c r="B106" s="207"/>
      <c r="C106" s="208"/>
      <c r="D106" s="209" t="s">
        <v>231</v>
      </c>
      <c r="E106" s="210" t="s">
        <v>40</v>
      </c>
      <c r="F106" s="211" t="s">
        <v>24</v>
      </c>
      <c r="G106" s="208"/>
      <c r="H106" s="212">
        <v>1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231</v>
      </c>
      <c r="AU106" s="218" t="s">
        <v>92</v>
      </c>
      <c r="AV106" s="11" t="s">
        <v>92</v>
      </c>
      <c r="AW106" s="11" t="s">
        <v>43</v>
      </c>
      <c r="AX106" s="11" t="s">
        <v>83</v>
      </c>
      <c r="AY106" s="218" t="s">
        <v>217</v>
      </c>
    </row>
    <row r="107" spans="2:51" s="13" customFormat="1" ht="13.5">
      <c r="B107" s="230"/>
      <c r="C107" s="231"/>
      <c r="D107" s="232" t="s">
        <v>231</v>
      </c>
      <c r="E107" s="233" t="s">
        <v>40</v>
      </c>
      <c r="F107" s="234" t="s">
        <v>238</v>
      </c>
      <c r="G107" s="231"/>
      <c r="H107" s="235">
        <v>1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231</v>
      </c>
      <c r="AU107" s="241" t="s">
        <v>92</v>
      </c>
      <c r="AV107" s="13" t="s">
        <v>224</v>
      </c>
      <c r="AW107" s="13" t="s">
        <v>43</v>
      </c>
      <c r="AX107" s="13" t="s">
        <v>24</v>
      </c>
      <c r="AY107" s="241" t="s">
        <v>217</v>
      </c>
    </row>
    <row r="108" spans="2:65" s="1" customFormat="1" ht="22.5" customHeight="1">
      <c r="B108" s="42"/>
      <c r="C108" s="195" t="s">
        <v>241</v>
      </c>
      <c r="D108" s="195" t="s">
        <v>219</v>
      </c>
      <c r="E108" s="196" t="s">
        <v>1315</v>
      </c>
      <c r="F108" s="197" t="s">
        <v>1316</v>
      </c>
      <c r="G108" s="198" t="s">
        <v>450</v>
      </c>
      <c r="H108" s="199">
        <v>35</v>
      </c>
      <c r="I108" s="200"/>
      <c r="J108" s="201">
        <f>ROUND(I108*H108,2)</f>
        <v>0</v>
      </c>
      <c r="K108" s="197" t="s">
        <v>352</v>
      </c>
      <c r="L108" s="62"/>
      <c r="M108" s="202" t="s">
        <v>40</v>
      </c>
      <c r="N108" s="203" t="s">
        <v>54</v>
      </c>
      <c r="O108" s="4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276</v>
      </c>
      <c r="AT108" s="24" t="s">
        <v>219</v>
      </c>
      <c r="AU108" s="24" t="s">
        <v>92</v>
      </c>
      <c r="AY108" s="24" t="s">
        <v>217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24</v>
      </c>
      <c r="BK108" s="206">
        <f>ROUND(I108*H108,2)</f>
        <v>0</v>
      </c>
      <c r="BL108" s="24" t="s">
        <v>276</v>
      </c>
      <c r="BM108" s="24" t="s">
        <v>1317</v>
      </c>
    </row>
    <row r="109" spans="2:51" s="14" customFormat="1" ht="13.5">
      <c r="B109" s="260"/>
      <c r="C109" s="261"/>
      <c r="D109" s="209" t="s">
        <v>231</v>
      </c>
      <c r="E109" s="262" t="s">
        <v>40</v>
      </c>
      <c r="F109" s="263" t="s">
        <v>1167</v>
      </c>
      <c r="G109" s="261"/>
      <c r="H109" s="264" t="s">
        <v>40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231</v>
      </c>
      <c r="AU109" s="270" t="s">
        <v>92</v>
      </c>
      <c r="AV109" s="14" t="s">
        <v>24</v>
      </c>
      <c r="AW109" s="14" t="s">
        <v>43</v>
      </c>
      <c r="AX109" s="14" t="s">
        <v>83</v>
      </c>
      <c r="AY109" s="270" t="s">
        <v>217</v>
      </c>
    </row>
    <row r="110" spans="2:51" s="14" customFormat="1" ht="13.5">
      <c r="B110" s="260"/>
      <c r="C110" s="261"/>
      <c r="D110" s="209" t="s">
        <v>231</v>
      </c>
      <c r="E110" s="262" t="s">
        <v>40</v>
      </c>
      <c r="F110" s="263" t="s">
        <v>1311</v>
      </c>
      <c r="G110" s="261"/>
      <c r="H110" s="264" t="s">
        <v>40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231</v>
      </c>
      <c r="AU110" s="270" t="s">
        <v>92</v>
      </c>
      <c r="AV110" s="14" t="s">
        <v>24</v>
      </c>
      <c r="AW110" s="14" t="s">
        <v>43</v>
      </c>
      <c r="AX110" s="14" t="s">
        <v>83</v>
      </c>
      <c r="AY110" s="270" t="s">
        <v>217</v>
      </c>
    </row>
    <row r="111" spans="2:51" s="11" customFormat="1" ht="13.5">
      <c r="B111" s="207"/>
      <c r="C111" s="208"/>
      <c r="D111" s="209" t="s">
        <v>231</v>
      </c>
      <c r="E111" s="210" t="s">
        <v>40</v>
      </c>
      <c r="F111" s="211" t="s">
        <v>376</v>
      </c>
      <c r="G111" s="208"/>
      <c r="H111" s="212">
        <v>35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231</v>
      </c>
      <c r="AU111" s="218" t="s">
        <v>92</v>
      </c>
      <c r="AV111" s="11" t="s">
        <v>92</v>
      </c>
      <c r="AW111" s="11" t="s">
        <v>43</v>
      </c>
      <c r="AX111" s="11" t="s">
        <v>83</v>
      </c>
      <c r="AY111" s="218" t="s">
        <v>217</v>
      </c>
    </row>
    <row r="112" spans="2:51" s="13" customFormat="1" ht="13.5">
      <c r="B112" s="230"/>
      <c r="C112" s="231"/>
      <c r="D112" s="232" t="s">
        <v>231</v>
      </c>
      <c r="E112" s="233" t="s">
        <v>40</v>
      </c>
      <c r="F112" s="234" t="s">
        <v>238</v>
      </c>
      <c r="G112" s="231"/>
      <c r="H112" s="235">
        <v>35</v>
      </c>
      <c r="I112" s="236"/>
      <c r="J112" s="231"/>
      <c r="K112" s="231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231</v>
      </c>
      <c r="AU112" s="241" t="s">
        <v>92</v>
      </c>
      <c r="AV112" s="13" t="s">
        <v>224</v>
      </c>
      <c r="AW112" s="13" t="s">
        <v>43</v>
      </c>
      <c r="AX112" s="13" t="s">
        <v>24</v>
      </c>
      <c r="AY112" s="241" t="s">
        <v>217</v>
      </c>
    </row>
    <row r="113" spans="2:65" s="1" customFormat="1" ht="22.5" customHeight="1">
      <c r="B113" s="42"/>
      <c r="C113" s="242" t="s">
        <v>244</v>
      </c>
      <c r="D113" s="242" t="s">
        <v>266</v>
      </c>
      <c r="E113" s="243" t="s">
        <v>1318</v>
      </c>
      <c r="F113" s="244" t="s">
        <v>1319</v>
      </c>
      <c r="G113" s="245" t="s">
        <v>450</v>
      </c>
      <c r="H113" s="246">
        <v>35</v>
      </c>
      <c r="I113" s="247"/>
      <c r="J113" s="248">
        <f>ROUND(I113*H113,2)</f>
        <v>0</v>
      </c>
      <c r="K113" s="244" t="s">
        <v>352</v>
      </c>
      <c r="L113" s="249"/>
      <c r="M113" s="250" t="s">
        <v>40</v>
      </c>
      <c r="N113" s="251" t="s">
        <v>54</v>
      </c>
      <c r="O113" s="43"/>
      <c r="P113" s="204">
        <f>O113*H113</f>
        <v>0</v>
      </c>
      <c r="Q113" s="204">
        <v>1E-05</v>
      </c>
      <c r="R113" s="204">
        <f>Q113*H113</f>
        <v>0.00035000000000000005</v>
      </c>
      <c r="S113" s="204">
        <v>0</v>
      </c>
      <c r="T113" s="205">
        <f>S113*H113</f>
        <v>0</v>
      </c>
      <c r="AR113" s="24" t="s">
        <v>357</v>
      </c>
      <c r="AT113" s="24" t="s">
        <v>266</v>
      </c>
      <c r="AU113" s="24" t="s">
        <v>92</v>
      </c>
      <c r="AY113" s="24" t="s">
        <v>217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4" t="s">
        <v>24</v>
      </c>
      <c r="BK113" s="206">
        <f>ROUND(I113*H113,2)</f>
        <v>0</v>
      </c>
      <c r="BL113" s="24" t="s">
        <v>276</v>
      </c>
      <c r="BM113" s="24" t="s">
        <v>1320</v>
      </c>
    </row>
    <row r="114" spans="2:51" s="14" customFormat="1" ht="13.5">
      <c r="B114" s="260"/>
      <c r="C114" s="261"/>
      <c r="D114" s="209" t="s">
        <v>231</v>
      </c>
      <c r="E114" s="262" t="s">
        <v>40</v>
      </c>
      <c r="F114" s="263" t="s">
        <v>1167</v>
      </c>
      <c r="G114" s="261"/>
      <c r="H114" s="264" t="s">
        <v>40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231</v>
      </c>
      <c r="AU114" s="270" t="s">
        <v>92</v>
      </c>
      <c r="AV114" s="14" t="s">
        <v>24</v>
      </c>
      <c r="AW114" s="14" t="s">
        <v>43</v>
      </c>
      <c r="AX114" s="14" t="s">
        <v>83</v>
      </c>
      <c r="AY114" s="270" t="s">
        <v>217</v>
      </c>
    </row>
    <row r="115" spans="2:51" s="14" customFormat="1" ht="13.5">
      <c r="B115" s="260"/>
      <c r="C115" s="261"/>
      <c r="D115" s="209" t="s">
        <v>231</v>
      </c>
      <c r="E115" s="262" t="s">
        <v>40</v>
      </c>
      <c r="F115" s="263" t="s">
        <v>1311</v>
      </c>
      <c r="G115" s="261"/>
      <c r="H115" s="264" t="s">
        <v>40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231</v>
      </c>
      <c r="AU115" s="270" t="s">
        <v>92</v>
      </c>
      <c r="AV115" s="14" t="s">
        <v>24</v>
      </c>
      <c r="AW115" s="14" t="s">
        <v>43</v>
      </c>
      <c r="AX115" s="14" t="s">
        <v>83</v>
      </c>
      <c r="AY115" s="270" t="s">
        <v>217</v>
      </c>
    </row>
    <row r="116" spans="2:51" s="11" customFormat="1" ht="13.5">
      <c r="B116" s="207"/>
      <c r="C116" s="208"/>
      <c r="D116" s="209" t="s">
        <v>231</v>
      </c>
      <c r="E116" s="210" t="s">
        <v>40</v>
      </c>
      <c r="F116" s="211" t="s">
        <v>376</v>
      </c>
      <c r="G116" s="208"/>
      <c r="H116" s="212">
        <v>35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231</v>
      </c>
      <c r="AU116" s="218" t="s">
        <v>92</v>
      </c>
      <c r="AV116" s="11" t="s">
        <v>92</v>
      </c>
      <c r="AW116" s="11" t="s">
        <v>43</v>
      </c>
      <c r="AX116" s="11" t="s">
        <v>83</v>
      </c>
      <c r="AY116" s="218" t="s">
        <v>217</v>
      </c>
    </row>
    <row r="117" spans="2:51" s="13" customFormat="1" ht="13.5">
      <c r="B117" s="230"/>
      <c r="C117" s="231"/>
      <c r="D117" s="209" t="s">
        <v>231</v>
      </c>
      <c r="E117" s="252" t="s">
        <v>40</v>
      </c>
      <c r="F117" s="253" t="s">
        <v>238</v>
      </c>
      <c r="G117" s="231"/>
      <c r="H117" s="254">
        <v>35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231</v>
      </c>
      <c r="AU117" s="241" t="s">
        <v>92</v>
      </c>
      <c r="AV117" s="13" t="s">
        <v>224</v>
      </c>
      <c r="AW117" s="13" t="s">
        <v>43</v>
      </c>
      <c r="AX117" s="13" t="s">
        <v>24</v>
      </c>
      <c r="AY117" s="241" t="s">
        <v>217</v>
      </c>
    </row>
    <row r="118" spans="2:63" s="10" customFormat="1" ht="29.85" customHeight="1">
      <c r="B118" s="178"/>
      <c r="C118" s="179"/>
      <c r="D118" s="192" t="s">
        <v>82</v>
      </c>
      <c r="E118" s="193" t="s">
        <v>1162</v>
      </c>
      <c r="F118" s="193" t="s">
        <v>1163</v>
      </c>
      <c r="G118" s="179"/>
      <c r="H118" s="179"/>
      <c r="I118" s="182"/>
      <c r="J118" s="194">
        <f>BK118</f>
        <v>0</v>
      </c>
      <c r="K118" s="179"/>
      <c r="L118" s="184"/>
      <c r="M118" s="185"/>
      <c r="N118" s="186"/>
      <c r="O118" s="186"/>
      <c r="P118" s="187">
        <f>SUM(P119:P138)</f>
        <v>0</v>
      </c>
      <c r="Q118" s="186"/>
      <c r="R118" s="187">
        <f>SUM(R119:R138)</f>
        <v>0.04756199999999999</v>
      </c>
      <c r="S118" s="186"/>
      <c r="T118" s="188">
        <f>SUM(T119:T138)</f>
        <v>0</v>
      </c>
      <c r="AR118" s="189" t="s">
        <v>92</v>
      </c>
      <c r="AT118" s="190" t="s">
        <v>82</v>
      </c>
      <c r="AU118" s="190" t="s">
        <v>24</v>
      </c>
      <c r="AY118" s="189" t="s">
        <v>217</v>
      </c>
      <c r="BK118" s="191">
        <f>SUM(BK119:BK138)</f>
        <v>0</v>
      </c>
    </row>
    <row r="119" spans="2:65" s="1" customFormat="1" ht="22.5" customHeight="1">
      <c r="B119" s="42"/>
      <c r="C119" s="195" t="s">
        <v>247</v>
      </c>
      <c r="D119" s="195" t="s">
        <v>219</v>
      </c>
      <c r="E119" s="196" t="s">
        <v>1321</v>
      </c>
      <c r="F119" s="197" t="s">
        <v>1322</v>
      </c>
      <c r="G119" s="198" t="s">
        <v>388</v>
      </c>
      <c r="H119" s="199">
        <v>174</v>
      </c>
      <c r="I119" s="200"/>
      <c r="J119" s="201">
        <f>ROUND(I119*H119,2)</f>
        <v>0</v>
      </c>
      <c r="K119" s="197" t="s">
        <v>352</v>
      </c>
      <c r="L119" s="62"/>
      <c r="M119" s="202" t="s">
        <v>40</v>
      </c>
      <c r="N119" s="203" t="s">
        <v>54</v>
      </c>
      <c r="O119" s="43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24" t="s">
        <v>276</v>
      </c>
      <c r="AT119" s="24" t="s">
        <v>219</v>
      </c>
      <c r="AU119" s="24" t="s">
        <v>92</v>
      </c>
      <c r="AY119" s="24" t="s">
        <v>217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4" t="s">
        <v>24</v>
      </c>
      <c r="BK119" s="206">
        <f>ROUND(I119*H119,2)</f>
        <v>0</v>
      </c>
      <c r="BL119" s="24" t="s">
        <v>276</v>
      </c>
      <c r="BM119" s="24" t="s">
        <v>1323</v>
      </c>
    </row>
    <row r="120" spans="2:51" s="14" customFormat="1" ht="13.5">
      <c r="B120" s="260"/>
      <c r="C120" s="261"/>
      <c r="D120" s="209" t="s">
        <v>231</v>
      </c>
      <c r="E120" s="262" t="s">
        <v>40</v>
      </c>
      <c r="F120" s="263" t="s">
        <v>1167</v>
      </c>
      <c r="G120" s="261"/>
      <c r="H120" s="264" t="s">
        <v>40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231</v>
      </c>
      <c r="AU120" s="270" t="s">
        <v>92</v>
      </c>
      <c r="AV120" s="14" t="s">
        <v>24</v>
      </c>
      <c r="AW120" s="14" t="s">
        <v>43</v>
      </c>
      <c r="AX120" s="14" t="s">
        <v>83</v>
      </c>
      <c r="AY120" s="270" t="s">
        <v>217</v>
      </c>
    </row>
    <row r="121" spans="2:51" s="14" customFormat="1" ht="13.5">
      <c r="B121" s="260"/>
      <c r="C121" s="261"/>
      <c r="D121" s="209" t="s">
        <v>231</v>
      </c>
      <c r="E121" s="262" t="s">
        <v>40</v>
      </c>
      <c r="F121" s="263" t="s">
        <v>1307</v>
      </c>
      <c r="G121" s="261"/>
      <c r="H121" s="264" t="s">
        <v>40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231</v>
      </c>
      <c r="AU121" s="270" t="s">
        <v>92</v>
      </c>
      <c r="AV121" s="14" t="s">
        <v>24</v>
      </c>
      <c r="AW121" s="14" t="s">
        <v>43</v>
      </c>
      <c r="AX121" s="14" t="s">
        <v>83</v>
      </c>
      <c r="AY121" s="270" t="s">
        <v>217</v>
      </c>
    </row>
    <row r="122" spans="2:51" s="11" customFormat="1" ht="13.5">
      <c r="B122" s="207"/>
      <c r="C122" s="208"/>
      <c r="D122" s="209" t="s">
        <v>231</v>
      </c>
      <c r="E122" s="210" t="s">
        <v>40</v>
      </c>
      <c r="F122" s="211" t="s">
        <v>1324</v>
      </c>
      <c r="G122" s="208"/>
      <c r="H122" s="212">
        <v>174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231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217</v>
      </c>
    </row>
    <row r="123" spans="2:51" s="13" customFormat="1" ht="13.5">
      <c r="B123" s="230"/>
      <c r="C123" s="231"/>
      <c r="D123" s="232" t="s">
        <v>231</v>
      </c>
      <c r="E123" s="233" t="s">
        <v>40</v>
      </c>
      <c r="F123" s="234" t="s">
        <v>238</v>
      </c>
      <c r="G123" s="231"/>
      <c r="H123" s="235">
        <v>174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231</v>
      </c>
      <c r="AU123" s="241" t="s">
        <v>92</v>
      </c>
      <c r="AV123" s="13" t="s">
        <v>224</v>
      </c>
      <c r="AW123" s="13" t="s">
        <v>43</v>
      </c>
      <c r="AX123" s="13" t="s">
        <v>24</v>
      </c>
      <c r="AY123" s="241" t="s">
        <v>217</v>
      </c>
    </row>
    <row r="124" spans="2:65" s="1" customFormat="1" ht="22.5" customHeight="1">
      <c r="B124" s="42"/>
      <c r="C124" s="242" t="s">
        <v>250</v>
      </c>
      <c r="D124" s="242" t="s">
        <v>266</v>
      </c>
      <c r="E124" s="243" t="s">
        <v>1325</v>
      </c>
      <c r="F124" s="244" t="s">
        <v>1326</v>
      </c>
      <c r="G124" s="245" t="s">
        <v>388</v>
      </c>
      <c r="H124" s="246">
        <v>174</v>
      </c>
      <c r="I124" s="247"/>
      <c r="J124" s="248">
        <f>ROUND(I124*H124,2)</f>
        <v>0</v>
      </c>
      <c r="K124" s="244" t="s">
        <v>352</v>
      </c>
      <c r="L124" s="249"/>
      <c r="M124" s="250" t="s">
        <v>40</v>
      </c>
      <c r="N124" s="251" t="s">
        <v>54</v>
      </c>
      <c r="O124" s="43"/>
      <c r="P124" s="204">
        <f>O124*H124</f>
        <v>0</v>
      </c>
      <c r="Q124" s="204">
        <v>0.000213</v>
      </c>
      <c r="R124" s="204">
        <f>Q124*H124</f>
        <v>0.037062</v>
      </c>
      <c r="S124" s="204">
        <v>0</v>
      </c>
      <c r="T124" s="205">
        <f>S124*H124</f>
        <v>0</v>
      </c>
      <c r="AR124" s="24" t="s">
        <v>357</v>
      </c>
      <c r="AT124" s="24" t="s">
        <v>266</v>
      </c>
      <c r="AU124" s="24" t="s">
        <v>92</v>
      </c>
      <c r="AY124" s="24" t="s">
        <v>217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276</v>
      </c>
      <c r="BM124" s="24" t="s">
        <v>1327</v>
      </c>
    </row>
    <row r="125" spans="2:51" s="14" customFormat="1" ht="13.5">
      <c r="B125" s="260"/>
      <c r="C125" s="261"/>
      <c r="D125" s="209" t="s">
        <v>231</v>
      </c>
      <c r="E125" s="262" t="s">
        <v>40</v>
      </c>
      <c r="F125" s="263" t="s">
        <v>1167</v>
      </c>
      <c r="G125" s="261"/>
      <c r="H125" s="264" t="s">
        <v>40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AT125" s="270" t="s">
        <v>231</v>
      </c>
      <c r="AU125" s="270" t="s">
        <v>92</v>
      </c>
      <c r="AV125" s="14" t="s">
        <v>24</v>
      </c>
      <c r="AW125" s="14" t="s">
        <v>43</v>
      </c>
      <c r="AX125" s="14" t="s">
        <v>83</v>
      </c>
      <c r="AY125" s="270" t="s">
        <v>217</v>
      </c>
    </row>
    <row r="126" spans="2:51" s="14" customFormat="1" ht="13.5">
      <c r="B126" s="260"/>
      <c r="C126" s="261"/>
      <c r="D126" s="209" t="s">
        <v>231</v>
      </c>
      <c r="E126" s="262" t="s">
        <v>40</v>
      </c>
      <c r="F126" s="263" t="s">
        <v>1307</v>
      </c>
      <c r="G126" s="261"/>
      <c r="H126" s="264" t="s">
        <v>40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231</v>
      </c>
      <c r="AU126" s="270" t="s">
        <v>92</v>
      </c>
      <c r="AV126" s="14" t="s">
        <v>24</v>
      </c>
      <c r="AW126" s="14" t="s">
        <v>43</v>
      </c>
      <c r="AX126" s="14" t="s">
        <v>83</v>
      </c>
      <c r="AY126" s="270" t="s">
        <v>217</v>
      </c>
    </row>
    <row r="127" spans="2:51" s="11" customFormat="1" ht="13.5">
      <c r="B127" s="207"/>
      <c r="C127" s="208"/>
      <c r="D127" s="209" t="s">
        <v>231</v>
      </c>
      <c r="E127" s="210" t="s">
        <v>40</v>
      </c>
      <c r="F127" s="211" t="s">
        <v>1324</v>
      </c>
      <c r="G127" s="208"/>
      <c r="H127" s="212">
        <v>174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231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217</v>
      </c>
    </row>
    <row r="128" spans="2:51" s="13" customFormat="1" ht="13.5">
      <c r="B128" s="230"/>
      <c r="C128" s="231"/>
      <c r="D128" s="232" t="s">
        <v>231</v>
      </c>
      <c r="E128" s="233" t="s">
        <v>40</v>
      </c>
      <c r="F128" s="234" t="s">
        <v>238</v>
      </c>
      <c r="G128" s="231"/>
      <c r="H128" s="235">
        <v>174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231</v>
      </c>
      <c r="AU128" s="241" t="s">
        <v>92</v>
      </c>
      <c r="AV128" s="13" t="s">
        <v>224</v>
      </c>
      <c r="AW128" s="13" t="s">
        <v>43</v>
      </c>
      <c r="AX128" s="13" t="s">
        <v>24</v>
      </c>
      <c r="AY128" s="241" t="s">
        <v>217</v>
      </c>
    </row>
    <row r="129" spans="2:65" s="1" customFormat="1" ht="22.5" customHeight="1">
      <c r="B129" s="42"/>
      <c r="C129" s="195" t="s">
        <v>253</v>
      </c>
      <c r="D129" s="195" t="s">
        <v>219</v>
      </c>
      <c r="E129" s="196" t="s">
        <v>1328</v>
      </c>
      <c r="F129" s="197" t="s">
        <v>1329</v>
      </c>
      <c r="G129" s="198" t="s">
        <v>388</v>
      </c>
      <c r="H129" s="199">
        <v>70</v>
      </c>
      <c r="I129" s="200"/>
      <c r="J129" s="201">
        <f>ROUND(I129*H129,2)</f>
        <v>0</v>
      </c>
      <c r="K129" s="197" t="s">
        <v>352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276</v>
      </c>
      <c r="AT129" s="24" t="s">
        <v>219</v>
      </c>
      <c r="AU129" s="24" t="s">
        <v>92</v>
      </c>
      <c r="AY129" s="24" t="s">
        <v>217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276</v>
      </c>
      <c r="BM129" s="24" t="s">
        <v>1330</v>
      </c>
    </row>
    <row r="130" spans="2:51" s="14" customFormat="1" ht="13.5">
      <c r="B130" s="260"/>
      <c r="C130" s="261"/>
      <c r="D130" s="209" t="s">
        <v>231</v>
      </c>
      <c r="E130" s="262" t="s">
        <v>40</v>
      </c>
      <c r="F130" s="263" t="s">
        <v>1167</v>
      </c>
      <c r="G130" s="261"/>
      <c r="H130" s="264" t="s">
        <v>40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231</v>
      </c>
      <c r="AU130" s="270" t="s">
        <v>92</v>
      </c>
      <c r="AV130" s="14" t="s">
        <v>24</v>
      </c>
      <c r="AW130" s="14" t="s">
        <v>43</v>
      </c>
      <c r="AX130" s="14" t="s">
        <v>83</v>
      </c>
      <c r="AY130" s="270" t="s">
        <v>217</v>
      </c>
    </row>
    <row r="131" spans="2:51" s="14" customFormat="1" ht="13.5">
      <c r="B131" s="260"/>
      <c r="C131" s="261"/>
      <c r="D131" s="209" t="s">
        <v>231</v>
      </c>
      <c r="E131" s="262" t="s">
        <v>40</v>
      </c>
      <c r="F131" s="263" t="s">
        <v>1307</v>
      </c>
      <c r="G131" s="261"/>
      <c r="H131" s="264" t="s">
        <v>40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231</v>
      </c>
      <c r="AU131" s="270" t="s">
        <v>92</v>
      </c>
      <c r="AV131" s="14" t="s">
        <v>24</v>
      </c>
      <c r="AW131" s="14" t="s">
        <v>43</v>
      </c>
      <c r="AX131" s="14" t="s">
        <v>83</v>
      </c>
      <c r="AY131" s="270" t="s">
        <v>217</v>
      </c>
    </row>
    <row r="132" spans="2:51" s="11" customFormat="1" ht="13.5">
      <c r="B132" s="207"/>
      <c r="C132" s="208"/>
      <c r="D132" s="209" t="s">
        <v>231</v>
      </c>
      <c r="E132" s="210" t="s">
        <v>40</v>
      </c>
      <c r="F132" s="211" t="s">
        <v>1331</v>
      </c>
      <c r="G132" s="208"/>
      <c r="H132" s="212">
        <v>70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231</v>
      </c>
      <c r="AU132" s="218" t="s">
        <v>92</v>
      </c>
      <c r="AV132" s="11" t="s">
        <v>92</v>
      </c>
      <c r="AW132" s="11" t="s">
        <v>43</v>
      </c>
      <c r="AX132" s="11" t="s">
        <v>83</v>
      </c>
      <c r="AY132" s="218" t="s">
        <v>217</v>
      </c>
    </row>
    <row r="133" spans="2:51" s="13" customFormat="1" ht="13.5">
      <c r="B133" s="230"/>
      <c r="C133" s="231"/>
      <c r="D133" s="232" t="s">
        <v>231</v>
      </c>
      <c r="E133" s="233" t="s">
        <v>40</v>
      </c>
      <c r="F133" s="234" t="s">
        <v>238</v>
      </c>
      <c r="G133" s="231"/>
      <c r="H133" s="235">
        <v>70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231</v>
      </c>
      <c r="AU133" s="241" t="s">
        <v>92</v>
      </c>
      <c r="AV133" s="13" t="s">
        <v>224</v>
      </c>
      <c r="AW133" s="13" t="s">
        <v>43</v>
      </c>
      <c r="AX133" s="13" t="s">
        <v>24</v>
      </c>
      <c r="AY133" s="241" t="s">
        <v>217</v>
      </c>
    </row>
    <row r="134" spans="2:65" s="1" customFormat="1" ht="22.5" customHeight="1">
      <c r="B134" s="42"/>
      <c r="C134" s="242" t="s">
        <v>29</v>
      </c>
      <c r="D134" s="242" t="s">
        <v>266</v>
      </c>
      <c r="E134" s="243" t="s">
        <v>1332</v>
      </c>
      <c r="F134" s="244" t="s">
        <v>1333</v>
      </c>
      <c r="G134" s="245" t="s">
        <v>450</v>
      </c>
      <c r="H134" s="246">
        <v>70</v>
      </c>
      <c r="I134" s="247"/>
      <c r="J134" s="248">
        <f>ROUND(I134*H134,2)</f>
        <v>0</v>
      </c>
      <c r="K134" s="244" t="s">
        <v>352</v>
      </c>
      <c r="L134" s="249"/>
      <c r="M134" s="250" t="s">
        <v>40</v>
      </c>
      <c r="N134" s="251" t="s">
        <v>54</v>
      </c>
      <c r="O134" s="43"/>
      <c r="P134" s="204">
        <f>O134*H134</f>
        <v>0</v>
      </c>
      <c r="Q134" s="204">
        <v>0.00015</v>
      </c>
      <c r="R134" s="204">
        <f>Q134*H134</f>
        <v>0.010499999999999999</v>
      </c>
      <c r="S134" s="204">
        <v>0</v>
      </c>
      <c r="T134" s="205">
        <f>S134*H134</f>
        <v>0</v>
      </c>
      <c r="AR134" s="24" t="s">
        <v>357</v>
      </c>
      <c r="AT134" s="24" t="s">
        <v>266</v>
      </c>
      <c r="AU134" s="24" t="s">
        <v>92</v>
      </c>
      <c r="AY134" s="24" t="s">
        <v>217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24</v>
      </c>
      <c r="BK134" s="206">
        <f>ROUND(I134*H134,2)</f>
        <v>0</v>
      </c>
      <c r="BL134" s="24" t="s">
        <v>276</v>
      </c>
      <c r="BM134" s="24" t="s">
        <v>1334</v>
      </c>
    </row>
    <row r="135" spans="2:51" s="14" customFormat="1" ht="13.5">
      <c r="B135" s="260"/>
      <c r="C135" s="261"/>
      <c r="D135" s="209" t="s">
        <v>231</v>
      </c>
      <c r="E135" s="262" t="s">
        <v>40</v>
      </c>
      <c r="F135" s="263" t="s">
        <v>1167</v>
      </c>
      <c r="G135" s="261"/>
      <c r="H135" s="264" t="s">
        <v>40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231</v>
      </c>
      <c r="AU135" s="270" t="s">
        <v>92</v>
      </c>
      <c r="AV135" s="14" t="s">
        <v>24</v>
      </c>
      <c r="AW135" s="14" t="s">
        <v>43</v>
      </c>
      <c r="AX135" s="14" t="s">
        <v>83</v>
      </c>
      <c r="AY135" s="270" t="s">
        <v>217</v>
      </c>
    </row>
    <row r="136" spans="2:51" s="14" customFormat="1" ht="13.5">
      <c r="B136" s="260"/>
      <c r="C136" s="261"/>
      <c r="D136" s="209" t="s">
        <v>231</v>
      </c>
      <c r="E136" s="262" t="s">
        <v>40</v>
      </c>
      <c r="F136" s="263" t="s">
        <v>1307</v>
      </c>
      <c r="G136" s="261"/>
      <c r="H136" s="264" t="s">
        <v>40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231</v>
      </c>
      <c r="AU136" s="270" t="s">
        <v>92</v>
      </c>
      <c r="AV136" s="14" t="s">
        <v>24</v>
      </c>
      <c r="AW136" s="14" t="s">
        <v>43</v>
      </c>
      <c r="AX136" s="14" t="s">
        <v>83</v>
      </c>
      <c r="AY136" s="270" t="s">
        <v>217</v>
      </c>
    </row>
    <row r="137" spans="2:51" s="11" customFormat="1" ht="13.5">
      <c r="B137" s="207"/>
      <c r="C137" s="208"/>
      <c r="D137" s="209" t="s">
        <v>231</v>
      </c>
      <c r="E137" s="210" t="s">
        <v>40</v>
      </c>
      <c r="F137" s="211" t="s">
        <v>1331</v>
      </c>
      <c r="G137" s="208"/>
      <c r="H137" s="212">
        <v>70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231</v>
      </c>
      <c r="AU137" s="218" t="s">
        <v>92</v>
      </c>
      <c r="AV137" s="11" t="s">
        <v>92</v>
      </c>
      <c r="AW137" s="11" t="s">
        <v>43</v>
      </c>
      <c r="AX137" s="11" t="s">
        <v>83</v>
      </c>
      <c r="AY137" s="218" t="s">
        <v>217</v>
      </c>
    </row>
    <row r="138" spans="2:51" s="13" customFormat="1" ht="13.5">
      <c r="B138" s="230"/>
      <c r="C138" s="231"/>
      <c r="D138" s="209" t="s">
        <v>231</v>
      </c>
      <c r="E138" s="252" t="s">
        <v>40</v>
      </c>
      <c r="F138" s="253" t="s">
        <v>238</v>
      </c>
      <c r="G138" s="231"/>
      <c r="H138" s="254">
        <v>70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231</v>
      </c>
      <c r="AU138" s="241" t="s">
        <v>92</v>
      </c>
      <c r="AV138" s="13" t="s">
        <v>224</v>
      </c>
      <c r="AW138" s="13" t="s">
        <v>43</v>
      </c>
      <c r="AX138" s="13" t="s">
        <v>24</v>
      </c>
      <c r="AY138" s="241" t="s">
        <v>217</v>
      </c>
    </row>
    <row r="139" spans="2:63" s="10" customFormat="1" ht="29.85" customHeight="1">
      <c r="B139" s="178"/>
      <c r="C139" s="179"/>
      <c r="D139" s="192" t="s">
        <v>82</v>
      </c>
      <c r="E139" s="193" t="s">
        <v>1335</v>
      </c>
      <c r="F139" s="193" t="s">
        <v>1336</v>
      </c>
      <c r="G139" s="179"/>
      <c r="H139" s="179"/>
      <c r="I139" s="182"/>
      <c r="J139" s="194">
        <f>BK139</f>
        <v>0</v>
      </c>
      <c r="K139" s="179"/>
      <c r="L139" s="184"/>
      <c r="M139" s="185"/>
      <c r="N139" s="186"/>
      <c r="O139" s="186"/>
      <c r="P139" s="187">
        <f>SUM(P140:P174)</f>
        <v>0</v>
      </c>
      <c r="Q139" s="186"/>
      <c r="R139" s="187">
        <f>SUM(R140:R174)</f>
        <v>0.11318</v>
      </c>
      <c r="S139" s="186"/>
      <c r="T139" s="188">
        <f>SUM(T140:T174)</f>
        <v>0</v>
      </c>
      <c r="AR139" s="189" t="s">
        <v>92</v>
      </c>
      <c r="AT139" s="190" t="s">
        <v>82</v>
      </c>
      <c r="AU139" s="190" t="s">
        <v>24</v>
      </c>
      <c r="AY139" s="189" t="s">
        <v>217</v>
      </c>
      <c r="BK139" s="191">
        <f>SUM(BK140:BK174)</f>
        <v>0</v>
      </c>
    </row>
    <row r="140" spans="2:65" s="1" customFormat="1" ht="22.5" customHeight="1">
      <c r="B140" s="42"/>
      <c r="C140" s="195" t="s">
        <v>256</v>
      </c>
      <c r="D140" s="195" t="s">
        <v>219</v>
      </c>
      <c r="E140" s="196" t="s">
        <v>1337</v>
      </c>
      <c r="F140" s="197" t="s">
        <v>1338</v>
      </c>
      <c r="G140" s="198" t="s">
        <v>388</v>
      </c>
      <c r="H140" s="199">
        <v>895</v>
      </c>
      <c r="I140" s="200"/>
      <c r="J140" s="201">
        <f>ROUND(I140*H140,2)</f>
        <v>0</v>
      </c>
      <c r="K140" s="197" t="s">
        <v>352</v>
      </c>
      <c r="L140" s="62"/>
      <c r="M140" s="202" t="s">
        <v>40</v>
      </c>
      <c r="N140" s="203" t="s">
        <v>54</v>
      </c>
      <c r="O140" s="43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4" t="s">
        <v>276</v>
      </c>
      <c r="AT140" s="24" t="s">
        <v>219</v>
      </c>
      <c r="AU140" s="24" t="s">
        <v>92</v>
      </c>
      <c r="AY140" s="24" t="s">
        <v>217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24</v>
      </c>
      <c r="BK140" s="206">
        <f>ROUND(I140*H140,2)</f>
        <v>0</v>
      </c>
      <c r="BL140" s="24" t="s">
        <v>276</v>
      </c>
      <c r="BM140" s="24" t="s">
        <v>1339</v>
      </c>
    </row>
    <row r="141" spans="2:51" s="14" customFormat="1" ht="13.5">
      <c r="B141" s="260"/>
      <c r="C141" s="261"/>
      <c r="D141" s="209" t="s">
        <v>231</v>
      </c>
      <c r="E141" s="262" t="s">
        <v>40</v>
      </c>
      <c r="F141" s="263" t="s">
        <v>1167</v>
      </c>
      <c r="G141" s="261"/>
      <c r="H141" s="264" t="s">
        <v>40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231</v>
      </c>
      <c r="AU141" s="270" t="s">
        <v>92</v>
      </c>
      <c r="AV141" s="14" t="s">
        <v>24</v>
      </c>
      <c r="AW141" s="14" t="s">
        <v>43</v>
      </c>
      <c r="AX141" s="14" t="s">
        <v>83</v>
      </c>
      <c r="AY141" s="270" t="s">
        <v>217</v>
      </c>
    </row>
    <row r="142" spans="2:51" s="14" customFormat="1" ht="13.5">
      <c r="B142" s="260"/>
      <c r="C142" s="261"/>
      <c r="D142" s="209" t="s">
        <v>231</v>
      </c>
      <c r="E142" s="262" t="s">
        <v>40</v>
      </c>
      <c r="F142" s="263" t="s">
        <v>1307</v>
      </c>
      <c r="G142" s="261"/>
      <c r="H142" s="264" t="s">
        <v>40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231</v>
      </c>
      <c r="AU142" s="270" t="s">
        <v>92</v>
      </c>
      <c r="AV142" s="14" t="s">
        <v>24</v>
      </c>
      <c r="AW142" s="14" t="s">
        <v>43</v>
      </c>
      <c r="AX142" s="14" t="s">
        <v>83</v>
      </c>
      <c r="AY142" s="270" t="s">
        <v>217</v>
      </c>
    </row>
    <row r="143" spans="2:51" s="11" customFormat="1" ht="13.5">
      <c r="B143" s="207"/>
      <c r="C143" s="208"/>
      <c r="D143" s="209" t="s">
        <v>231</v>
      </c>
      <c r="E143" s="210" t="s">
        <v>40</v>
      </c>
      <c r="F143" s="211" t="s">
        <v>1340</v>
      </c>
      <c r="G143" s="208"/>
      <c r="H143" s="212">
        <v>250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231</v>
      </c>
      <c r="AU143" s="218" t="s">
        <v>92</v>
      </c>
      <c r="AV143" s="11" t="s">
        <v>92</v>
      </c>
      <c r="AW143" s="11" t="s">
        <v>43</v>
      </c>
      <c r="AX143" s="11" t="s">
        <v>83</v>
      </c>
      <c r="AY143" s="218" t="s">
        <v>217</v>
      </c>
    </row>
    <row r="144" spans="2:51" s="11" customFormat="1" ht="13.5">
      <c r="B144" s="207"/>
      <c r="C144" s="208"/>
      <c r="D144" s="209" t="s">
        <v>231</v>
      </c>
      <c r="E144" s="210" t="s">
        <v>40</v>
      </c>
      <c r="F144" s="211" t="s">
        <v>1341</v>
      </c>
      <c r="G144" s="208"/>
      <c r="H144" s="212">
        <v>320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217</v>
      </c>
    </row>
    <row r="145" spans="2:51" s="12" customFormat="1" ht="13.5">
      <c r="B145" s="219"/>
      <c r="C145" s="220"/>
      <c r="D145" s="209" t="s">
        <v>231</v>
      </c>
      <c r="E145" s="221" t="s">
        <v>40</v>
      </c>
      <c r="F145" s="222" t="s">
        <v>1342</v>
      </c>
      <c r="G145" s="220"/>
      <c r="H145" s="223">
        <v>570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231</v>
      </c>
      <c r="AU145" s="229" t="s">
        <v>92</v>
      </c>
      <c r="AV145" s="12" t="s">
        <v>227</v>
      </c>
      <c r="AW145" s="12" t="s">
        <v>43</v>
      </c>
      <c r="AX145" s="12" t="s">
        <v>83</v>
      </c>
      <c r="AY145" s="229" t="s">
        <v>217</v>
      </c>
    </row>
    <row r="146" spans="2:51" s="11" customFormat="1" ht="13.5">
      <c r="B146" s="207"/>
      <c r="C146" s="208"/>
      <c r="D146" s="209" t="s">
        <v>231</v>
      </c>
      <c r="E146" s="210" t="s">
        <v>40</v>
      </c>
      <c r="F146" s="211" t="s">
        <v>1343</v>
      </c>
      <c r="G146" s="208"/>
      <c r="H146" s="212">
        <v>305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231</v>
      </c>
      <c r="AU146" s="218" t="s">
        <v>92</v>
      </c>
      <c r="AV146" s="11" t="s">
        <v>92</v>
      </c>
      <c r="AW146" s="11" t="s">
        <v>43</v>
      </c>
      <c r="AX146" s="11" t="s">
        <v>83</v>
      </c>
      <c r="AY146" s="218" t="s">
        <v>217</v>
      </c>
    </row>
    <row r="147" spans="2:51" s="12" customFormat="1" ht="13.5">
      <c r="B147" s="219"/>
      <c r="C147" s="220"/>
      <c r="D147" s="209" t="s">
        <v>231</v>
      </c>
      <c r="E147" s="221" t="s">
        <v>40</v>
      </c>
      <c r="F147" s="222" t="s">
        <v>1344</v>
      </c>
      <c r="G147" s="220"/>
      <c r="H147" s="223">
        <v>305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231</v>
      </c>
      <c r="AU147" s="229" t="s">
        <v>92</v>
      </c>
      <c r="AV147" s="12" t="s">
        <v>227</v>
      </c>
      <c r="AW147" s="12" t="s">
        <v>43</v>
      </c>
      <c r="AX147" s="12" t="s">
        <v>83</v>
      </c>
      <c r="AY147" s="229" t="s">
        <v>217</v>
      </c>
    </row>
    <row r="148" spans="2:51" s="11" customFormat="1" ht="13.5">
      <c r="B148" s="207"/>
      <c r="C148" s="208"/>
      <c r="D148" s="209" t="s">
        <v>231</v>
      </c>
      <c r="E148" s="210" t="s">
        <v>40</v>
      </c>
      <c r="F148" s="211" t="s">
        <v>294</v>
      </c>
      <c r="G148" s="208"/>
      <c r="H148" s="212">
        <v>20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231</v>
      </c>
      <c r="AU148" s="218" t="s">
        <v>92</v>
      </c>
      <c r="AV148" s="11" t="s">
        <v>92</v>
      </c>
      <c r="AW148" s="11" t="s">
        <v>43</v>
      </c>
      <c r="AX148" s="11" t="s">
        <v>83</v>
      </c>
      <c r="AY148" s="218" t="s">
        <v>217</v>
      </c>
    </row>
    <row r="149" spans="2:51" s="12" customFormat="1" ht="13.5">
      <c r="B149" s="219"/>
      <c r="C149" s="220"/>
      <c r="D149" s="209" t="s">
        <v>231</v>
      </c>
      <c r="E149" s="221" t="s">
        <v>40</v>
      </c>
      <c r="F149" s="222" t="s">
        <v>1345</v>
      </c>
      <c r="G149" s="220"/>
      <c r="H149" s="223">
        <v>20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231</v>
      </c>
      <c r="AU149" s="229" t="s">
        <v>92</v>
      </c>
      <c r="AV149" s="12" t="s">
        <v>227</v>
      </c>
      <c r="AW149" s="12" t="s">
        <v>43</v>
      </c>
      <c r="AX149" s="12" t="s">
        <v>83</v>
      </c>
      <c r="AY149" s="229" t="s">
        <v>217</v>
      </c>
    </row>
    <row r="150" spans="2:51" s="13" customFormat="1" ht="13.5">
      <c r="B150" s="230"/>
      <c r="C150" s="231"/>
      <c r="D150" s="232" t="s">
        <v>231</v>
      </c>
      <c r="E150" s="233" t="s">
        <v>40</v>
      </c>
      <c r="F150" s="234" t="s">
        <v>238</v>
      </c>
      <c r="G150" s="231"/>
      <c r="H150" s="235">
        <v>895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231</v>
      </c>
      <c r="AU150" s="241" t="s">
        <v>92</v>
      </c>
      <c r="AV150" s="13" t="s">
        <v>224</v>
      </c>
      <c r="AW150" s="13" t="s">
        <v>43</v>
      </c>
      <c r="AX150" s="13" t="s">
        <v>24</v>
      </c>
      <c r="AY150" s="241" t="s">
        <v>217</v>
      </c>
    </row>
    <row r="151" spans="2:65" s="1" customFormat="1" ht="22.5" customHeight="1">
      <c r="B151" s="42"/>
      <c r="C151" s="242" t="s">
        <v>259</v>
      </c>
      <c r="D151" s="242" t="s">
        <v>266</v>
      </c>
      <c r="E151" s="243" t="s">
        <v>1346</v>
      </c>
      <c r="F151" s="244" t="s">
        <v>1347</v>
      </c>
      <c r="G151" s="245" t="s">
        <v>388</v>
      </c>
      <c r="H151" s="246">
        <v>570</v>
      </c>
      <c r="I151" s="247"/>
      <c r="J151" s="248">
        <f>ROUND(I151*H151,2)</f>
        <v>0</v>
      </c>
      <c r="K151" s="244" t="s">
        <v>352</v>
      </c>
      <c r="L151" s="249"/>
      <c r="M151" s="250" t="s">
        <v>40</v>
      </c>
      <c r="N151" s="251" t="s">
        <v>54</v>
      </c>
      <c r="O151" s="43"/>
      <c r="P151" s="204">
        <f>O151*H151</f>
        <v>0</v>
      </c>
      <c r="Q151" s="204">
        <v>0.000164</v>
      </c>
      <c r="R151" s="204">
        <f>Q151*H151</f>
        <v>0.09348000000000001</v>
      </c>
      <c r="S151" s="204">
        <v>0</v>
      </c>
      <c r="T151" s="205">
        <f>S151*H151</f>
        <v>0</v>
      </c>
      <c r="AR151" s="24" t="s">
        <v>357</v>
      </c>
      <c r="AT151" s="24" t="s">
        <v>266</v>
      </c>
      <c r="AU151" s="24" t="s">
        <v>92</v>
      </c>
      <c r="AY151" s="24" t="s">
        <v>217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4" t="s">
        <v>24</v>
      </c>
      <c r="BK151" s="206">
        <f>ROUND(I151*H151,2)</f>
        <v>0</v>
      </c>
      <c r="BL151" s="24" t="s">
        <v>276</v>
      </c>
      <c r="BM151" s="24" t="s">
        <v>1348</v>
      </c>
    </row>
    <row r="152" spans="2:51" s="14" customFormat="1" ht="13.5">
      <c r="B152" s="260"/>
      <c r="C152" s="261"/>
      <c r="D152" s="209" t="s">
        <v>231</v>
      </c>
      <c r="E152" s="262" t="s">
        <v>40</v>
      </c>
      <c r="F152" s="263" t="s">
        <v>1167</v>
      </c>
      <c r="G152" s="261"/>
      <c r="H152" s="264" t="s">
        <v>40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231</v>
      </c>
      <c r="AU152" s="270" t="s">
        <v>92</v>
      </c>
      <c r="AV152" s="14" t="s">
        <v>24</v>
      </c>
      <c r="AW152" s="14" t="s">
        <v>43</v>
      </c>
      <c r="AX152" s="14" t="s">
        <v>83</v>
      </c>
      <c r="AY152" s="270" t="s">
        <v>217</v>
      </c>
    </row>
    <row r="153" spans="2:51" s="14" customFormat="1" ht="13.5">
      <c r="B153" s="260"/>
      <c r="C153" s="261"/>
      <c r="D153" s="209" t="s">
        <v>231</v>
      </c>
      <c r="E153" s="262" t="s">
        <v>40</v>
      </c>
      <c r="F153" s="263" t="s">
        <v>1307</v>
      </c>
      <c r="G153" s="261"/>
      <c r="H153" s="264" t="s">
        <v>40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231</v>
      </c>
      <c r="AU153" s="270" t="s">
        <v>92</v>
      </c>
      <c r="AV153" s="14" t="s">
        <v>24</v>
      </c>
      <c r="AW153" s="14" t="s">
        <v>43</v>
      </c>
      <c r="AX153" s="14" t="s">
        <v>83</v>
      </c>
      <c r="AY153" s="270" t="s">
        <v>217</v>
      </c>
    </row>
    <row r="154" spans="2:51" s="11" customFormat="1" ht="13.5">
      <c r="B154" s="207"/>
      <c r="C154" s="208"/>
      <c r="D154" s="209" t="s">
        <v>231</v>
      </c>
      <c r="E154" s="210" t="s">
        <v>40</v>
      </c>
      <c r="F154" s="211" t="s">
        <v>1340</v>
      </c>
      <c r="G154" s="208"/>
      <c r="H154" s="212">
        <v>250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231</v>
      </c>
      <c r="AU154" s="218" t="s">
        <v>92</v>
      </c>
      <c r="AV154" s="11" t="s">
        <v>92</v>
      </c>
      <c r="AW154" s="11" t="s">
        <v>43</v>
      </c>
      <c r="AX154" s="11" t="s">
        <v>83</v>
      </c>
      <c r="AY154" s="218" t="s">
        <v>217</v>
      </c>
    </row>
    <row r="155" spans="2:51" s="11" customFormat="1" ht="13.5">
      <c r="B155" s="207"/>
      <c r="C155" s="208"/>
      <c r="D155" s="209" t="s">
        <v>231</v>
      </c>
      <c r="E155" s="210" t="s">
        <v>40</v>
      </c>
      <c r="F155" s="211" t="s">
        <v>1341</v>
      </c>
      <c r="G155" s="208"/>
      <c r="H155" s="212">
        <v>320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231</v>
      </c>
      <c r="AU155" s="218" t="s">
        <v>92</v>
      </c>
      <c r="AV155" s="11" t="s">
        <v>92</v>
      </c>
      <c r="AW155" s="11" t="s">
        <v>43</v>
      </c>
      <c r="AX155" s="11" t="s">
        <v>83</v>
      </c>
      <c r="AY155" s="218" t="s">
        <v>217</v>
      </c>
    </row>
    <row r="156" spans="2:51" s="12" customFormat="1" ht="13.5">
      <c r="B156" s="219"/>
      <c r="C156" s="220"/>
      <c r="D156" s="209" t="s">
        <v>231</v>
      </c>
      <c r="E156" s="221" t="s">
        <v>40</v>
      </c>
      <c r="F156" s="222" t="s">
        <v>1342</v>
      </c>
      <c r="G156" s="220"/>
      <c r="H156" s="223">
        <v>570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231</v>
      </c>
      <c r="AU156" s="229" t="s">
        <v>92</v>
      </c>
      <c r="AV156" s="12" t="s">
        <v>227</v>
      </c>
      <c r="AW156" s="12" t="s">
        <v>43</v>
      </c>
      <c r="AX156" s="12" t="s">
        <v>83</v>
      </c>
      <c r="AY156" s="229" t="s">
        <v>217</v>
      </c>
    </row>
    <row r="157" spans="2:51" s="13" customFormat="1" ht="13.5">
      <c r="B157" s="230"/>
      <c r="C157" s="231"/>
      <c r="D157" s="232" t="s">
        <v>231</v>
      </c>
      <c r="E157" s="233" t="s">
        <v>40</v>
      </c>
      <c r="F157" s="234" t="s">
        <v>238</v>
      </c>
      <c r="G157" s="231"/>
      <c r="H157" s="235">
        <v>570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231</v>
      </c>
      <c r="AU157" s="241" t="s">
        <v>92</v>
      </c>
      <c r="AV157" s="13" t="s">
        <v>224</v>
      </c>
      <c r="AW157" s="13" t="s">
        <v>43</v>
      </c>
      <c r="AX157" s="13" t="s">
        <v>24</v>
      </c>
      <c r="AY157" s="241" t="s">
        <v>217</v>
      </c>
    </row>
    <row r="158" spans="2:65" s="1" customFormat="1" ht="22.5" customHeight="1">
      <c r="B158" s="42"/>
      <c r="C158" s="242" t="s">
        <v>262</v>
      </c>
      <c r="D158" s="242" t="s">
        <v>266</v>
      </c>
      <c r="E158" s="243" t="s">
        <v>1349</v>
      </c>
      <c r="F158" s="244" t="s">
        <v>1350</v>
      </c>
      <c r="G158" s="245" t="s">
        <v>388</v>
      </c>
      <c r="H158" s="246">
        <v>20</v>
      </c>
      <c r="I158" s="247"/>
      <c r="J158" s="248">
        <f>ROUND(I158*H158,2)</f>
        <v>0</v>
      </c>
      <c r="K158" s="244" t="s">
        <v>352</v>
      </c>
      <c r="L158" s="249"/>
      <c r="M158" s="250" t="s">
        <v>40</v>
      </c>
      <c r="N158" s="251" t="s">
        <v>54</v>
      </c>
      <c r="O158" s="43"/>
      <c r="P158" s="204">
        <f>O158*H158</f>
        <v>0</v>
      </c>
      <c r="Q158" s="204">
        <v>0.000253</v>
      </c>
      <c r="R158" s="204">
        <f>Q158*H158</f>
        <v>0.00506</v>
      </c>
      <c r="S158" s="204">
        <v>0</v>
      </c>
      <c r="T158" s="205">
        <f>S158*H158</f>
        <v>0</v>
      </c>
      <c r="AR158" s="24" t="s">
        <v>357</v>
      </c>
      <c r="AT158" s="24" t="s">
        <v>266</v>
      </c>
      <c r="AU158" s="24" t="s">
        <v>92</v>
      </c>
      <c r="AY158" s="24" t="s">
        <v>217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24</v>
      </c>
      <c r="BK158" s="206">
        <f>ROUND(I158*H158,2)</f>
        <v>0</v>
      </c>
      <c r="BL158" s="24" t="s">
        <v>276</v>
      </c>
      <c r="BM158" s="24" t="s">
        <v>1351</v>
      </c>
    </row>
    <row r="159" spans="2:51" s="14" customFormat="1" ht="13.5">
      <c r="B159" s="260"/>
      <c r="C159" s="261"/>
      <c r="D159" s="209" t="s">
        <v>231</v>
      </c>
      <c r="E159" s="262" t="s">
        <v>40</v>
      </c>
      <c r="F159" s="263" t="s">
        <v>1167</v>
      </c>
      <c r="G159" s="261"/>
      <c r="H159" s="264" t="s">
        <v>40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231</v>
      </c>
      <c r="AU159" s="270" t="s">
        <v>92</v>
      </c>
      <c r="AV159" s="14" t="s">
        <v>24</v>
      </c>
      <c r="AW159" s="14" t="s">
        <v>43</v>
      </c>
      <c r="AX159" s="14" t="s">
        <v>83</v>
      </c>
      <c r="AY159" s="270" t="s">
        <v>217</v>
      </c>
    </row>
    <row r="160" spans="2:51" s="14" customFormat="1" ht="13.5">
      <c r="B160" s="260"/>
      <c r="C160" s="261"/>
      <c r="D160" s="209" t="s">
        <v>231</v>
      </c>
      <c r="E160" s="262" t="s">
        <v>40</v>
      </c>
      <c r="F160" s="263" t="s">
        <v>1307</v>
      </c>
      <c r="G160" s="261"/>
      <c r="H160" s="264" t="s">
        <v>40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231</v>
      </c>
      <c r="AU160" s="270" t="s">
        <v>92</v>
      </c>
      <c r="AV160" s="14" t="s">
        <v>24</v>
      </c>
      <c r="AW160" s="14" t="s">
        <v>43</v>
      </c>
      <c r="AX160" s="14" t="s">
        <v>83</v>
      </c>
      <c r="AY160" s="270" t="s">
        <v>217</v>
      </c>
    </row>
    <row r="161" spans="2:51" s="11" customFormat="1" ht="13.5">
      <c r="B161" s="207"/>
      <c r="C161" s="208"/>
      <c r="D161" s="209" t="s">
        <v>231</v>
      </c>
      <c r="E161" s="210" t="s">
        <v>40</v>
      </c>
      <c r="F161" s="211" t="s">
        <v>294</v>
      </c>
      <c r="G161" s="208"/>
      <c r="H161" s="212">
        <v>20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231</v>
      </c>
      <c r="AU161" s="218" t="s">
        <v>92</v>
      </c>
      <c r="AV161" s="11" t="s">
        <v>92</v>
      </c>
      <c r="AW161" s="11" t="s">
        <v>43</v>
      </c>
      <c r="AX161" s="11" t="s">
        <v>83</v>
      </c>
      <c r="AY161" s="218" t="s">
        <v>217</v>
      </c>
    </row>
    <row r="162" spans="2:51" s="12" customFormat="1" ht="13.5">
      <c r="B162" s="219"/>
      <c r="C162" s="220"/>
      <c r="D162" s="209" t="s">
        <v>231</v>
      </c>
      <c r="E162" s="221" t="s">
        <v>40</v>
      </c>
      <c r="F162" s="222" t="s">
        <v>1345</v>
      </c>
      <c r="G162" s="220"/>
      <c r="H162" s="223">
        <v>20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231</v>
      </c>
      <c r="AU162" s="229" t="s">
        <v>92</v>
      </c>
      <c r="AV162" s="12" t="s">
        <v>227</v>
      </c>
      <c r="AW162" s="12" t="s">
        <v>43</v>
      </c>
      <c r="AX162" s="12" t="s">
        <v>83</v>
      </c>
      <c r="AY162" s="229" t="s">
        <v>217</v>
      </c>
    </row>
    <row r="163" spans="2:51" s="13" customFormat="1" ht="13.5">
      <c r="B163" s="230"/>
      <c r="C163" s="231"/>
      <c r="D163" s="232" t="s">
        <v>231</v>
      </c>
      <c r="E163" s="233" t="s">
        <v>40</v>
      </c>
      <c r="F163" s="234" t="s">
        <v>238</v>
      </c>
      <c r="G163" s="231"/>
      <c r="H163" s="235">
        <v>20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231</v>
      </c>
      <c r="AU163" s="241" t="s">
        <v>92</v>
      </c>
      <c r="AV163" s="13" t="s">
        <v>224</v>
      </c>
      <c r="AW163" s="13" t="s">
        <v>43</v>
      </c>
      <c r="AX163" s="13" t="s">
        <v>24</v>
      </c>
      <c r="AY163" s="241" t="s">
        <v>217</v>
      </c>
    </row>
    <row r="164" spans="2:65" s="1" customFormat="1" ht="22.5" customHeight="1">
      <c r="B164" s="42"/>
      <c r="C164" s="242" t="s">
        <v>265</v>
      </c>
      <c r="D164" s="242" t="s">
        <v>266</v>
      </c>
      <c r="E164" s="243" t="s">
        <v>1352</v>
      </c>
      <c r="F164" s="244" t="s">
        <v>1353</v>
      </c>
      <c r="G164" s="245" t="s">
        <v>388</v>
      </c>
      <c r="H164" s="246">
        <v>305</v>
      </c>
      <c r="I164" s="247"/>
      <c r="J164" s="248">
        <f>ROUND(I164*H164,2)</f>
        <v>0</v>
      </c>
      <c r="K164" s="244" t="s">
        <v>352</v>
      </c>
      <c r="L164" s="249"/>
      <c r="M164" s="250" t="s">
        <v>40</v>
      </c>
      <c r="N164" s="251" t="s">
        <v>54</v>
      </c>
      <c r="O164" s="43"/>
      <c r="P164" s="204">
        <f>O164*H164</f>
        <v>0</v>
      </c>
      <c r="Q164" s="204">
        <v>4.8E-05</v>
      </c>
      <c r="R164" s="204">
        <f>Q164*H164</f>
        <v>0.01464</v>
      </c>
      <c r="S164" s="204">
        <v>0</v>
      </c>
      <c r="T164" s="205">
        <f>S164*H164</f>
        <v>0</v>
      </c>
      <c r="AR164" s="24" t="s">
        <v>357</v>
      </c>
      <c r="AT164" s="24" t="s">
        <v>266</v>
      </c>
      <c r="AU164" s="24" t="s">
        <v>92</v>
      </c>
      <c r="AY164" s="24" t="s">
        <v>217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24" t="s">
        <v>24</v>
      </c>
      <c r="BK164" s="206">
        <f>ROUND(I164*H164,2)</f>
        <v>0</v>
      </c>
      <c r="BL164" s="24" t="s">
        <v>276</v>
      </c>
      <c r="BM164" s="24" t="s">
        <v>1354</v>
      </c>
    </row>
    <row r="165" spans="2:51" s="14" customFormat="1" ht="13.5">
      <c r="B165" s="260"/>
      <c r="C165" s="261"/>
      <c r="D165" s="209" t="s">
        <v>231</v>
      </c>
      <c r="E165" s="262" t="s">
        <v>40</v>
      </c>
      <c r="F165" s="263" t="s">
        <v>1167</v>
      </c>
      <c r="G165" s="261"/>
      <c r="H165" s="264" t="s">
        <v>40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231</v>
      </c>
      <c r="AU165" s="270" t="s">
        <v>92</v>
      </c>
      <c r="AV165" s="14" t="s">
        <v>24</v>
      </c>
      <c r="AW165" s="14" t="s">
        <v>43</v>
      </c>
      <c r="AX165" s="14" t="s">
        <v>83</v>
      </c>
      <c r="AY165" s="270" t="s">
        <v>217</v>
      </c>
    </row>
    <row r="166" spans="2:51" s="14" customFormat="1" ht="13.5">
      <c r="B166" s="260"/>
      <c r="C166" s="261"/>
      <c r="D166" s="209" t="s">
        <v>231</v>
      </c>
      <c r="E166" s="262" t="s">
        <v>40</v>
      </c>
      <c r="F166" s="263" t="s">
        <v>1307</v>
      </c>
      <c r="G166" s="261"/>
      <c r="H166" s="264" t="s">
        <v>40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231</v>
      </c>
      <c r="AU166" s="270" t="s">
        <v>92</v>
      </c>
      <c r="AV166" s="14" t="s">
        <v>24</v>
      </c>
      <c r="AW166" s="14" t="s">
        <v>43</v>
      </c>
      <c r="AX166" s="14" t="s">
        <v>83</v>
      </c>
      <c r="AY166" s="270" t="s">
        <v>217</v>
      </c>
    </row>
    <row r="167" spans="2:51" s="11" customFormat="1" ht="13.5">
      <c r="B167" s="207"/>
      <c r="C167" s="208"/>
      <c r="D167" s="209" t="s">
        <v>231</v>
      </c>
      <c r="E167" s="210" t="s">
        <v>40</v>
      </c>
      <c r="F167" s="211" t="s">
        <v>1343</v>
      </c>
      <c r="G167" s="208"/>
      <c r="H167" s="212">
        <v>305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231</v>
      </c>
      <c r="AU167" s="218" t="s">
        <v>92</v>
      </c>
      <c r="AV167" s="11" t="s">
        <v>92</v>
      </c>
      <c r="AW167" s="11" t="s">
        <v>43</v>
      </c>
      <c r="AX167" s="11" t="s">
        <v>83</v>
      </c>
      <c r="AY167" s="218" t="s">
        <v>217</v>
      </c>
    </row>
    <row r="168" spans="2:51" s="12" customFormat="1" ht="13.5">
      <c r="B168" s="219"/>
      <c r="C168" s="220"/>
      <c r="D168" s="209" t="s">
        <v>231</v>
      </c>
      <c r="E168" s="221" t="s">
        <v>40</v>
      </c>
      <c r="F168" s="222" t="s">
        <v>1344</v>
      </c>
      <c r="G168" s="220"/>
      <c r="H168" s="223">
        <v>305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231</v>
      </c>
      <c r="AU168" s="229" t="s">
        <v>92</v>
      </c>
      <c r="AV168" s="12" t="s">
        <v>227</v>
      </c>
      <c r="AW168" s="12" t="s">
        <v>43</v>
      </c>
      <c r="AX168" s="12" t="s">
        <v>83</v>
      </c>
      <c r="AY168" s="229" t="s">
        <v>217</v>
      </c>
    </row>
    <row r="169" spans="2:51" s="13" customFormat="1" ht="13.5">
      <c r="B169" s="230"/>
      <c r="C169" s="231"/>
      <c r="D169" s="232" t="s">
        <v>231</v>
      </c>
      <c r="E169" s="233" t="s">
        <v>40</v>
      </c>
      <c r="F169" s="234" t="s">
        <v>238</v>
      </c>
      <c r="G169" s="231"/>
      <c r="H169" s="235">
        <v>305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231</v>
      </c>
      <c r="AU169" s="241" t="s">
        <v>92</v>
      </c>
      <c r="AV169" s="13" t="s">
        <v>224</v>
      </c>
      <c r="AW169" s="13" t="s">
        <v>43</v>
      </c>
      <c r="AX169" s="13" t="s">
        <v>24</v>
      </c>
      <c r="AY169" s="241" t="s">
        <v>217</v>
      </c>
    </row>
    <row r="170" spans="2:65" s="1" customFormat="1" ht="22.5" customHeight="1">
      <c r="B170" s="42"/>
      <c r="C170" s="195" t="s">
        <v>10</v>
      </c>
      <c r="D170" s="195" t="s">
        <v>219</v>
      </c>
      <c r="E170" s="196" t="s">
        <v>1355</v>
      </c>
      <c r="F170" s="197" t="s">
        <v>1356</v>
      </c>
      <c r="G170" s="198" t="s">
        <v>388</v>
      </c>
      <c r="H170" s="199">
        <v>650</v>
      </c>
      <c r="I170" s="200"/>
      <c r="J170" s="201">
        <f>ROUND(I170*H170,2)</f>
        <v>0</v>
      </c>
      <c r="K170" s="197" t="s">
        <v>352</v>
      </c>
      <c r="L170" s="62"/>
      <c r="M170" s="202" t="s">
        <v>40</v>
      </c>
      <c r="N170" s="203" t="s">
        <v>54</v>
      </c>
      <c r="O170" s="43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AR170" s="24" t="s">
        <v>276</v>
      </c>
      <c r="AT170" s="24" t="s">
        <v>219</v>
      </c>
      <c r="AU170" s="24" t="s">
        <v>92</v>
      </c>
      <c r="AY170" s="24" t="s">
        <v>217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24" t="s">
        <v>24</v>
      </c>
      <c r="BK170" s="206">
        <f>ROUND(I170*H170,2)</f>
        <v>0</v>
      </c>
      <c r="BL170" s="24" t="s">
        <v>276</v>
      </c>
      <c r="BM170" s="24" t="s">
        <v>1357</v>
      </c>
    </row>
    <row r="171" spans="2:51" s="14" customFormat="1" ht="13.5">
      <c r="B171" s="260"/>
      <c r="C171" s="261"/>
      <c r="D171" s="209" t="s">
        <v>231</v>
      </c>
      <c r="E171" s="262" t="s">
        <v>40</v>
      </c>
      <c r="F171" s="263" t="s">
        <v>1167</v>
      </c>
      <c r="G171" s="261"/>
      <c r="H171" s="264" t="s">
        <v>40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231</v>
      </c>
      <c r="AU171" s="270" t="s">
        <v>92</v>
      </c>
      <c r="AV171" s="14" t="s">
        <v>24</v>
      </c>
      <c r="AW171" s="14" t="s">
        <v>43</v>
      </c>
      <c r="AX171" s="14" t="s">
        <v>83</v>
      </c>
      <c r="AY171" s="270" t="s">
        <v>217</v>
      </c>
    </row>
    <row r="172" spans="2:51" s="14" customFormat="1" ht="13.5">
      <c r="B172" s="260"/>
      <c r="C172" s="261"/>
      <c r="D172" s="209" t="s">
        <v>231</v>
      </c>
      <c r="E172" s="262" t="s">
        <v>40</v>
      </c>
      <c r="F172" s="263" t="s">
        <v>1307</v>
      </c>
      <c r="G172" s="261"/>
      <c r="H172" s="264" t="s">
        <v>40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AT172" s="270" t="s">
        <v>231</v>
      </c>
      <c r="AU172" s="270" t="s">
        <v>92</v>
      </c>
      <c r="AV172" s="14" t="s">
        <v>24</v>
      </c>
      <c r="AW172" s="14" t="s">
        <v>43</v>
      </c>
      <c r="AX172" s="14" t="s">
        <v>83</v>
      </c>
      <c r="AY172" s="270" t="s">
        <v>217</v>
      </c>
    </row>
    <row r="173" spans="2:51" s="11" customFormat="1" ht="13.5">
      <c r="B173" s="207"/>
      <c r="C173" s="208"/>
      <c r="D173" s="209" t="s">
        <v>231</v>
      </c>
      <c r="E173" s="210" t="s">
        <v>40</v>
      </c>
      <c r="F173" s="211" t="s">
        <v>1358</v>
      </c>
      <c r="G173" s="208"/>
      <c r="H173" s="212">
        <v>650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231</v>
      </c>
      <c r="AU173" s="218" t="s">
        <v>92</v>
      </c>
      <c r="AV173" s="11" t="s">
        <v>92</v>
      </c>
      <c r="AW173" s="11" t="s">
        <v>43</v>
      </c>
      <c r="AX173" s="11" t="s">
        <v>83</v>
      </c>
      <c r="AY173" s="218" t="s">
        <v>217</v>
      </c>
    </row>
    <row r="174" spans="2:51" s="13" customFormat="1" ht="13.5">
      <c r="B174" s="230"/>
      <c r="C174" s="231"/>
      <c r="D174" s="209" t="s">
        <v>231</v>
      </c>
      <c r="E174" s="252" t="s">
        <v>40</v>
      </c>
      <c r="F174" s="253" t="s">
        <v>238</v>
      </c>
      <c r="G174" s="231"/>
      <c r="H174" s="254">
        <v>650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231</v>
      </c>
      <c r="AU174" s="241" t="s">
        <v>92</v>
      </c>
      <c r="AV174" s="13" t="s">
        <v>224</v>
      </c>
      <c r="AW174" s="13" t="s">
        <v>43</v>
      </c>
      <c r="AX174" s="13" t="s">
        <v>24</v>
      </c>
      <c r="AY174" s="241" t="s">
        <v>217</v>
      </c>
    </row>
    <row r="175" spans="2:63" s="10" customFormat="1" ht="29.85" customHeight="1">
      <c r="B175" s="178"/>
      <c r="C175" s="179"/>
      <c r="D175" s="192" t="s">
        <v>82</v>
      </c>
      <c r="E175" s="193" t="s">
        <v>1359</v>
      </c>
      <c r="F175" s="193" t="s">
        <v>1360</v>
      </c>
      <c r="G175" s="179"/>
      <c r="H175" s="179"/>
      <c r="I175" s="182"/>
      <c r="J175" s="194">
        <f>BK175</f>
        <v>0</v>
      </c>
      <c r="K175" s="179"/>
      <c r="L175" s="184"/>
      <c r="M175" s="185"/>
      <c r="N175" s="186"/>
      <c r="O175" s="186"/>
      <c r="P175" s="187">
        <f>SUM(P176:P303)</f>
        <v>0</v>
      </c>
      <c r="Q175" s="186"/>
      <c r="R175" s="187">
        <f>SUM(R176:R303)</f>
        <v>0.014085999999999996</v>
      </c>
      <c r="S175" s="186"/>
      <c r="T175" s="188">
        <f>SUM(T176:T303)</f>
        <v>0</v>
      </c>
      <c r="AR175" s="189" t="s">
        <v>92</v>
      </c>
      <c r="AT175" s="190" t="s">
        <v>82</v>
      </c>
      <c r="AU175" s="190" t="s">
        <v>24</v>
      </c>
      <c r="AY175" s="189" t="s">
        <v>217</v>
      </c>
      <c r="BK175" s="191">
        <f>SUM(BK176:BK303)</f>
        <v>0</v>
      </c>
    </row>
    <row r="176" spans="2:65" s="1" customFormat="1" ht="22.5" customHeight="1">
      <c r="B176" s="42"/>
      <c r="C176" s="195" t="s">
        <v>276</v>
      </c>
      <c r="D176" s="195" t="s">
        <v>219</v>
      </c>
      <c r="E176" s="196" t="s">
        <v>1361</v>
      </c>
      <c r="F176" s="197" t="s">
        <v>1362</v>
      </c>
      <c r="G176" s="198" t="s">
        <v>450</v>
      </c>
      <c r="H176" s="199">
        <v>4</v>
      </c>
      <c r="I176" s="200"/>
      <c r="J176" s="201">
        <f>ROUND(I176*H176,2)</f>
        <v>0</v>
      </c>
      <c r="K176" s="197" t="s">
        <v>352</v>
      </c>
      <c r="L176" s="62"/>
      <c r="M176" s="202" t="s">
        <v>40</v>
      </c>
      <c r="N176" s="203" t="s">
        <v>54</v>
      </c>
      <c r="O176" s="43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AR176" s="24" t="s">
        <v>276</v>
      </c>
      <c r="AT176" s="24" t="s">
        <v>219</v>
      </c>
      <c r="AU176" s="24" t="s">
        <v>92</v>
      </c>
      <c r="AY176" s="24" t="s">
        <v>217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24" t="s">
        <v>24</v>
      </c>
      <c r="BK176" s="206">
        <f>ROUND(I176*H176,2)</f>
        <v>0</v>
      </c>
      <c r="BL176" s="24" t="s">
        <v>276</v>
      </c>
      <c r="BM176" s="24" t="s">
        <v>1363</v>
      </c>
    </row>
    <row r="177" spans="2:51" s="14" customFormat="1" ht="13.5">
      <c r="B177" s="260"/>
      <c r="C177" s="261"/>
      <c r="D177" s="209" t="s">
        <v>231</v>
      </c>
      <c r="E177" s="262" t="s">
        <v>40</v>
      </c>
      <c r="F177" s="263" t="s">
        <v>1167</v>
      </c>
      <c r="G177" s="261"/>
      <c r="H177" s="264" t="s">
        <v>40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231</v>
      </c>
      <c r="AU177" s="270" t="s">
        <v>92</v>
      </c>
      <c r="AV177" s="14" t="s">
        <v>24</v>
      </c>
      <c r="AW177" s="14" t="s">
        <v>43</v>
      </c>
      <c r="AX177" s="14" t="s">
        <v>83</v>
      </c>
      <c r="AY177" s="270" t="s">
        <v>217</v>
      </c>
    </row>
    <row r="178" spans="2:51" s="14" customFormat="1" ht="13.5">
      <c r="B178" s="260"/>
      <c r="C178" s="261"/>
      <c r="D178" s="209" t="s">
        <v>231</v>
      </c>
      <c r="E178" s="262" t="s">
        <v>40</v>
      </c>
      <c r="F178" s="263" t="s">
        <v>1311</v>
      </c>
      <c r="G178" s="261"/>
      <c r="H178" s="264" t="s">
        <v>40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231</v>
      </c>
      <c r="AU178" s="270" t="s">
        <v>92</v>
      </c>
      <c r="AV178" s="14" t="s">
        <v>24</v>
      </c>
      <c r="AW178" s="14" t="s">
        <v>43</v>
      </c>
      <c r="AX178" s="14" t="s">
        <v>83</v>
      </c>
      <c r="AY178" s="270" t="s">
        <v>217</v>
      </c>
    </row>
    <row r="179" spans="2:51" s="11" customFormat="1" ht="13.5">
      <c r="B179" s="207"/>
      <c r="C179" s="208"/>
      <c r="D179" s="209" t="s">
        <v>231</v>
      </c>
      <c r="E179" s="210" t="s">
        <v>40</v>
      </c>
      <c r="F179" s="211" t="s">
        <v>224</v>
      </c>
      <c r="G179" s="208"/>
      <c r="H179" s="212">
        <v>4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231</v>
      </c>
      <c r="AU179" s="218" t="s">
        <v>92</v>
      </c>
      <c r="AV179" s="11" t="s">
        <v>92</v>
      </c>
      <c r="AW179" s="11" t="s">
        <v>43</v>
      </c>
      <c r="AX179" s="11" t="s">
        <v>83</v>
      </c>
      <c r="AY179" s="218" t="s">
        <v>217</v>
      </c>
    </row>
    <row r="180" spans="2:51" s="13" customFormat="1" ht="13.5">
      <c r="B180" s="230"/>
      <c r="C180" s="231"/>
      <c r="D180" s="232" t="s">
        <v>231</v>
      </c>
      <c r="E180" s="233" t="s">
        <v>40</v>
      </c>
      <c r="F180" s="234" t="s">
        <v>238</v>
      </c>
      <c r="G180" s="231"/>
      <c r="H180" s="235">
        <v>4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231</v>
      </c>
      <c r="AU180" s="241" t="s">
        <v>92</v>
      </c>
      <c r="AV180" s="13" t="s">
        <v>224</v>
      </c>
      <c r="AW180" s="13" t="s">
        <v>43</v>
      </c>
      <c r="AX180" s="13" t="s">
        <v>24</v>
      </c>
      <c r="AY180" s="241" t="s">
        <v>217</v>
      </c>
    </row>
    <row r="181" spans="2:65" s="1" customFormat="1" ht="22.5" customHeight="1">
      <c r="B181" s="42"/>
      <c r="C181" s="242" t="s">
        <v>280</v>
      </c>
      <c r="D181" s="242" t="s">
        <v>266</v>
      </c>
      <c r="E181" s="243" t="s">
        <v>1364</v>
      </c>
      <c r="F181" s="244" t="s">
        <v>1365</v>
      </c>
      <c r="G181" s="245" t="s">
        <v>450</v>
      </c>
      <c r="H181" s="246">
        <v>4</v>
      </c>
      <c r="I181" s="247"/>
      <c r="J181" s="248">
        <f>ROUND(I181*H181,2)</f>
        <v>0</v>
      </c>
      <c r="K181" s="244" t="s">
        <v>40</v>
      </c>
      <c r="L181" s="249"/>
      <c r="M181" s="250" t="s">
        <v>40</v>
      </c>
      <c r="N181" s="251" t="s">
        <v>54</v>
      </c>
      <c r="O181" s="43"/>
      <c r="P181" s="204">
        <f>O181*H181</f>
        <v>0</v>
      </c>
      <c r="Q181" s="204">
        <v>5.4E-05</v>
      </c>
      <c r="R181" s="204">
        <f>Q181*H181</f>
        <v>0.000216</v>
      </c>
      <c r="S181" s="204">
        <v>0</v>
      </c>
      <c r="T181" s="205">
        <f>S181*H181</f>
        <v>0</v>
      </c>
      <c r="AR181" s="24" t="s">
        <v>357</v>
      </c>
      <c r="AT181" s="24" t="s">
        <v>266</v>
      </c>
      <c r="AU181" s="24" t="s">
        <v>92</v>
      </c>
      <c r="AY181" s="24" t="s">
        <v>217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24" t="s">
        <v>24</v>
      </c>
      <c r="BK181" s="206">
        <f>ROUND(I181*H181,2)</f>
        <v>0</v>
      </c>
      <c r="BL181" s="24" t="s">
        <v>276</v>
      </c>
      <c r="BM181" s="24" t="s">
        <v>1366</v>
      </c>
    </row>
    <row r="182" spans="2:51" s="14" customFormat="1" ht="13.5">
      <c r="B182" s="260"/>
      <c r="C182" s="261"/>
      <c r="D182" s="209" t="s">
        <v>231</v>
      </c>
      <c r="E182" s="262" t="s">
        <v>40</v>
      </c>
      <c r="F182" s="263" t="s">
        <v>1167</v>
      </c>
      <c r="G182" s="261"/>
      <c r="H182" s="264" t="s">
        <v>40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231</v>
      </c>
      <c r="AU182" s="270" t="s">
        <v>92</v>
      </c>
      <c r="AV182" s="14" t="s">
        <v>24</v>
      </c>
      <c r="AW182" s="14" t="s">
        <v>43</v>
      </c>
      <c r="AX182" s="14" t="s">
        <v>83</v>
      </c>
      <c r="AY182" s="270" t="s">
        <v>217</v>
      </c>
    </row>
    <row r="183" spans="2:51" s="14" customFormat="1" ht="13.5">
      <c r="B183" s="260"/>
      <c r="C183" s="261"/>
      <c r="D183" s="209" t="s">
        <v>231</v>
      </c>
      <c r="E183" s="262" t="s">
        <v>40</v>
      </c>
      <c r="F183" s="263" t="s">
        <v>1311</v>
      </c>
      <c r="G183" s="261"/>
      <c r="H183" s="264" t="s">
        <v>40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231</v>
      </c>
      <c r="AU183" s="270" t="s">
        <v>92</v>
      </c>
      <c r="AV183" s="14" t="s">
        <v>24</v>
      </c>
      <c r="AW183" s="14" t="s">
        <v>43</v>
      </c>
      <c r="AX183" s="14" t="s">
        <v>83</v>
      </c>
      <c r="AY183" s="270" t="s">
        <v>217</v>
      </c>
    </row>
    <row r="184" spans="2:51" s="11" customFormat="1" ht="13.5">
      <c r="B184" s="207"/>
      <c r="C184" s="208"/>
      <c r="D184" s="209" t="s">
        <v>231</v>
      </c>
      <c r="E184" s="210" t="s">
        <v>40</v>
      </c>
      <c r="F184" s="211" t="s">
        <v>224</v>
      </c>
      <c r="G184" s="208"/>
      <c r="H184" s="212">
        <v>4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231</v>
      </c>
      <c r="AU184" s="218" t="s">
        <v>92</v>
      </c>
      <c r="AV184" s="11" t="s">
        <v>92</v>
      </c>
      <c r="AW184" s="11" t="s">
        <v>43</v>
      </c>
      <c r="AX184" s="11" t="s">
        <v>83</v>
      </c>
      <c r="AY184" s="218" t="s">
        <v>217</v>
      </c>
    </row>
    <row r="185" spans="2:51" s="13" customFormat="1" ht="13.5">
      <c r="B185" s="230"/>
      <c r="C185" s="231"/>
      <c r="D185" s="232" t="s">
        <v>231</v>
      </c>
      <c r="E185" s="233" t="s">
        <v>40</v>
      </c>
      <c r="F185" s="234" t="s">
        <v>238</v>
      </c>
      <c r="G185" s="231"/>
      <c r="H185" s="235">
        <v>4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231</v>
      </c>
      <c r="AU185" s="241" t="s">
        <v>92</v>
      </c>
      <c r="AV185" s="13" t="s">
        <v>224</v>
      </c>
      <c r="AW185" s="13" t="s">
        <v>43</v>
      </c>
      <c r="AX185" s="13" t="s">
        <v>24</v>
      </c>
      <c r="AY185" s="241" t="s">
        <v>217</v>
      </c>
    </row>
    <row r="186" spans="2:65" s="1" customFormat="1" ht="22.5" customHeight="1">
      <c r="B186" s="42"/>
      <c r="C186" s="195" t="s">
        <v>283</v>
      </c>
      <c r="D186" s="195" t="s">
        <v>219</v>
      </c>
      <c r="E186" s="196" t="s">
        <v>1367</v>
      </c>
      <c r="F186" s="197" t="s">
        <v>1368</v>
      </c>
      <c r="G186" s="198" t="s">
        <v>450</v>
      </c>
      <c r="H186" s="199">
        <v>24</v>
      </c>
      <c r="I186" s="200"/>
      <c r="J186" s="201">
        <f>ROUND(I186*H186,2)</f>
        <v>0</v>
      </c>
      <c r="K186" s="197" t="s">
        <v>40</v>
      </c>
      <c r="L186" s="62"/>
      <c r="M186" s="202" t="s">
        <v>40</v>
      </c>
      <c r="N186" s="203" t="s">
        <v>54</v>
      </c>
      <c r="O186" s="43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AR186" s="24" t="s">
        <v>276</v>
      </c>
      <c r="AT186" s="24" t="s">
        <v>219</v>
      </c>
      <c r="AU186" s="24" t="s">
        <v>92</v>
      </c>
      <c r="AY186" s="24" t="s">
        <v>217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24" t="s">
        <v>24</v>
      </c>
      <c r="BK186" s="206">
        <f>ROUND(I186*H186,2)</f>
        <v>0</v>
      </c>
      <c r="BL186" s="24" t="s">
        <v>276</v>
      </c>
      <c r="BM186" s="24" t="s">
        <v>1369</v>
      </c>
    </row>
    <row r="187" spans="2:51" s="14" customFormat="1" ht="13.5">
      <c r="B187" s="260"/>
      <c r="C187" s="261"/>
      <c r="D187" s="209" t="s">
        <v>231</v>
      </c>
      <c r="E187" s="262" t="s">
        <v>40</v>
      </c>
      <c r="F187" s="263" t="s">
        <v>1167</v>
      </c>
      <c r="G187" s="261"/>
      <c r="H187" s="264" t="s">
        <v>40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AT187" s="270" t="s">
        <v>231</v>
      </c>
      <c r="AU187" s="270" t="s">
        <v>92</v>
      </c>
      <c r="AV187" s="14" t="s">
        <v>24</v>
      </c>
      <c r="AW187" s="14" t="s">
        <v>43</v>
      </c>
      <c r="AX187" s="14" t="s">
        <v>83</v>
      </c>
      <c r="AY187" s="270" t="s">
        <v>217</v>
      </c>
    </row>
    <row r="188" spans="2:51" s="14" customFormat="1" ht="13.5">
      <c r="B188" s="260"/>
      <c r="C188" s="261"/>
      <c r="D188" s="209" t="s">
        <v>231</v>
      </c>
      <c r="E188" s="262" t="s">
        <v>40</v>
      </c>
      <c r="F188" s="263" t="s">
        <v>1307</v>
      </c>
      <c r="G188" s="261"/>
      <c r="H188" s="264" t="s">
        <v>40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231</v>
      </c>
      <c r="AU188" s="270" t="s">
        <v>92</v>
      </c>
      <c r="AV188" s="14" t="s">
        <v>24</v>
      </c>
      <c r="AW188" s="14" t="s">
        <v>43</v>
      </c>
      <c r="AX188" s="14" t="s">
        <v>83</v>
      </c>
      <c r="AY188" s="270" t="s">
        <v>217</v>
      </c>
    </row>
    <row r="189" spans="2:51" s="11" customFormat="1" ht="13.5">
      <c r="B189" s="207"/>
      <c r="C189" s="208"/>
      <c r="D189" s="209" t="s">
        <v>231</v>
      </c>
      <c r="E189" s="210" t="s">
        <v>40</v>
      </c>
      <c r="F189" s="211" t="s">
        <v>1370</v>
      </c>
      <c r="G189" s="208"/>
      <c r="H189" s="212">
        <v>24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231</v>
      </c>
      <c r="AU189" s="218" t="s">
        <v>92</v>
      </c>
      <c r="AV189" s="11" t="s">
        <v>92</v>
      </c>
      <c r="AW189" s="11" t="s">
        <v>43</v>
      </c>
      <c r="AX189" s="11" t="s">
        <v>83</v>
      </c>
      <c r="AY189" s="218" t="s">
        <v>217</v>
      </c>
    </row>
    <row r="190" spans="2:51" s="13" customFormat="1" ht="13.5">
      <c r="B190" s="230"/>
      <c r="C190" s="231"/>
      <c r="D190" s="232" t="s">
        <v>231</v>
      </c>
      <c r="E190" s="233" t="s">
        <v>40</v>
      </c>
      <c r="F190" s="234" t="s">
        <v>238</v>
      </c>
      <c r="G190" s="231"/>
      <c r="H190" s="235">
        <v>24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231</v>
      </c>
      <c r="AU190" s="241" t="s">
        <v>92</v>
      </c>
      <c r="AV190" s="13" t="s">
        <v>224</v>
      </c>
      <c r="AW190" s="13" t="s">
        <v>43</v>
      </c>
      <c r="AX190" s="13" t="s">
        <v>24</v>
      </c>
      <c r="AY190" s="241" t="s">
        <v>217</v>
      </c>
    </row>
    <row r="191" spans="2:65" s="1" customFormat="1" ht="31.5" customHeight="1">
      <c r="B191" s="42"/>
      <c r="C191" s="242" t="s">
        <v>288</v>
      </c>
      <c r="D191" s="242" t="s">
        <v>266</v>
      </c>
      <c r="E191" s="243" t="s">
        <v>1371</v>
      </c>
      <c r="F191" s="244" t="s">
        <v>1372</v>
      </c>
      <c r="G191" s="245" t="s">
        <v>450</v>
      </c>
      <c r="H191" s="246">
        <v>24</v>
      </c>
      <c r="I191" s="247"/>
      <c r="J191" s="248">
        <f>ROUND(I191*H191,2)</f>
        <v>0</v>
      </c>
      <c r="K191" s="244" t="s">
        <v>40</v>
      </c>
      <c r="L191" s="249"/>
      <c r="M191" s="250" t="s">
        <v>40</v>
      </c>
      <c r="N191" s="251" t="s">
        <v>54</v>
      </c>
      <c r="O191" s="43"/>
      <c r="P191" s="204">
        <f>O191*H191</f>
        <v>0</v>
      </c>
      <c r="Q191" s="204">
        <v>0.00028</v>
      </c>
      <c r="R191" s="204">
        <f>Q191*H191</f>
        <v>0.006719999999999999</v>
      </c>
      <c r="S191" s="204">
        <v>0</v>
      </c>
      <c r="T191" s="205">
        <f>S191*H191</f>
        <v>0</v>
      </c>
      <c r="AR191" s="24" t="s">
        <v>357</v>
      </c>
      <c r="AT191" s="24" t="s">
        <v>266</v>
      </c>
      <c r="AU191" s="24" t="s">
        <v>92</v>
      </c>
      <c r="AY191" s="24" t="s">
        <v>217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4" t="s">
        <v>24</v>
      </c>
      <c r="BK191" s="206">
        <f>ROUND(I191*H191,2)</f>
        <v>0</v>
      </c>
      <c r="BL191" s="24" t="s">
        <v>276</v>
      </c>
      <c r="BM191" s="24" t="s">
        <v>1373</v>
      </c>
    </row>
    <row r="192" spans="2:51" s="14" customFormat="1" ht="13.5">
      <c r="B192" s="260"/>
      <c r="C192" s="261"/>
      <c r="D192" s="209" t="s">
        <v>231</v>
      </c>
      <c r="E192" s="262" t="s">
        <v>40</v>
      </c>
      <c r="F192" s="263" t="s">
        <v>1167</v>
      </c>
      <c r="G192" s="261"/>
      <c r="H192" s="264" t="s">
        <v>40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231</v>
      </c>
      <c r="AU192" s="270" t="s">
        <v>92</v>
      </c>
      <c r="AV192" s="14" t="s">
        <v>24</v>
      </c>
      <c r="AW192" s="14" t="s">
        <v>43</v>
      </c>
      <c r="AX192" s="14" t="s">
        <v>83</v>
      </c>
      <c r="AY192" s="270" t="s">
        <v>217</v>
      </c>
    </row>
    <row r="193" spans="2:51" s="14" customFormat="1" ht="13.5">
      <c r="B193" s="260"/>
      <c r="C193" s="261"/>
      <c r="D193" s="209" t="s">
        <v>231</v>
      </c>
      <c r="E193" s="262" t="s">
        <v>40</v>
      </c>
      <c r="F193" s="263" t="s">
        <v>1307</v>
      </c>
      <c r="G193" s="261"/>
      <c r="H193" s="264" t="s">
        <v>40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231</v>
      </c>
      <c r="AU193" s="270" t="s">
        <v>92</v>
      </c>
      <c r="AV193" s="14" t="s">
        <v>24</v>
      </c>
      <c r="AW193" s="14" t="s">
        <v>43</v>
      </c>
      <c r="AX193" s="14" t="s">
        <v>83</v>
      </c>
      <c r="AY193" s="270" t="s">
        <v>217</v>
      </c>
    </row>
    <row r="194" spans="2:51" s="11" customFormat="1" ht="13.5">
      <c r="B194" s="207"/>
      <c r="C194" s="208"/>
      <c r="D194" s="209" t="s">
        <v>231</v>
      </c>
      <c r="E194" s="210" t="s">
        <v>40</v>
      </c>
      <c r="F194" s="211" t="s">
        <v>1370</v>
      </c>
      <c r="G194" s="208"/>
      <c r="H194" s="212">
        <v>24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231</v>
      </c>
      <c r="AU194" s="218" t="s">
        <v>92</v>
      </c>
      <c r="AV194" s="11" t="s">
        <v>92</v>
      </c>
      <c r="AW194" s="11" t="s">
        <v>43</v>
      </c>
      <c r="AX194" s="11" t="s">
        <v>83</v>
      </c>
      <c r="AY194" s="218" t="s">
        <v>217</v>
      </c>
    </row>
    <row r="195" spans="2:51" s="13" customFormat="1" ht="13.5">
      <c r="B195" s="230"/>
      <c r="C195" s="231"/>
      <c r="D195" s="232" t="s">
        <v>231</v>
      </c>
      <c r="E195" s="233" t="s">
        <v>40</v>
      </c>
      <c r="F195" s="234" t="s">
        <v>238</v>
      </c>
      <c r="G195" s="231"/>
      <c r="H195" s="235">
        <v>24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231</v>
      </c>
      <c r="AU195" s="241" t="s">
        <v>92</v>
      </c>
      <c r="AV195" s="13" t="s">
        <v>224</v>
      </c>
      <c r="AW195" s="13" t="s">
        <v>43</v>
      </c>
      <c r="AX195" s="13" t="s">
        <v>24</v>
      </c>
      <c r="AY195" s="241" t="s">
        <v>217</v>
      </c>
    </row>
    <row r="196" spans="2:65" s="1" customFormat="1" ht="22.5" customHeight="1">
      <c r="B196" s="42"/>
      <c r="C196" s="195" t="s">
        <v>294</v>
      </c>
      <c r="D196" s="195" t="s">
        <v>219</v>
      </c>
      <c r="E196" s="196" t="s">
        <v>1374</v>
      </c>
      <c r="F196" s="197" t="s">
        <v>1375</v>
      </c>
      <c r="G196" s="198" t="s">
        <v>450</v>
      </c>
      <c r="H196" s="199">
        <v>8</v>
      </c>
      <c r="I196" s="200"/>
      <c r="J196" s="201">
        <f>ROUND(I196*H196,2)</f>
        <v>0</v>
      </c>
      <c r="K196" s="197" t="s">
        <v>352</v>
      </c>
      <c r="L196" s="62"/>
      <c r="M196" s="202" t="s">
        <v>40</v>
      </c>
      <c r="N196" s="203" t="s">
        <v>54</v>
      </c>
      <c r="O196" s="43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AR196" s="24" t="s">
        <v>276</v>
      </c>
      <c r="AT196" s="24" t="s">
        <v>219</v>
      </c>
      <c r="AU196" s="24" t="s">
        <v>92</v>
      </c>
      <c r="AY196" s="24" t="s">
        <v>217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24" t="s">
        <v>24</v>
      </c>
      <c r="BK196" s="206">
        <f>ROUND(I196*H196,2)</f>
        <v>0</v>
      </c>
      <c r="BL196" s="24" t="s">
        <v>276</v>
      </c>
      <c r="BM196" s="24" t="s">
        <v>1376</v>
      </c>
    </row>
    <row r="197" spans="2:51" s="14" customFormat="1" ht="13.5">
      <c r="B197" s="260"/>
      <c r="C197" s="261"/>
      <c r="D197" s="209" t="s">
        <v>231</v>
      </c>
      <c r="E197" s="262" t="s">
        <v>40</v>
      </c>
      <c r="F197" s="263" t="s">
        <v>1167</v>
      </c>
      <c r="G197" s="261"/>
      <c r="H197" s="264" t="s">
        <v>40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231</v>
      </c>
      <c r="AU197" s="270" t="s">
        <v>92</v>
      </c>
      <c r="AV197" s="14" t="s">
        <v>24</v>
      </c>
      <c r="AW197" s="14" t="s">
        <v>43</v>
      </c>
      <c r="AX197" s="14" t="s">
        <v>83</v>
      </c>
      <c r="AY197" s="270" t="s">
        <v>217</v>
      </c>
    </row>
    <row r="198" spans="2:51" s="14" customFormat="1" ht="13.5">
      <c r="B198" s="260"/>
      <c r="C198" s="261"/>
      <c r="D198" s="209" t="s">
        <v>231</v>
      </c>
      <c r="E198" s="262" t="s">
        <v>40</v>
      </c>
      <c r="F198" s="263" t="s">
        <v>1301</v>
      </c>
      <c r="G198" s="261"/>
      <c r="H198" s="264" t="s">
        <v>40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AT198" s="270" t="s">
        <v>231</v>
      </c>
      <c r="AU198" s="270" t="s">
        <v>92</v>
      </c>
      <c r="AV198" s="14" t="s">
        <v>24</v>
      </c>
      <c r="AW198" s="14" t="s">
        <v>43</v>
      </c>
      <c r="AX198" s="14" t="s">
        <v>83</v>
      </c>
      <c r="AY198" s="270" t="s">
        <v>217</v>
      </c>
    </row>
    <row r="199" spans="2:51" s="11" customFormat="1" ht="13.5">
      <c r="B199" s="207"/>
      <c r="C199" s="208"/>
      <c r="D199" s="209" t="s">
        <v>231</v>
      </c>
      <c r="E199" s="210" t="s">
        <v>40</v>
      </c>
      <c r="F199" s="211" t="s">
        <v>247</v>
      </c>
      <c r="G199" s="208"/>
      <c r="H199" s="212">
        <v>7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231</v>
      </c>
      <c r="AU199" s="218" t="s">
        <v>92</v>
      </c>
      <c r="AV199" s="11" t="s">
        <v>92</v>
      </c>
      <c r="AW199" s="11" t="s">
        <v>43</v>
      </c>
      <c r="AX199" s="11" t="s">
        <v>83</v>
      </c>
      <c r="AY199" s="218" t="s">
        <v>217</v>
      </c>
    </row>
    <row r="200" spans="2:51" s="12" customFormat="1" ht="13.5">
      <c r="B200" s="219"/>
      <c r="C200" s="220"/>
      <c r="D200" s="209" t="s">
        <v>231</v>
      </c>
      <c r="E200" s="221" t="s">
        <v>40</v>
      </c>
      <c r="F200" s="222" t="s">
        <v>1377</v>
      </c>
      <c r="G200" s="220"/>
      <c r="H200" s="223">
        <v>7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231</v>
      </c>
      <c r="AU200" s="229" t="s">
        <v>92</v>
      </c>
      <c r="AV200" s="12" t="s">
        <v>227</v>
      </c>
      <c r="AW200" s="12" t="s">
        <v>43</v>
      </c>
      <c r="AX200" s="12" t="s">
        <v>83</v>
      </c>
      <c r="AY200" s="229" t="s">
        <v>217</v>
      </c>
    </row>
    <row r="201" spans="2:51" s="11" customFormat="1" ht="13.5">
      <c r="B201" s="207"/>
      <c r="C201" s="208"/>
      <c r="D201" s="209" t="s">
        <v>231</v>
      </c>
      <c r="E201" s="210" t="s">
        <v>40</v>
      </c>
      <c r="F201" s="211" t="s">
        <v>24</v>
      </c>
      <c r="G201" s="208"/>
      <c r="H201" s="212">
        <v>1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231</v>
      </c>
      <c r="AU201" s="218" t="s">
        <v>92</v>
      </c>
      <c r="AV201" s="11" t="s">
        <v>92</v>
      </c>
      <c r="AW201" s="11" t="s">
        <v>43</v>
      </c>
      <c r="AX201" s="11" t="s">
        <v>83</v>
      </c>
      <c r="AY201" s="218" t="s">
        <v>217</v>
      </c>
    </row>
    <row r="202" spans="2:51" s="12" customFormat="1" ht="13.5">
      <c r="B202" s="219"/>
      <c r="C202" s="220"/>
      <c r="D202" s="209" t="s">
        <v>231</v>
      </c>
      <c r="E202" s="221" t="s">
        <v>40</v>
      </c>
      <c r="F202" s="222" t="s">
        <v>1378</v>
      </c>
      <c r="G202" s="220"/>
      <c r="H202" s="223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231</v>
      </c>
      <c r="AU202" s="229" t="s">
        <v>92</v>
      </c>
      <c r="AV202" s="12" t="s">
        <v>227</v>
      </c>
      <c r="AW202" s="12" t="s">
        <v>43</v>
      </c>
      <c r="AX202" s="12" t="s">
        <v>83</v>
      </c>
      <c r="AY202" s="229" t="s">
        <v>217</v>
      </c>
    </row>
    <row r="203" spans="2:51" s="13" customFormat="1" ht="13.5">
      <c r="B203" s="230"/>
      <c r="C203" s="231"/>
      <c r="D203" s="232" t="s">
        <v>231</v>
      </c>
      <c r="E203" s="233" t="s">
        <v>40</v>
      </c>
      <c r="F203" s="234" t="s">
        <v>238</v>
      </c>
      <c r="G203" s="231"/>
      <c r="H203" s="235">
        <v>8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231</v>
      </c>
      <c r="AU203" s="241" t="s">
        <v>92</v>
      </c>
      <c r="AV203" s="13" t="s">
        <v>224</v>
      </c>
      <c r="AW203" s="13" t="s">
        <v>43</v>
      </c>
      <c r="AX203" s="13" t="s">
        <v>24</v>
      </c>
      <c r="AY203" s="241" t="s">
        <v>217</v>
      </c>
    </row>
    <row r="204" spans="2:65" s="1" customFormat="1" ht="22.5" customHeight="1">
      <c r="B204" s="42"/>
      <c r="C204" s="242" t="s">
        <v>9</v>
      </c>
      <c r="D204" s="242" t="s">
        <v>266</v>
      </c>
      <c r="E204" s="243" t="s">
        <v>1379</v>
      </c>
      <c r="F204" s="244" t="s">
        <v>1380</v>
      </c>
      <c r="G204" s="245" t="s">
        <v>450</v>
      </c>
      <c r="H204" s="246">
        <v>2</v>
      </c>
      <c r="I204" s="247"/>
      <c r="J204" s="248">
        <f>ROUND(I204*H204,2)</f>
        <v>0</v>
      </c>
      <c r="K204" s="244" t="s">
        <v>352</v>
      </c>
      <c r="L204" s="249"/>
      <c r="M204" s="250" t="s">
        <v>40</v>
      </c>
      <c r="N204" s="251" t="s">
        <v>54</v>
      </c>
      <c r="O204" s="43"/>
      <c r="P204" s="204">
        <f>O204*H204</f>
        <v>0</v>
      </c>
      <c r="Q204" s="204">
        <v>0.0004</v>
      </c>
      <c r="R204" s="204">
        <f>Q204*H204</f>
        <v>0.0008</v>
      </c>
      <c r="S204" s="204">
        <v>0</v>
      </c>
      <c r="T204" s="205">
        <f>S204*H204</f>
        <v>0</v>
      </c>
      <c r="AR204" s="24" t="s">
        <v>357</v>
      </c>
      <c r="AT204" s="24" t="s">
        <v>266</v>
      </c>
      <c r="AU204" s="24" t="s">
        <v>92</v>
      </c>
      <c r="AY204" s="24" t="s">
        <v>217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24" t="s">
        <v>24</v>
      </c>
      <c r="BK204" s="206">
        <f>ROUND(I204*H204,2)</f>
        <v>0</v>
      </c>
      <c r="BL204" s="24" t="s">
        <v>276</v>
      </c>
      <c r="BM204" s="24" t="s">
        <v>1381</v>
      </c>
    </row>
    <row r="205" spans="2:51" s="14" customFormat="1" ht="13.5">
      <c r="B205" s="260"/>
      <c r="C205" s="261"/>
      <c r="D205" s="209" t="s">
        <v>231</v>
      </c>
      <c r="E205" s="262" t="s">
        <v>40</v>
      </c>
      <c r="F205" s="263" t="s">
        <v>1167</v>
      </c>
      <c r="G205" s="261"/>
      <c r="H205" s="264" t="s">
        <v>40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AT205" s="270" t="s">
        <v>231</v>
      </c>
      <c r="AU205" s="270" t="s">
        <v>92</v>
      </c>
      <c r="AV205" s="14" t="s">
        <v>24</v>
      </c>
      <c r="AW205" s="14" t="s">
        <v>43</v>
      </c>
      <c r="AX205" s="14" t="s">
        <v>83</v>
      </c>
      <c r="AY205" s="270" t="s">
        <v>217</v>
      </c>
    </row>
    <row r="206" spans="2:51" s="14" customFormat="1" ht="13.5">
      <c r="B206" s="260"/>
      <c r="C206" s="261"/>
      <c r="D206" s="209" t="s">
        <v>231</v>
      </c>
      <c r="E206" s="262" t="s">
        <v>40</v>
      </c>
      <c r="F206" s="263" t="s">
        <v>1311</v>
      </c>
      <c r="G206" s="261"/>
      <c r="H206" s="264" t="s">
        <v>40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231</v>
      </c>
      <c r="AU206" s="270" t="s">
        <v>92</v>
      </c>
      <c r="AV206" s="14" t="s">
        <v>24</v>
      </c>
      <c r="AW206" s="14" t="s">
        <v>43</v>
      </c>
      <c r="AX206" s="14" t="s">
        <v>83</v>
      </c>
      <c r="AY206" s="270" t="s">
        <v>217</v>
      </c>
    </row>
    <row r="207" spans="2:51" s="11" customFormat="1" ht="13.5">
      <c r="B207" s="207"/>
      <c r="C207" s="208"/>
      <c r="D207" s="209" t="s">
        <v>231</v>
      </c>
      <c r="E207" s="210" t="s">
        <v>40</v>
      </c>
      <c r="F207" s="211" t="s">
        <v>24</v>
      </c>
      <c r="G207" s="208"/>
      <c r="H207" s="212">
        <v>1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231</v>
      </c>
      <c r="AU207" s="218" t="s">
        <v>92</v>
      </c>
      <c r="AV207" s="11" t="s">
        <v>92</v>
      </c>
      <c r="AW207" s="11" t="s">
        <v>43</v>
      </c>
      <c r="AX207" s="11" t="s">
        <v>83</v>
      </c>
      <c r="AY207" s="218" t="s">
        <v>217</v>
      </c>
    </row>
    <row r="208" spans="2:51" s="12" customFormat="1" ht="13.5">
      <c r="B208" s="219"/>
      <c r="C208" s="220"/>
      <c r="D208" s="209" t="s">
        <v>231</v>
      </c>
      <c r="E208" s="221" t="s">
        <v>40</v>
      </c>
      <c r="F208" s="222" t="s">
        <v>1377</v>
      </c>
      <c r="G208" s="220"/>
      <c r="H208" s="223">
        <v>1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231</v>
      </c>
      <c r="AU208" s="229" t="s">
        <v>92</v>
      </c>
      <c r="AV208" s="12" t="s">
        <v>227</v>
      </c>
      <c r="AW208" s="12" t="s">
        <v>43</v>
      </c>
      <c r="AX208" s="12" t="s">
        <v>83</v>
      </c>
      <c r="AY208" s="229" t="s">
        <v>217</v>
      </c>
    </row>
    <row r="209" spans="2:51" s="11" customFormat="1" ht="13.5">
      <c r="B209" s="207"/>
      <c r="C209" s="208"/>
      <c r="D209" s="209" t="s">
        <v>231</v>
      </c>
      <c r="E209" s="210" t="s">
        <v>40</v>
      </c>
      <c r="F209" s="211" t="s">
        <v>24</v>
      </c>
      <c r="G209" s="208"/>
      <c r="H209" s="212">
        <v>1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231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217</v>
      </c>
    </row>
    <row r="210" spans="2:51" s="12" customFormat="1" ht="13.5">
      <c r="B210" s="219"/>
      <c r="C210" s="220"/>
      <c r="D210" s="209" t="s">
        <v>231</v>
      </c>
      <c r="E210" s="221" t="s">
        <v>40</v>
      </c>
      <c r="F210" s="222" t="s">
        <v>1378</v>
      </c>
      <c r="G210" s="220"/>
      <c r="H210" s="223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231</v>
      </c>
      <c r="AU210" s="229" t="s">
        <v>92</v>
      </c>
      <c r="AV210" s="12" t="s">
        <v>227</v>
      </c>
      <c r="AW210" s="12" t="s">
        <v>43</v>
      </c>
      <c r="AX210" s="12" t="s">
        <v>83</v>
      </c>
      <c r="AY210" s="229" t="s">
        <v>217</v>
      </c>
    </row>
    <row r="211" spans="2:51" s="13" customFormat="1" ht="13.5">
      <c r="B211" s="230"/>
      <c r="C211" s="231"/>
      <c r="D211" s="232" t="s">
        <v>231</v>
      </c>
      <c r="E211" s="233" t="s">
        <v>40</v>
      </c>
      <c r="F211" s="234" t="s">
        <v>238</v>
      </c>
      <c r="G211" s="231"/>
      <c r="H211" s="235">
        <v>2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231</v>
      </c>
      <c r="AU211" s="241" t="s">
        <v>92</v>
      </c>
      <c r="AV211" s="13" t="s">
        <v>224</v>
      </c>
      <c r="AW211" s="13" t="s">
        <v>43</v>
      </c>
      <c r="AX211" s="13" t="s">
        <v>24</v>
      </c>
      <c r="AY211" s="241" t="s">
        <v>217</v>
      </c>
    </row>
    <row r="212" spans="2:65" s="1" customFormat="1" ht="22.5" customHeight="1">
      <c r="B212" s="42"/>
      <c r="C212" s="242" t="s">
        <v>305</v>
      </c>
      <c r="D212" s="242" t="s">
        <v>266</v>
      </c>
      <c r="E212" s="243" t="s">
        <v>1382</v>
      </c>
      <c r="F212" s="244" t="s">
        <v>1383</v>
      </c>
      <c r="G212" s="245" t="s">
        <v>450</v>
      </c>
      <c r="H212" s="246">
        <v>2</v>
      </c>
      <c r="I212" s="247"/>
      <c r="J212" s="248">
        <f>ROUND(I212*H212,2)</f>
        <v>0</v>
      </c>
      <c r="K212" s="244" t="s">
        <v>352</v>
      </c>
      <c r="L212" s="249"/>
      <c r="M212" s="250" t="s">
        <v>40</v>
      </c>
      <c r="N212" s="251" t="s">
        <v>54</v>
      </c>
      <c r="O212" s="43"/>
      <c r="P212" s="204">
        <f>O212*H212</f>
        <v>0</v>
      </c>
      <c r="Q212" s="204">
        <v>0.0004</v>
      </c>
      <c r="R212" s="204">
        <f>Q212*H212</f>
        <v>0.0008</v>
      </c>
      <c r="S212" s="204">
        <v>0</v>
      </c>
      <c r="T212" s="205">
        <f>S212*H212</f>
        <v>0</v>
      </c>
      <c r="AR212" s="24" t="s">
        <v>357</v>
      </c>
      <c r="AT212" s="24" t="s">
        <v>266</v>
      </c>
      <c r="AU212" s="24" t="s">
        <v>92</v>
      </c>
      <c r="AY212" s="24" t="s">
        <v>217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24" t="s">
        <v>24</v>
      </c>
      <c r="BK212" s="206">
        <f>ROUND(I212*H212,2)</f>
        <v>0</v>
      </c>
      <c r="BL212" s="24" t="s">
        <v>276</v>
      </c>
      <c r="BM212" s="24" t="s">
        <v>1384</v>
      </c>
    </row>
    <row r="213" spans="2:51" s="14" customFormat="1" ht="13.5">
      <c r="B213" s="260"/>
      <c r="C213" s="261"/>
      <c r="D213" s="209" t="s">
        <v>231</v>
      </c>
      <c r="E213" s="262" t="s">
        <v>40</v>
      </c>
      <c r="F213" s="263" t="s">
        <v>1167</v>
      </c>
      <c r="G213" s="261"/>
      <c r="H213" s="264" t="s">
        <v>40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231</v>
      </c>
      <c r="AU213" s="270" t="s">
        <v>92</v>
      </c>
      <c r="AV213" s="14" t="s">
        <v>24</v>
      </c>
      <c r="AW213" s="14" t="s">
        <v>43</v>
      </c>
      <c r="AX213" s="14" t="s">
        <v>83</v>
      </c>
      <c r="AY213" s="270" t="s">
        <v>217</v>
      </c>
    </row>
    <row r="214" spans="2:51" s="14" customFormat="1" ht="13.5">
      <c r="B214" s="260"/>
      <c r="C214" s="261"/>
      <c r="D214" s="209" t="s">
        <v>231</v>
      </c>
      <c r="E214" s="262" t="s">
        <v>40</v>
      </c>
      <c r="F214" s="263" t="s">
        <v>1311</v>
      </c>
      <c r="G214" s="261"/>
      <c r="H214" s="264" t="s">
        <v>40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231</v>
      </c>
      <c r="AU214" s="270" t="s">
        <v>92</v>
      </c>
      <c r="AV214" s="14" t="s">
        <v>24</v>
      </c>
      <c r="AW214" s="14" t="s">
        <v>43</v>
      </c>
      <c r="AX214" s="14" t="s">
        <v>83</v>
      </c>
      <c r="AY214" s="270" t="s">
        <v>217</v>
      </c>
    </row>
    <row r="215" spans="2:51" s="11" customFormat="1" ht="13.5">
      <c r="B215" s="207"/>
      <c r="C215" s="208"/>
      <c r="D215" s="209" t="s">
        <v>231</v>
      </c>
      <c r="E215" s="210" t="s">
        <v>40</v>
      </c>
      <c r="F215" s="211" t="s">
        <v>92</v>
      </c>
      <c r="G215" s="208"/>
      <c r="H215" s="212">
        <v>2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231</v>
      </c>
      <c r="AU215" s="218" t="s">
        <v>92</v>
      </c>
      <c r="AV215" s="11" t="s">
        <v>92</v>
      </c>
      <c r="AW215" s="11" t="s">
        <v>43</v>
      </c>
      <c r="AX215" s="11" t="s">
        <v>83</v>
      </c>
      <c r="AY215" s="218" t="s">
        <v>217</v>
      </c>
    </row>
    <row r="216" spans="2:51" s="13" customFormat="1" ht="13.5">
      <c r="B216" s="230"/>
      <c r="C216" s="231"/>
      <c r="D216" s="232" t="s">
        <v>231</v>
      </c>
      <c r="E216" s="233" t="s">
        <v>40</v>
      </c>
      <c r="F216" s="234" t="s">
        <v>238</v>
      </c>
      <c r="G216" s="231"/>
      <c r="H216" s="235">
        <v>2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231</v>
      </c>
      <c r="AU216" s="241" t="s">
        <v>92</v>
      </c>
      <c r="AV216" s="13" t="s">
        <v>224</v>
      </c>
      <c r="AW216" s="13" t="s">
        <v>43</v>
      </c>
      <c r="AX216" s="13" t="s">
        <v>24</v>
      </c>
      <c r="AY216" s="241" t="s">
        <v>217</v>
      </c>
    </row>
    <row r="217" spans="2:65" s="1" customFormat="1" ht="22.5" customHeight="1">
      <c r="B217" s="42"/>
      <c r="C217" s="242" t="s">
        <v>308</v>
      </c>
      <c r="D217" s="242" t="s">
        <v>266</v>
      </c>
      <c r="E217" s="243" t="s">
        <v>1385</v>
      </c>
      <c r="F217" s="244" t="s">
        <v>1386</v>
      </c>
      <c r="G217" s="245" t="s">
        <v>450</v>
      </c>
      <c r="H217" s="246">
        <v>4</v>
      </c>
      <c r="I217" s="247"/>
      <c r="J217" s="248">
        <f>ROUND(I217*H217,2)</f>
        <v>0</v>
      </c>
      <c r="K217" s="244" t="s">
        <v>352</v>
      </c>
      <c r="L217" s="249"/>
      <c r="M217" s="250" t="s">
        <v>40</v>
      </c>
      <c r="N217" s="251" t="s">
        <v>54</v>
      </c>
      <c r="O217" s="43"/>
      <c r="P217" s="204">
        <f>O217*H217</f>
        <v>0</v>
      </c>
      <c r="Q217" s="204">
        <v>0.0004</v>
      </c>
      <c r="R217" s="204">
        <f>Q217*H217</f>
        <v>0.0016</v>
      </c>
      <c r="S217" s="204">
        <v>0</v>
      </c>
      <c r="T217" s="205">
        <f>S217*H217</f>
        <v>0</v>
      </c>
      <c r="AR217" s="24" t="s">
        <v>357</v>
      </c>
      <c r="AT217" s="24" t="s">
        <v>266</v>
      </c>
      <c r="AU217" s="24" t="s">
        <v>92</v>
      </c>
      <c r="AY217" s="24" t="s">
        <v>217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24" t="s">
        <v>24</v>
      </c>
      <c r="BK217" s="206">
        <f>ROUND(I217*H217,2)</f>
        <v>0</v>
      </c>
      <c r="BL217" s="24" t="s">
        <v>276</v>
      </c>
      <c r="BM217" s="24" t="s">
        <v>1387</v>
      </c>
    </row>
    <row r="218" spans="2:51" s="14" customFormat="1" ht="13.5">
      <c r="B218" s="260"/>
      <c r="C218" s="261"/>
      <c r="D218" s="209" t="s">
        <v>231</v>
      </c>
      <c r="E218" s="262" t="s">
        <v>40</v>
      </c>
      <c r="F218" s="263" t="s">
        <v>1167</v>
      </c>
      <c r="G218" s="261"/>
      <c r="H218" s="264" t="s">
        <v>40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231</v>
      </c>
      <c r="AU218" s="270" t="s">
        <v>92</v>
      </c>
      <c r="AV218" s="14" t="s">
        <v>24</v>
      </c>
      <c r="AW218" s="14" t="s">
        <v>43</v>
      </c>
      <c r="AX218" s="14" t="s">
        <v>83</v>
      </c>
      <c r="AY218" s="270" t="s">
        <v>217</v>
      </c>
    </row>
    <row r="219" spans="2:51" s="14" customFormat="1" ht="13.5">
      <c r="B219" s="260"/>
      <c r="C219" s="261"/>
      <c r="D219" s="209" t="s">
        <v>231</v>
      </c>
      <c r="E219" s="262" t="s">
        <v>40</v>
      </c>
      <c r="F219" s="263" t="s">
        <v>1311</v>
      </c>
      <c r="G219" s="261"/>
      <c r="H219" s="264" t="s">
        <v>40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231</v>
      </c>
      <c r="AU219" s="270" t="s">
        <v>92</v>
      </c>
      <c r="AV219" s="14" t="s">
        <v>24</v>
      </c>
      <c r="AW219" s="14" t="s">
        <v>43</v>
      </c>
      <c r="AX219" s="14" t="s">
        <v>83</v>
      </c>
      <c r="AY219" s="270" t="s">
        <v>217</v>
      </c>
    </row>
    <row r="220" spans="2:51" s="11" customFormat="1" ht="13.5">
      <c r="B220" s="207"/>
      <c r="C220" s="208"/>
      <c r="D220" s="209" t="s">
        <v>231</v>
      </c>
      <c r="E220" s="210" t="s">
        <v>40</v>
      </c>
      <c r="F220" s="211" t="s">
        <v>224</v>
      </c>
      <c r="G220" s="208"/>
      <c r="H220" s="212">
        <v>4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231</v>
      </c>
      <c r="AU220" s="218" t="s">
        <v>92</v>
      </c>
      <c r="AV220" s="11" t="s">
        <v>92</v>
      </c>
      <c r="AW220" s="11" t="s">
        <v>43</v>
      </c>
      <c r="AX220" s="11" t="s">
        <v>83</v>
      </c>
      <c r="AY220" s="218" t="s">
        <v>217</v>
      </c>
    </row>
    <row r="221" spans="2:51" s="13" customFormat="1" ht="13.5">
      <c r="B221" s="230"/>
      <c r="C221" s="231"/>
      <c r="D221" s="232" t="s">
        <v>231</v>
      </c>
      <c r="E221" s="233" t="s">
        <v>40</v>
      </c>
      <c r="F221" s="234" t="s">
        <v>238</v>
      </c>
      <c r="G221" s="231"/>
      <c r="H221" s="235">
        <v>4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231</v>
      </c>
      <c r="AU221" s="241" t="s">
        <v>92</v>
      </c>
      <c r="AV221" s="13" t="s">
        <v>224</v>
      </c>
      <c r="AW221" s="13" t="s">
        <v>43</v>
      </c>
      <c r="AX221" s="13" t="s">
        <v>24</v>
      </c>
      <c r="AY221" s="241" t="s">
        <v>217</v>
      </c>
    </row>
    <row r="222" spans="2:65" s="1" customFormat="1" ht="22.5" customHeight="1">
      <c r="B222" s="42"/>
      <c r="C222" s="195" t="s">
        <v>322</v>
      </c>
      <c r="D222" s="195" t="s">
        <v>219</v>
      </c>
      <c r="E222" s="196" t="s">
        <v>1388</v>
      </c>
      <c r="F222" s="197" t="s">
        <v>1389</v>
      </c>
      <c r="G222" s="198" t="s">
        <v>450</v>
      </c>
      <c r="H222" s="199">
        <v>6</v>
      </c>
      <c r="I222" s="200"/>
      <c r="J222" s="201">
        <f>ROUND(I222*H222,2)</f>
        <v>0</v>
      </c>
      <c r="K222" s="197" t="s">
        <v>352</v>
      </c>
      <c r="L222" s="62"/>
      <c r="M222" s="202" t="s">
        <v>40</v>
      </c>
      <c r="N222" s="203" t="s">
        <v>54</v>
      </c>
      <c r="O222" s="43"/>
      <c r="P222" s="204">
        <f>O222*H222</f>
        <v>0</v>
      </c>
      <c r="Q222" s="204">
        <v>0</v>
      </c>
      <c r="R222" s="204">
        <f>Q222*H222</f>
        <v>0</v>
      </c>
      <c r="S222" s="204">
        <v>0</v>
      </c>
      <c r="T222" s="205">
        <f>S222*H222</f>
        <v>0</v>
      </c>
      <c r="AR222" s="24" t="s">
        <v>276</v>
      </c>
      <c r="AT222" s="24" t="s">
        <v>219</v>
      </c>
      <c r="AU222" s="24" t="s">
        <v>92</v>
      </c>
      <c r="AY222" s="24" t="s">
        <v>217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24</v>
      </c>
      <c r="BK222" s="206">
        <f>ROUND(I222*H222,2)</f>
        <v>0</v>
      </c>
      <c r="BL222" s="24" t="s">
        <v>276</v>
      </c>
      <c r="BM222" s="24" t="s">
        <v>1390</v>
      </c>
    </row>
    <row r="223" spans="2:51" s="14" customFormat="1" ht="13.5">
      <c r="B223" s="260"/>
      <c r="C223" s="261"/>
      <c r="D223" s="209" t="s">
        <v>231</v>
      </c>
      <c r="E223" s="262" t="s">
        <v>40</v>
      </c>
      <c r="F223" s="263" t="s">
        <v>1167</v>
      </c>
      <c r="G223" s="261"/>
      <c r="H223" s="264" t="s">
        <v>40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231</v>
      </c>
      <c r="AU223" s="270" t="s">
        <v>92</v>
      </c>
      <c r="AV223" s="14" t="s">
        <v>24</v>
      </c>
      <c r="AW223" s="14" t="s">
        <v>43</v>
      </c>
      <c r="AX223" s="14" t="s">
        <v>83</v>
      </c>
      <c r="AY223" s="270" t="s">
        <v>217</v>
      </c>
    </row>
    <row r="224" spans="2:51" s="14" customFormat="1" ht="13.5">
      <c r="B224" s="260"/>
      <c r="C224" s="261"/>
      <c r="D224" s="209" t="s">
        <v>231</v>
      </c>
      <c r="E224" s="262" t="s">
        <v>40</v>
      </c>
      <c r="F224" s="263" t="s">
        <v>1301</v>
      </c>
      <c r="G224" s="261"/>
      <c r="H224" s="264" t="s">
        <v>40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231</v>
      </c>
      <c r="AU224" s="270" t="s">
        <v>92</v>
      </c>
      <c r="AV224" s="14" t="s">
        <v>24</v>
      </c>
      <c r="AW224" s="14" t="s">
        <v>43</v>
      </c>
      <c r="AX224" s="14" t="s">
        <v>83</v>
      </c>
      <c r="AY224" s="270" t="s">
        <v>217</v>
      </c>
    </row>
    <row r="225" spans="2:51" s="11" customFormat="1" ht="13.5">
      <c r="B225" s="207"/>
      <c r="C225" s="208"/>
      <c r="D225" s="209" t="s">
        <v>231</v>
      </c>
      <c r="E225" s="210" t="s">
        <v>40</v>
      </c>
      <c r="F225" s="211" t="s">
        <v>1391</v>
      </c>
      <c r="G225" s="208"/>
      <c r="H225" s="212">
        <v>2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231</v>
      </c>
      <c r="AU225" s="218" t="s">
        <v>92</v>
      </c>
      <c r="AV225" s="11" t="s">
        <v>92</v>
      </c>
      <c r="AW225" s="11" t="s">
        <v>43</v>
      </c>
      <c r="AX225" s="11" t="s">
        <v>83</v>
      </c>
      <c r="AY225" s="218" t="s">
        <v>217</v>
      </c>
    </row>
    <row r="226" spans="2:51" s="12" customFormat="1" ht="13.5">
      <c r="B226" s="219"/>
      <c r="C226" s="220"/>
      <c r="D226" s="209" t="s">
        <v>231</v>
      </c>
      <c r="E226" s="221" t="s">
        <v>40</v>
      </c>
      <c r="F226" s="222" t="s">
        <v>1377</v>
      </c>
      <c r="G226" s="220"/>
      <c r="H226" s="223">
        <v>2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231</v>
      </c>
      <c r="AU226" s="229" t="s">
        <v>92</v>
      </c>
      <c r="AV226" s="12" t="s">
        <v>227</v>
      </c>
      <c r="AW226" s="12" t="s">
        <v>43</v>
      </c>
      <c r="AX226" s="12" t="s">
        <v>83</v>
      </c>
      <c r="AY226" s="229" t="s">
        <v>217</v>
      </c>
    </row>
    <row r="227" spans="2:51" s="11" customFormat="1" ht="13.5">
      <c r="B227" s="207"/>
      <c r="C227" s="208"/>
      <c r="D227" s="209" t="s">
        <v>231</v>
      </c>
      <c r="E227" s="210" t="s">
        <v>40</v>
      </c>
      <c r="F227" s="211" t="s">
        <v>224</v>
      </c>
      <c r="G227" s="208"/>
      <c r="H227" s="212">
        <v>4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231</v>
      </c>
      <c r="AU227" s="218" t="s">
        <v>92</v>
      </c>
      <c r="AV227" s="11" t="s">
        <v>92</v>
      </c>
      <c r="AW227" s="11" t="s">
        <v>43</v>
      </c>
      <c r="AX227" s="11" t="s">
        <v>83</v>
      </c>
      <c r="AY227" s="218" t="s">
        <v>217</v>
      </c>
    </row>
    <row r="228" spans="2:51" s="12" customFormat="1" ht="13.5">
      <c r="B228" s="219"/>
      <c r="C228" s="220"/>
      <c r="D228" s="209" t="s">
        <v>231</v>
      </c>
      <c r="E228" s="221" t="s">
        <v>40</v>
      </c>
      <c r="F228" s="222" t="s">
        <v>1378</v>
      </c>
      <c r="G228" s="220"/>
      <c r="H228" s="223">
        <v>4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231</v>
      </c>
      <c r="AU228" s="229" t="s">
        <v>92</v>
      </c>
      <c r="AV228" s="12" t="s">
        <v>227</v>
      </c>
      <c r="AW228" s="12" t="s">
        <v>43</v>
      </c>
      <c r="AX228" s="12" t="s">
        <v>83</v>
      </c>
      <c r="AY228" s="229" t="s">
        <v>217</v>
      </c>
    </row>
    <row r="229" spans="2:51" s="13" customFormat="1" ht="13.5">
      <c r="B229" s="230"/>
      <c r="C229" s="231"/>
      <c r="D229" s="232" t="s">
        <v>231</v>
      </c>
      <c r="E229" s="233" t="s">
        <v>40</v>
      </c>
      <c r="F229" s="234" t="s">
        <v>238</v>
      </c>
      <c r="G229" s="231"/>
      <c r="H229" s="235">
        <v>6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231</v>
      </c>
      <c r="AU229" s="241" t="s">
        <v>92</v>
      </c>
      <c r="AV229" s="13" t="s">
        <v>224</v>
      </c>
      <c r="AW229" s="13" t="s">
        <v>43</v>
      </c>
      <c r="AX229" s="13" t="s">
        <v>24</v>
      </c>
      <c r="AY229" s="241" t="s">
        <v>217</v>
      </c>
    </row>
    <row r="230" spans="2:65" s="1" customFormat="1" ht="22.5" customHeight="1">
      <c r="B230" s="42"/>
      <c r="C230" s="242" t="s">
        <v>326</v>
      </c>
      <c r="D230" s="242" t="s">
        <v>266</v>
      </c>
      <c r="E230" s="243" t="s">
        <v>1392</v>
      </c>
      <c r="F230" s="244" t="s">
        <v>1393</v>
      </c>
      <c r="G230" s="245" t="s">
        <v>450</v>
      </c>
      <c r="H230" s="246">
        <v>1</v>
      </c>
      <c r="I230" s="247"/>
      <c r="J230" s="248">
        <f>ROUND(I230*H230,2)</f>
        <v>0</v>
      </c>
      <c r="K230" s="244" t="s">
        <v>352</v>
      </c>
      <c r="L230" s="249"/>
      <c r="M230" s="250" t="s">
        <v>40</v>
      </c>
      <c r="N230" s="251" t="s">
        <v>54</v>
      </c>
      <c r="O230" s="43"/>
      <c r="P230" s="204">
        <f>O230*H230</f>
        <v>0</v>
      </c>
      <c r="Q230" s="204">
        <v>0.0004</v>
      </c>
      <c r="R230" s="204">
        <f>Q230*H230</f>
        <v>0.0004</v>
      </c>
      <c r="S230" s="204">
        <v>0</v>
      </c>
      <c r="T230" s="205">
        <f>S230*H230</f>
        <v>0</v>
      </c>
      <c r="AR230" s="24" t="s">
        <v>357</v>
      </c>
      <c r="AT230" s="24" t="s">
        <v>266</v>
      </c>
      <c r="AU230" s="24" t="s">
        <v>92</v>
      </c>
      <c r="AY230" s="24" t="s">
        <v>217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24" t="s">
        <v>24</v>
      </c>
      <c r="BK230" s="206">
        <f>ROUND(I230*H230,2)</f>
        <v>0</v>
      </c>
      <c r="BL230" s="24" t="s">
        <v>276</v>
      </c>
      <c r="BM230" s="24" t="s">
        <v>1394</v>
      </c>
    </row>
    <row r="231" spans="2:51" s="14" customFormat="1" ht="13.5">
      <c r="B231" s="260"/>
      <c r="C231" s="261"/>
      <c r="D231" s="209" t="s">
        <v>231</v>
      </c>
      <c r="E231" s="262" t="s">
        <v>40</v>
      </c>
      <c r="F231" s="263" t="s">
        <v>1167</v>
      </c>
      <c r="G231" s="261"/>
      <c r="H231" s="264" t="s">
        <v>40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231</v>
      </c>
      <c r="AU231" s="270" t="s">
        <v>92</v>
      </c>
      <c r="AV231" s="14" t="s">
        <v>24</v>
      </c>
      <c r="AW231" s="14" t="s">
        <v>43</v>
      </c>
      <c r="AX231" s="14" t="s">
        <v>83</v>
      </c>
      <c r="AY231" s="270" t="s">
        <v>217</v>
      </c>
    </row>
    <row r="232" spans="2:51" s="14" customFormat="1" ht="13.5">
      <c r="B232" s="260"/>
      <c r="C232" s="261"/>
      <c r="D232" s="209" t="s">
        <v>231</v>
      </c>
      <c r="E232" s="262" t="s">
        <v>40</v>
      </c>
      <c r="F232" s="263" t="s">
        <v>1311</v>
      </c>
      <c r="G232" s="261"/>
      <c r="H232" s="264" t="s">
        <v>40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231</v>
      </c>
      <c r="AU232" s="270" t="s">
        <v>92</v>
      </c>
      <c r="AV232" s="14" t="s">
        <v>24</v>
      </c>
      <c r="AW232" s="14" t="s">
        <v>43</v>
      </c>
      <c r="AX232" s="14" t="s">
        <v>83</v>
      </c>
      <c r="AY232" s="270" t="s">
        <v>217</v>
      </c>
    </row>
    <row r="233" spans="2:51" s="11" customFormat="1" ht="13.5">
      <c r="B233" s="207"/>
      <c r="C233" s="208"/>
      <c r="D233" s="209" t="s">
        <v>231</v>
      </c>
      <c r="E233" s="210" t="s">
        <v>40</v>
      </c>
      <c r="F233" s="211" t="s">
        <v>24</v>
      </c>
      <c r="G233" s="208"/>
      <c r="H233" s="212">
        <v>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231</v>
      </c>
      <c r="AU233" s="218" t="s">
        <v>92</v>
      </c>
      <c r="AV233" s="11" t="s">
        <v>92</v>
      </c>
      <c r="AW233" s="11" t="s">
        <v>43</v>
      </c>
      <c r="AX233" s="11" t="s">
        <v>83</v>
      </c>
      <c r="AY233" s="218" t="s">
        <v>217</v>
      </c>
    </row>
    <row r="234" spans="2:51" s="13" customFormat="1" ht="13.5">
      <c r="B234" s="230"/>
      <c r="C234" s="231"/>
      <c r="D234" s="232" t="s">
        <v>231</v>
      </c>
      <c r="E234" s="233" t="s">
        <v>40</v>
      </c>
      <c r="F234" s="234" t="s">
        <v>238</v>
      </c>
      <c r="G234" s="231"/>
      <c r="H234" s="235">
        <v>1</v>
      </c>
      <c r="I234" s="236"/>
      <c r="J234" s="231"/>
      <c r="K234" s="231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231</v>
      </c>
      <c r="AU234" s="241" t="s">
        <v>92</v>
      </c>
      <c r="AV234" s="13" t="s">
        <v>224</v>
      </c>
      <c r="AW234" s="13" t="s">
        <v>43</v>
      </c>
      <c r="AX234" s="13" t="s">
        <v>24</v>
      </c>
      <c r="AY234" s="241" t="s">
        <v>217</v>
      </c>
    </row>
    <row r="235" spans="2:65" s="1" customFormat="1" ht="22.5" customHeight="1">
      <c r="B235" s="42"/>
      <c r="C235" s="242" t="s">
        <v>331</v>
      </c>
      <c r="D235" s="242" t="s">
        <v>266</v>
      </c>
      <c r="E235" s="243" t="s">
        <v>1395</v>
      </c>
      <c r="F235" s="244" t="s">
        <v>1396</v>
      </c>
      <c r="G235" s="245" t="s">
        <v>450</v>
      </c>
      <c r="H235" s="246">
        <v>1</v>
      </c>
      <c r="I235" s="247"/>
      <c r="J235" s="248">
        <f>ROUND(I235*H235,2)</f>
        <v>0</v>
      </c>
      <c r="K235" s="244" t="s">
        <v>352</v>
      </c>
      <c r="L235" s="249"/>
      <c r="M235" s="250" t="s">
        <v>40</v>
      </c>
      <c r="N235" s="251" t="s">
        <v>54</v>
      </c>
      <c r="O235" s="43"/>
      <c r="P235" s="204">
        <f>O235*H235</f>
        <v>0</v>
      </c>
      <c r="Q235" s="204">
        <v>0.0004</v>
      </c>
      <c r="R235" s="204">
        <f>Q235*H235</f>
        <v>0.0004</v>
      </c>
      <c r="S235" s="204">
        <v>0</v>
      </c>
      <c r="T235" s="205">
        <f>S235*H235</f>
        <v>0</v>
      </c>
      <c r="AR235" s="24" t="s">
        <v>357</v>
      </c>
      <c r="AT235" s="24" t="s">
        <v>266</v>
      </c>
      <c r="AU235" s="24" t="s">
        <v>92</v>
      </c>
      <c r="AY235" s="24" t="s">
        <v>217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24" t="s">
        <v>24</v>
      </c>
      <c r="BK235" s="206">
        <f>ROUND(I235*H235,2)</f>
        <v>0</v>
      </c>
      <c r="BL235" s="24" t="s">
        <v>276</v>
      </c>
      <c r="BM235" s="24" t="s">
        <v>1397</v>
      </c>
    </row>
    <row r="236" spans="2:51" s="14" customFormat="1" ht="13.5">
      <c r="B236" s="260"/>
      <c r="C236" s="261"/>
      <c r="D236" s="209" t="s">
        <v>231</v>
      </c>
      <c r="E236" s="262" t="s">
        <v>40</v>
      </c>
      <c r="F236" s="263" t="s">
        <v>1167</v>
      </c>
      <c r="G236" s="261"/>
      <c r="H236" s="264" t="s">
        <v>40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231</v>
      </c>
      <c r="AU236" s="270" t="s">
        <v>92</v>
      </c>
      <c r="AV236" s="14" t="s">
        <v>24</v>
      </c>
      <c r="AW236" s="14" t="s">
        <v>43</v>
      </c>
      <c r="AX236" s="14" t="s">
        <v>83</v>
      </c>
      <c r="AY236" s="270" t="s">
        <v>217</v>
      </c>
    </row>
    <row r="237" spans="2:51" s="14" customFormat="1" ht="13.5">
      <c r="B237" s="260"/>
      <c r="C237" s="261"/>
      <c r="D237" s="209" t="s">
        <v>231</v>
      </c>
      <c r="E237" s="262" t="s">
        <v>40</v>
      </c>
      <c r="F237" s="263" t="s">
        <v>1301</v>
      </c>
      <c r="G237" s="261"/>
      <c r="H237" s="264" t="s">
        <v>40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AT237" s="270" t="s">
        <v>231</v>
      </c>
      <c r="AU237" s="270" t="s">
        <v>92</v>
      </c>
      <c r="AV237" s="14" t="s">
        <v>24</v>
      </c>
      <c r="AW237" s="14" t="s">
        <v>43</v>
      </c>
      <c r="AX237" s="14" t="s">
        <v>83</v>
      </c>
      <c r="AY237" s="270" t="s">
        <v>217</v>
      </c>
    </row>
    <row r="238" spans="2:51" s="11" customFormat="1" ht="13.5">
      <c r="B238" s="207"/>
      <c r="C238" s="208"/>
      <c r="D238" s="209" t="s">
        <v>231</v>
      </c>
      <c r="E238" s="210" t="s">
        <v>40</v>
      </c>
      <c r="F238" s="211" t="s">
        <v>24</v>
      </c>
      <c r="G238" s="208"/>
      <c r="H238" s="212">
        <v>1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231</v>
      </c>
      <c r="AU238" s="218" t="s">
        <v>92</v>
      </c>
      <c r="AV238" s="11" t="s">
        <v>92</v>
      </c>
      <c r="AW238" s="11" t="s">
        <v>43</v>
      </c>
      <c r="AX238" s="11" t="s">
        <v>83</v>
      </c>
      <c r="AY238" s="218" t="s">
        <v>217</v>
      </c>
    </row>
    <row r="239" spans="2:51" s="12" customFormat="1" ht="13.5">
      <c r="B239" s="219"/>
      <c r="C239" s="220"/>
      <c r="D239" s="209" t="s">
        <v>231</v>
      </c>
      <c r="E239" s="221" t="s">
        <v>40</v>
      </c>
      <c r="F239" s="222" t="s">
        <v>1378</v>
      </c>
      <c r="G239" s="220"/>
      <c r="H239" s="223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231</v>
      </c>
      <c r="AU239" s="229" t="s">
        <v>92</v>
      </c>
      <c r="AV239" s="12" t="s">
        <v>227</v>
      </c>
      <c r="AW239" s="12" t="s">
        <v>43</v>
      </c>
      <c r="AX239" s="12" t="s">
        <v>83</v>
      </c>
      <c r="AY239" s="229" t="s">
        <v>217</v>
      </c>
    </row>
    <row r="240" spans="2:51" s="13" customFormat="1" ht="13.5">
      <c r="B240" s="230"/>
      <c r="C240" s="231"/>
      <c r="D240" s="232" t="s">
        <v>231</v>
      </c>
      <c r="E240" s="233" t="s">
        <v>40</v>
      </c>
      <c r="F240" s="234" t="s">
        <v>238</v>
      </c>
      <c r="G240" s="231"/>
      <c r="H240" s="235">
        <v>1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231</v>
      </c>
      <c r="AU240" s="241" t="s">
        <v>92</v>
      </c>
      <c r="AV240" s="13" t="s">
        <v>224</v>
      </c>
      <c r="AW240" s="13" t="s">
        <v>43</v>
      </c>
      <c r="AX240" s="13" t="s">
        <v>24</v>
      </c>
      <c r="AY240" s="241" t="s">
        <v>217</v>
      </c>
    </row>
    <row r="241" spans="2:65" s="1" customFormat="1" ht="22.5" customHeight="1">
      <c r="B241" s="42"/>
      <c r="C241" s="242" t="s">
        <v>334</v>
      </c>
      <c r="D241" s="242" t="s">
        <v>266</v>
      </c>
      <c r="E241" s="243" t="s">
        <v>1398</v>
      </c>
      <c r="F241" s="244" t="s">
        <v>1399</v>
      </c>
      <c r="G241" s="245" t="s">
        <v>450</v>
      </c>
      <c r="H241" s="246">
        <v>3</v>
      </c>
      <c r="I241" s="247"/>
      <c r="J241" s="248">
        <f>ROUND(I241*H241,2)</f>
        <v>0</v>
      </c>
      <c r="K241" s="244" t="s">
        <v>352</v>
      </c>
      <c r="L241" s="249"/>
      <c r="M241" s="250" t="s">
        <v>40</v>
      </c>
      <c r="N241" s="251" t="s">
        <v>54</v>
      </c>
      <c r="O241" s="43"/>
      <c r="P241" s="204">
        <f>O241*H241</f>
        <v>0</v>
      </c>
      <c r="Q241" s="204">
        <v>0.0004</v>
      </c>
      <c r="R241" s="204">
        <f>Q241*H241</f>
        <v>0.0012000000000000001</v>
      </c>
      <c r="S241" s="204">
        <v>0</v>
      </c>
      <c r="T241" s="205">
        <f>S241*H241</f>
        <v>0</v>
      </c>
      <c r="AR241" s="24" t="s">
        <v>357</v>
      </c>
      <c r="AT241" s="24" t="s">
        <v>266</v>
      </c>
      <c r="AU241" s="24" t="s">
        <v>92</v>
      </c>
      <c r="AY241" s="24" t="s">
        <v>217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24" t="s">
        <v>24</v>
      </c>
      <c r="BK241" s="206">
        <f>ROUND(I241*H241,2)</f>
        <v>0</v>
      </c>
      <c r="BL241" s="24" t="s">
        <v>276</v>
      </c>
      <c r="BM241" s="24" t="s">
        <v>1400</v>
      </c>
    </row>
    <row r="242" spans="2:51" s="14" customFormat="1" ht="13.5">
      <c r="B242" s="260"/>
      <c r="C242" s="261"/>
      <c r="D242" s="209" t="s">
        <v>231</v>
      </c>
      <c r="E242" s="262" t="s">
        <v>40</v>
      </c>
      <c r="F242" s="263" t="s">
        <v>1167</v>
      </c>
      <c r="G242" s="261"/>
      <c r="H242" s="264" t="s">
        <v>40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231</v>
      </c>
      <c r="AU242" s="270" t="s">
        <v>92</v>
      </c>
      <c r="AV242" s="14" t="s">
        <v>24</v>
      </c>
      <c r="AW242" s="14" t="s">
        <v>43</v>
      </c>
      <c r="AX242" s="14" t="s">
        <v>83</v>
      </c>
      <c r="AY242" s="270" t="s">
        <v>217</v>
      </c>
    </row>
    <row r="243" spans="2:51" s="14" customFormat="1" ht="13.5">
      <c r="B243" s="260"/>
      <c r="C243" s="261"/>
      <c r="D243" s="209" t="s">
        <v>231</v>
      </c>
      <c r="E243" s="262" t="s">
        <v>40</v>
      </c>
      <c r="F243" s="263" t="s">
        <v>1301</v>
      </c>
      <c r="G243" s="261"/>
      <c r="H243" s="264" t="s">
        <v>40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AT243" s="270" t="s">
        <v>231</v>
      </c>
      <c r="AU243" s="270" t="s">
        <v>92</v>
      </c>
      <c r="AV243" s="14" t="s">
        <v>24</v>
      </c>
      <c r="AW243" s="14" t="s">
        <v>43</v>
      </c>
      <c r="AX243" s="14" t="s">
        <v>83</v>
      </c>
      <c r="AY243" s="270" t="s">
        <v>217</v>
      </c>
    </row>
    <row r="244" spans="2:51" s="11" customFormat="1" ht="13.5">
      <c r="B244" s="207"/>
      <c r="C244" s="208"/>
      <c r="D244" s="209" t="s">
        <v>231</v>
      </c>
      <c r="E244" s="210" t="s">
        <v>40</v>
      </c>
      <c r="F244" s="211" t="s">
        <v>227</v>
      </c>
      <c r="G244" s="208"/>
      <c r="H244" s="212">
        <v>3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231</v>
      </c>
      <c r="AU244" s="218" t="s">
        <v>92</v>
      </c>
      <c r="AV244" s="11" t="s">
        <v>92</v>
      </c>
      <c r="AW244" s="11" t="s">
        <v>43</v>
      </c>
      <c r="AX244" s="11" t="s">
        <v>83</v>
      </c>
      <c r="AY244" s="218" t="s">
        <v>217</v>
      </c>
    </row>
    <row r="245" spans="2:51" s="12" customFormat="1" ht="13.5">
      <c r="B245" s="219"/>
      <c r="C245" s="220"/>
      <c r="D245" s="209" t="s">
        <v>231</v>
      </c>
      <c r="E245" s="221" t="s">
        <v>40</v>
      </c>
      <c r="F245" s="222" t="s">
        <v>1378</v>
      </c>
      <c r="G245" s="220"/>
      <c r="H245" s="223">
        <v>3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231</v>
      </c>
      <c r="AU245" s="229" t="s">
        <v>92</v>
      </c>
      <c r="AV245" s="12" t="s">
        <v>227</v>
      </c>
      <c r="AW245" s="12" t="s">
        <v>43</v>
      </c>
      <c r="AX245" s="12" t="s">
        <v>83</v>
      </c>
      <c r="AY245" s="229" t="s">
        <v>217</v>
      </c>
    </row>
    <row r="246" spans="2:51" s="13" customFormat="1" ht="13.5">
      <c r="B246" s="230"/>
      <c r="C246" s="231"/>
      <c r="D246" s="232" t="s">
        <v>231</v>
      </c>
      <c r="E246" s="233" t="s">
        <v>40</v>
      </c>
      <c r="F246" s="234" t="s">
        <v>238</v>
      </c>
      <c r="G246" s="231"/>
      <c r="H246" s="235">
        <v>3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231</v>
      </c>
      <c r="AU246" s="241" t="s">
        <v>92</v>
      </c>
      <c r="AV246" s="13" t="s">
        <v>224</v>
      </c>
      <c r="AW246" s="13" t="s">
        <v>43</v>
      </c>
      <c r="AX246" s="13" t="s">
        <v>24</v>
      </c>
      <c r="AY246" s="241" t="s">
        <v>217</v>
      </c>
    </row>
    <row r="247" spans="2:65" s="1" customFormat="1" ht="22.5" customHeight="1">
      <c r="B247" s="42"/>
      <c r="C247" s="242" t="s">
        <v>338</v>
      </c>
      <c r="D247" s="242" t="s">
        <v>266</v>
      </c>
      <c r="E247" s="243" t="s">
        <v>1401</v>
      </c>
      <c r="F247" s="244" t="s">
        <v>1402</v>
      </c>
      <c r="G247" s="245" t="s">
        <v>450</v>
      </c>
      <c r="H247" s="246">
        <v>1</v>
      </c>
      <c r="I247" s="247"/>
      <c r="J247" s="248">
        <f>ROUND(I247*H247,2)</f>
        <v>0</v>
      </c>
      <c r="K247" s="244" t="s">
        <v>40</v>
      </c>
      <c r="L247" s="249"/>
      <c r="M247" s="250" t="s">
        <v>40</v>
      </c>
      <c r="N247" s="251" t="s">
        <v>54</v>
      </c>
      <c r="O247" s="43"/>
      <c r="P247" s="204">
        <f>O247*H247</f>
        <v>0</v>
      </c>
      <c r="Q247" s="204">
        <v>0.0004</v>
      </c>
      <c r="R247" s="204">
        <f>Q247*H247</f>
        <v>0.0004</v>
      </c>
      <c r="S247" s="204">
        <v>0</v>
      </c>
      <c r="T247" s="205">
        <f>S247*H247</f>
        <v>0</v>
      </c>
      <c r="AR247" s="24" t="s">
        <v>357</v>
      </c>
      <c r="AT247" s="24" t="s">
        <v>266</v>
      </c>
      <c r="AU247" s="24" t="s">
        <v>92</v>
      </c>
      <c r="AY247" s="24" t="s">
        <v>217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24" t="s">
        <v>24</v>
      </c>
      <c r="BK247" s="206">
        <f>ROUND(I247*H247,2)</f>
        <v>0</v>
      </c>
      <c r="BL247" s="24" t="s">
        <v>276</v>
      </c>
      <c r="BM247" s="24" t="s">
        <v>1403</v>
      </c>
    </row>
    <row r="248" spans="2:51" s="14" customFormat="1" ht="13.5">
      <c r="B248" s="260"/>
      <c r="C248" s="261"/>
      <c r="D248" s="209" t="s">
        <v>231</v>
      </c>
      <c r="E248" s="262" t="s">
        <v>40</v>
      </c>
      <c r="F248" s="263" t="s">
        <v>1167</v>
      </c>
      <c r="G248" s="261"/>
      <c r="H248" s="264" t="s">
        <v>40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231</v>
      </c>
      <c r="AU248" s="270" t="s">
        <v>92</v>
      </c>
      <c r="AV248" s="14" t="s">
        <v>24</v>
      </c>
      <c r="AW248" s="14" t="s">
        <v>43</v>
      </c>
      <c r="AX248" s="14" t="s">
        <v>83</v>
      </c>
      <c r="AY248" s="270" t="s">
        <v>217</v>
      </c>
    </row>
    <row r="249" spans="2:51" s="14" customFormat="1" ht="13.5">
      <c r="B249" s="260"/>
      <c r="C249" s="261"/>
      <c r="D249" s="209" t="s">
        <v>231</v>
      </c>
      <c r="E249" s="262" t="s">
        <v>40</v>
      </c>
      <c r="F249" s="263" t="s">
        <v>1311</v>
      </c>
      <c r="G249" s="261"/>
      <c r="H249" s="264" t="s">
        <v>40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AT249" s="270" t="s">
        <v>231</v>
      </c>
      <c r="AU249" s="270" t="s">
        <v>92</v>
      </c>
      <c r="AV249" s="14" t="s">
        <v>24</v>
      </c>
      <c r="AW249" s="14" t="s">
        <v>43</v>
      </c>
      <c r="AX249" s="14" t="s">
        <v>83</v>
      </c>
      <c r="AY249" s="270" t="s">
        <v>217</v>
      </c>
    </row>
    <row r="250" spans="2:51" s="11" customFormat="1" ht="13.5">
      <c r="B250" s="207"/>
      <c r="C250" s="208"/>
      <c r="D250" s="209" t="s">
        <v>231</v>
      </c>
      <c r="E250" s="210" t="s">
        <v>40</v>
      </c>
      <c r="F250" s="211" t="s">
        <v>24</v>
      </c>
      <c r="G250" s="208"/>
      <c r="H250" s="212">
        <v>1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231</v>
      </c>
      <c r="AU250" s="218" t="s">
        <v>92</v>
      </c>
      <c r="AV250" s="11" t="s">
        <v>92</v>
      </c>
      <c r="AW250" s="11" t="s">
        <v>43</v>
      </c>
      <c r="AX250" s="11" t="s">
        <v>83</v>
      </c>
      <c r="AY250" s="218" t="s">
        <v>217</v>
      </c>
    </row>
    <row r="251" spans="2:51" s="13" customFormat="1" ht="13.5">
      <c r="B251" s="230"/>
      <c r="C251" s="231"/>
      <c r="D251" s="232" t="s">
        <v>231</v>
      </c>
      <c r="E251" s="233" t="s">
        <v>40</v>
      </c>
      <c r="F251" s="234" t="s">
        <v>238</v>
      </c>
      <c r="G251" s="231"/>
      <c r="H251" s="235">
        <v>1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231</v>
      </c>
      <c r="AU251" s="241" t="s">
        <v>92</v>
      </c>
      <c r="AV251" s="13" t="s">
        <v>224</v>
      </c>
      <c r="AW251" s="13" t="s">
        <v>43</v>
      </c>
      <c r="AX251" s="13" t="s">
        <v>24</v>
      </c>
      <c r="AY251" s="241" t="s">
        <v>217</v>
      </c>
    </row>
    <row r="252" spans="2:65" s="1" customFormat="1" ht="22.5" customHeight="1">
      <c r="B252" s="42"/>
      <c r="C252" s="195" t="s">
        <v>342</v>
      </c>
      <c r="D252" s="195" t="s">
        <v>219</v>
      </c>
      <c r="E252" s="196" t="s">
        <v>1404</v>
      </c>
      <c r="F252" s="197" t="s">
        <v>1405</v>
      </c>
      <c r="G252" s="198" t="s">
        <v>450</v>
      </c>
      <c r="H252" s="199">
        <v>1</v>
      </c>
      <c r="I252" s="200"/>
      <c r="J252" s="201">
        <f>ROUND(I252*H252,2)</f>
        <v>0</v>
      </c>
      <c r="K252" s="197" t="s">
        <v>40</v>
      </c>
      <c r="L252" s="62"/>
      <c r="M252" s="202" t="s">
        <v>40</v>
      </c>
      <c r="N252" s="203" t="s">
        <v>54</v>
      </c>
      <c r="O252" s="43"/>
      <c r="P252" s="204">
        <f>O252*H252</f>
        <v>0</v>
      </c>
      <c r="Q252" s="204">
        <v>0</v>
      </c>
      <c r="R252" s="204">
        <f>Q252*H252</f>
        <v>0</v>
      </c>
      <c r="S252" s="204">
        <v>0</v>
      </c>
      <c r="T252" s="205">
        <f>S252*H252</f>
        <v>0</v>
      </c>
      <c r="AR252" s="24" t="s">
        <v>276</v>
      </c>
      <c r="AT252" s="24" t="s">
        <v>219</v>
      </c>
      <c r="AU252" s="24" t="s">
        <v>92</v>
      </c>
      <c r="AY252" s="24" t="s">
        <v>217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24" t="s">
        <v>24</v>
      </c>
      <c r="BK252" s="206">
        <f>ROUND(I252*H252,2)</f>
        <v>0</v>
      </c>
      <c r="BL252" s="24" t="s">
        <v>276</v>
      </c>
      <c r="BM252" s="24" t="s">
        <v>1406</v>
      </c>
    </row>
    <row r="253" spans="2:51" s="14" customFormat="1" ht="13.5">
      <c r="B253" s="260"/>
      <c r="C253" s="261"/>
      <c r="D253" s="209" t="s">
        <v>231</v>
      </c>
      <c r="E253" s="262" t="s">
        <v>40</v>
      </c>
      <c r="F253" s="263" t="s">
        <v>1167</v>
      </c>
      <c r="G253" s="261"/>
      <c r="H253" s="264" t="s">
        <v>40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231</v>
      </c>
      <c r="AU253" s="270" t="s">
        <v>92</v>
      </c>
      <c r="AV253" s="14" t="s">
        <v>24</v>
      </c>
      <c r="AW253" s="14" t="s">
        <v>43</v>
      </c>
      <c r="AX253" s="14" t="s">
        <v>83</v>
      </c>
      <c r="AY253" s="270" t="s">
        <v>217</v>
      </c>
    </row>
    <row r="254" spans="2:51" s="14" customFormat="1" ht="13.5">
      <c r="B254" s="260"/>
      <c r="C254" s="261"/>
      <c r="D254" s="209" t="s">
        <v>231</v>
      </c>
      <c r="E254" s="262" t="s">
        <v>40</v>
      </c>
      <c r="F254" s="263" t="s">
        <v>1301</v>
      </c>
      <c r="G254" s="261"/>
      <c r="H254" s="264" t="s">
        <v>40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231</v>
      </c>
      <c r="AU254" s="270" t="s">
        <v>92</v>
      </c>
      <c r="AV254" s="14" t="s">
        <v>24</v>
      </c>
      <c r="AW254" s="14" t="s">
        <v>43</v>
      </c>
      <c r="AX254" s="14" t="s">
        <v>83</v>
      </c>
      <c r="AY254" s="270" t="s">
        <v>217</v>
      </c>
    </row>
    <row r="255" spans="2:51" s="11" customFormat="1" ht="13.5">
      <c r="B255" s="207"/>
      <c r="C255" s="208"/>
      <c r="D255" s="209" t="s">
        <v>231</v>
      </c>
      <c r="E255" s="210" t="s">
        <v>40</v>
      </c>
      <c r="F255" s="211" t="s">
        <v>24</v>
      </c>
      <c r="G255" s="208"/>
      <c r="H255" s="212">
        <v>1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231</v>
      </c>
      <c r="AU255" s="218" t="s">
        <v>92</v>
      </c>
      <c r="AV255" s="11" t="s">
        <v>92</v>
      </c>
      <c r="AW255" s="11" t="s">
        <v>43</v>
      </c>
      <c r="AX255" s="11" t="s">
        <v>83</v>
      </c>
      <c r="AY255" s="218" t="s">
        <v>217</v>
      </c>
    </row>
    <row r="256" spans="2:51" s="12" customFormat="1" ht="13.5">
      <c r="B256" s="219"/>
      <c r="C256" s="220"/>
      <c r="D256" s="209" t="s">
        <v>231</v>
      </c>
      <c r="E256" s="221" t="s">
        <v>40</v>
      </c>
      <c r="F256" s="222" t="s">
        <v>1378</v>
      </c>
      <c r="G256" s="220"/>
      <c r="H256" s="223">
        <v>1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231</v>
      </c>
      <c r="AU256" s="229" t="s">
        <v>92</v>
      </c>
      <c r="AV256" s="12" t="s">
        <v>227</v>
      </c>
      <c r="AW256" s="12" t="s">
        <v>43</v>
      </c>
      <c r="AX256" s="12" t="s">
        <v>83</v>
      </c>
      <c r="AY256" s="229" t="s">
        <v>217</v>
      </c>
    </row>
    <row r="257" spans="2:51" s="13" customFormat="1" ht="13.5">
      <c r="B257" s="230"/>
      <c r="C257" s="231"/>
      <c r="D257" s="232" t="s">
        <v>231</v>
      </c>
      <c r="E257" s="233" t="s">
        <v>40</v>
      </c>
      <c r="F257" s="234" t="s">
        <v>238</v>
      </c>
      <c r="G257" s="231"/>
      <c r="H257" s="235">
        <v>1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231</v>
      </c>
      <c r="AU257" s="241" t="s">
        <v>92</v>
      </c>
      <c r="AV257" s="13" t="s">
        <v>224</v>
      </c>
      <c r="AW257" s="13" t="s">
        <v>43</v>
      </c>
      <c r="AX257" s="13" t="s">
        <v>24</v>
      </c>
      <c r="AY257" s="241" t="s">
        <v>217</v>
      </c>
    </row>
    <row r="258" spans="2:65" s="1" customFormat="1" ht="22.5" customHeight="1">
      <c r="B258" s="42"/>
      <c r="C258" s="242" t="s">
        <v>346</v>
      </c>
      <c r="D258" s="242" t="s">
        <v>266</v>
      </c>
      <c r="E258" s="243" t="s">
        <v>1407</v>
      </c>
      <c r="F258" s="244" t="s">
        <v>1408</v>
      </c>
      <c r="G258" s="245" t="s">
        <v>450</v>
      </c>
      <c r="H258" s="246">
        <v>1</v>
      </c>
      <c r="I258" s="247"/>
      <c r="J258" s="248">
        <f>ROUND(I258*H258,2)</f>
        <v>0</v>
      </c>
      <c r="K258" s="244" t="s">
        <v>352</v>
      </c>
      <c r="L258" s="249"/>
      <c r="M258" s="250" t="s">
        <v>40</v>
      </c>
      <c r="N258" s="251" t="s">
        <v>54</v>
      </c>
      <c r="O258" s="43"/>
      <c r="P258" s="204">
        <f>O258*H258</f>
        <v>0</v>
      </c>
      <c r="Q258" s="204">
        <v>5E-05</v>
      </c>
      <c r="R258" s="204">
        <f>Q258*H258</f>
        <v>5E-05</v>
      </c>
      <c r="S258" s="204">
        <v>0</v>
      </c>
      <c r="T258" s="205">
        <f>S258*H258</f>
        <v>0</v>
      </c>
      <c r="AR258" s="24" t="s">
        <v>357</v>
      </c>
      <c r="AT258" s="24" t="s">
        <v>266</v>
      </c>
      <c r="AU258" s="24" t="s">
        <v>92</v>
      </c>
      <c r="AY258" s="24" t="s">
        <v>217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24" t="s">
        <v>24</v>
      </c>
      <c r="BK258" s="206">
        <f>ROUND(I258*H258,2)</f>
        <v>0</v>
      </c>
      <c r="BL258" s="24" t="s">
        <v>276</v>
      </c>
      <c r="BM258" s="24" t="s">
        <v>1409</v>
      </c>
    </row>
    <row r="259" spans="2:51" s="14" customFormat="1" ht="13.5">
      <c r="B259" s="260"/>
      <c r="C259" s="261"/>
      <c r="D259" s="209" t="s">
        <v>231</v>
      </c>
      <c r="E259" s="262" t="s">
        <v>40</v>
      </c>
      <c r="F259" s="263" t="s">
        <v>1167</v>
      </c>
      <c r="G259" s="261"/>
      <c r="H259" s="264" t="s">
        <v>40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231</v>
      </c>
      <c r="AU259" s="270" t="s">
        <v>92</v>
      </c>
      <c r="AV259" s="14" t="s">
        <v>24</v>
      </c>
      <c r="AW259" s="14" t="s">
        <v>43</v>
      </c>
      <c r="AX259" s="14" t="s">
        <v>83</v>
      </c>
      <c r="AY259" s="270" t="s">
        <v>217</v>
      </c>
    </row>
    <row r="260" spans="2:51" s="14" customFormat="1" ht="13.5">
      <c r="B260" s="260"/>
      <c r="C260" s="261"/>
      <c r="D260" s="209" t="s">
        <v>231</v>
      </c>
      <c r="E260" s="262" t="s">
        <v>40</v>
      </c>
      <c r="F260" s="263" t="s">
        <v>1301</v>
      </c>
      <c r="G260" s="261"/>
      <c r="H260" s="264" t="s">
        <v>40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231</v>
      </c>
      <c r="AU260" s="270" t="s">
        <v>92</v>
      </c>
      <c r="AV260" s="14" t="s">
        <v>24</v>
      </c>
      <c r="AW260" s="14" t="s">
        <v>43</v>
      </c>
      <c r="AX260" s="14" t="s">
        <v>83</v>
      </c>
      <c r="AY260" s="270" t="s">
        <v>217</v>
      </c>
    </row>
    <row r="261" spans="2:51" s="11" customFormat="1" ht="13.5">
      <c r="B261" s="207"/>
      <c r="C261" s="208"/>
      <c r="D261" s="209" t="s">
        <v>231</v>
      </c>
      <c r="E261" s="210" t="s">
        <v>40</v>
      </c>
      <c r="F261" s="211" t="s">
        <v>24</v>
      </c>
      <c r="G261" s="208"/>
      <c r="H261" s="212">
        <v>1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231</v>
      </c>
      <c r="AU261" s="218" t="s">
        <v>92</v>
      </c>
      <c r="AV261" s="11" t="s">
        <v>92</v>
      </c>
      <c r="AW261" s="11" t="s">
        <v>43</v>
      </c>
      <c r="AX261" s="11" t="s">
        <v>83</v>
      </c>
      <c r="AY261" s="218" t="s">
        <v>217</v>
      </c>
    </row>
    <row r="262" spans="2:51" s="12" customFormat="1" ht="13.5">
      <c r="B262" s="219"/>
      <c r="C262" s="220"/>
      <c r="D262" s="209" t="s">
        <v>231</v>
      </c>
      <c r="E262" s="221" t="s">
        <v>40</v>
      </c>
      <c r="F262" s="222" t="s">
        <v>1378</v>
      </c>
      <c r="G262" s="220"/>
      <c r="H262" s="223">
        <v>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231</v>
      </c>
      <c r="AU262" s="229" t="s">
        <v>92</v>
      </c>
      <c r="AV262" s="12" t="s">
        <v>227</v>
      </c>
      <c r="AW262" s="12" t="s">
        <v>43</v>
      </c>
      <c r="AX262" s="12" t="s">
        <v>83</v>
      </c>
      <c r="AY262" s="229" t="s">
        <v>217</v>
      </c>
    </row>
    <row r="263" spans="2:51" s="13" customFormat="1" ht="13.5">
      <c r="B263" s="230"/>
      <c r="C263" s="231"/>
      <c r="D263" s="232" t="s">
        <v>231</v>
      </c>
      <c r="E263" s="233" t="s">
        <v>40</v>
      </c>
      <c r="F263" s="234" t="s">
        <v>238</v>
      </c>
      <c r="G263" s="231"/>
      <c r="H263" s="235">
        <v>1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231</v>
      </c>
      <c r="AU263" s="241" t="s">
        <v>92</v>
      </c>
      <c r="AV263" s="13" t="s">
        <v>224</v>
      </c>
      <c r="AW263" s="13" t="s">
        <v>43</v>
      </c>
      <c r="AX263" s="13" t="s">
        <v>24</v>
      </c>
      <c r="AY263" s="241" t="s">
        <v>217</v>
      </c>
    </row>
    <row r="264" spans="2:65" s="1" customFormat="1" ht="22.5" customHeight="1">
      <c r="B264" s="42"/>
      <c r="C264" s="195" t="s">
        <v>349</v>
      </c>
      <c r="D264" s="195" t="s">
        <v>219</v>
      </c>
      <c r="E264" s="196" t="s">
        <v>1410</v>
      </c>
      <c r="F264" s="197" t="s">
        <v>1411</v>
      </c>
      <c r="G264" s="198" t="s">
        <v>450</v>
      </c>
      <c r="H264" s="199">
        <v>3</v>
      </c>
      <c r="I264" s="200"/>
      <c r="J264" s="201">
        <f>ROUND(I264*H264,2)</f>
        <v>0</v>
      </c>
      <c r="K264" s="197" t="s">
        <v>352</v>
      </c>
      <c r="L264" s="62"/>
      <c r="M264" s="202" t="s">
        <v>40</v>
      </c>
      <c r="N264" s="203" t="s">
        <v>54</v>
      </c>
      <c r="O264" s="43"/>
      <c r="P264" s="204">
        <f>O264*H264</f>
        <v>0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AR264" s="24" t="s">
        <v>276</v>
      </c>
      <c r="AT264" s="24" t="s">
        <v>219</v>
      </c>
      <c r="AU264" s="24" t="s">
        <v>92</v>
      </c>
      <c r="AY264" s="24" t="s">
        <v>217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24" t="s">
        <v>24</v>
      </c>
      <c r="BK264" s="206">
        <f>ROUND(I264*H264,2)</f>
        <v>0</v>
      </c>
      <c r="BL264" s="24" t="s">
        <v>276</v>
      </c>
      <c r="BM264" s="24" t="s">
        <v>1412</v>
      </c>
    </row>
    <row r="265" spans="2:51" s="14" customFormat="1" ht="13.5">
      <c r="B265" s="260"/>
      <c r="C265" s="261"/>
      <c r="D265" s="209" t="s">
        <v>231</v>
      </c>
      <c r="E265" s="262" t="s">
        <v>40</v>
      </c>
      <c r="F265" s="263" t="s">
        <v>1167</v>
      </c>
      <c r="G265" s="261"/>
      <c r="H265" s="264" t="s">
        <v>40</v>
      </c>
      <c r="I265" s="265"/>
      <c r="J265" s="261"/>
      <c r="K265" s="261"/>
      <c r="L265" s="266"/>
      <c r="M265" s="267"/>
      <c r="N265" s="268"/>
      <c r="O265" s="268"/>
      <c r="P265" s="268"/>
      <c r="Q265" s="268"/>
      <c r="R265" s="268"/>
      <c r="S265" s="268"/>
      <c r="T265" s="269"/>
      <c r="AT265" s="270" t="s">
        <v>231</v>
      </c>
      <c r="AU265" s="270" t="s">
        <v>92</v>
      </c>
      <c r="AV265" s="14" t="s">
        <v>24</v>
      </c>
      <c r="AW265" s="14" t="s">
        <v>43</v>
      </c>
      <c r="AX265" s="14" t="s">
        <v>83</v>
      </c>
      <c r="AY265" s="270" t="s">
        <v>217</v>
      </c>
    </row>
    <row r="266" spans="2:51" s="14" customFormat="1" ht="13.5">
      <c r="B266" s="260"/>
      <c r="C266" s="261"/>
      <c r="D266" s="209" t="s">
        <v>231</v>
      </c>
      <c r="E266" s="262" t="s">
        <v>40</v>
      </c>
      <c r="F266" s="263" t="s">
        <v>1311</v>
      </c>
      <c r="G266" s="261"/>
      <c r="H266" s="264" t="s">
        <v>40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231</v>
      </c>
      <c r="AU266" s="270" t="s">
        <v>92</v>
      </c>
      <c r="AV266" s="14" t="s">
        <v>24</v>
      </c>
      <c r="AW266" s="14" t="s">
        <v>43</v>
      </c>
      <c r="AX266" s="14" t="s">
        <v>83</v>
      </c>
      <c r="AY266" s="270" t="s">
        <v>217</v>
      </c>
    </row>
    <row r="267" spans="2:51" s="11" customFormat="1" ht="13.5">
      <c r="B267" s="207"/>
      <c r="C267" s="208"/>
      <c r="D267" s="209" t="s">
        <v>231</v>
      </c>
      <c r="E267" s="210" t="s">
        <v>40</v>
      </c>
      <c r="F267" s="211" t="s">
        <v>227</v>
      </c>
      <c r="G267" s="208"/>
      <c r="H267" s="212">
        <v>3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231</v>
      </c>
      <c r="AU267" s="218" t="s">
        <v>92</v>
      </c>
      <c r="AV267" s="11" t="s">
        <v>92</v>
      </c>
      <c r="AW267" s="11" t="s">
        <v>43</v>
      </c>
      <c r="AX267" s="11" t="s">
        <v>83</v>
      </c>
      <c r="AY267" s="218" t="s">
        <v>217</v>
      </c>
    </row>
    <row r="268" spans="2:51" s="13" customFormat="1" ht="13.5">
      <c r="B268" s="230"/>
      <c r="C268" s="231"/>
      <c r="D268" s="232" t="s">
        <v>231</v>
      </c>
      <c r="E268" s="233" t="s">
        <v>40</v>
      </c>
      <c r="F268" s="234" t="s">
        <v>238</v>
      </c>
      <c r="G268" s="231"/>
      <c r="H268" s="235">
        <v>3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231</v>
      </c>
      <c r="AU268" s="241" t="s">
        <v>92</v>
      </c>
      <c r="AV268" s="13" t="s">
        <v>224</v>
      </c>
      <c r="AW268" s="13" t="s">
        <v>43</v>
      </c>
      <c r="AX268" s="13" t="s">
        <v>24</v>
      </c>
      <c r="AY268" s="241" t="s">
        <v>217</v>
      </c>
    </row>
    <row r="269" spans="2:65" s="1" customFormat="1" ht="22.5" customHeight="1">
      <c r="B269" s="42"/>
      <c r="C269" s="242" t="s">
        <v>357</v>
      </c>
      <c r="D269" s="242" t="s">
        <v>266</v>
      </c>
      <c r="E269" s="243" t="s">
        <v>1413</v>
      </c>
      <c r="F269" s="244" t="s">
        <v>1414</v>
      </c>
      <c r="G269" s="245" t="s">
        <v>450</v>
      </c>
      <c r="H269" s="246">
        <v>1</v>
      </c>
      <c r="I269" s="247"/>
      <c r="J269" s="248">
        <f>ROUND(I269*H269,2)</f>
        <v>0</v>
      </c>
      <c r="K269" s="244" t="s">
        <v>40</v>
      </c>
      <c r="L269" s="249"/>
      <c r="M269" s="250" t="s">
        <v>40</v>
      </c>
      <c r="N269" s="251" t="s">
        <v>54</v>
      </c>
      <c r="O269" s="43"/>
      <c r="P269" s="204">
        <f>O269*H269</f>
        <v>0</v>
      </c>
      <c r="Q269" s="204">
        <v>6E-05</v>
      </c>
      <c r="R269" s="204">
        <f>Q269*H269</f>
        <v>6E-05</v>
      </c>
      <c r="S269" s="204">
        <v>0</v>
      </c>
      <c r="T269" s="205">
        <f>S269*H269</f>
        <v>0</v>
      </c>
      <c r="AR269" s="24" t="s">
        <v>357</v>
      </c>
      <c r="AT269" s="24" t="s">
        <v>266</v>
      </c>
      <c r="AU269" s="24" t="s">
        <v>92</v>
      </c>
      <c r="AY269" s="24" t="s">
        <v>217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24" t="s">
        <v>24</v>
      </c>
      <c r="BK269" s="206">
        <f>ROUND(I269*H269,2)</f>
        <v>0</v>
      </c>
      <c r="BL269" s="24" t="s">
        <v>276</v>
      </c>
      <c r="BM269" s="24" t="s">
        <v>1415</v>
      </c>
    </row>
    <row r="270" spans="2:51" s="14" customFormat="1" ht="13.5">
      <c r="B270" s="260"/>
      <c r="C270" s="261"/>
      <c r="D270" s="209" t="s">
        <v>231</v>
      </c>
      <c r="E270" s="262" t="s">
        <v>40</v>
      </c>
      <c r="F270" s="263" t="s">
        <v>1167</v>
      </c>
      <c r="G270" s="261"/>
      <c r="H270" s="264" t="s">
        <v>40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AT270" s="270" t="s">
        <v>231</v>
      </c>
      <c r="AU270" s="270" t="s">
        <v>92</v>
      </c>
      <c r="AV270" s="14" t="s">
        <v>24</v>
      </c>
      <c r="AW270" s="14" t="s">
        <v>43</v>
      </c>
      <c r="AX270" s="14" t="s">
        <v>83</v>
      </c>
      <c r="AY270" s="270" t="s">
        <v>217</v>
      </c>
    </row>
    <row r="271" spans="2:51" s="14" customFormat="1" ht="13.5">
      <c r="B271" s="260"/>
      <c r="C271" s="261"/>
      <c r="D271" s="209" t="s">
        <v>231</v>
      </c>
      <c r="E271" s="262" t="s">
        <v>40</v>
      </c>
      <c r="F271" s="263" t="s">
        <v>1311</v>
      </c>
      <c r="G271" s="261"/>
      <c r="H271" s="264" t="s">
        <v>40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231</v>
      </c>
      <c r="AU271" s="270" t="s">
        <v>92</v>
      </c>
      <c r="AV271" s="14" t="s">
        <v>24</v>
      </c>
      <c r="AW271" s="14" t="s">
        <v>43</v>
      </c>
      <c r="AX271" s="14" t="s">
        <v>83</v>
      </c>
      <c r="AY271" s="270" t="s">
        <v>217</v>
      </c>
    </row>
    <row r="272" spans="2:51" s="11" customFormat="1" ht="13.5">
      <c r="B272" s="207"/>
      <c r="C272" s="208"/>
      <c r="D272" s="209" t="s">
        <v>231</v>
      </c>
      <c r="E272" s="210" t="s">
        <v>40</v>
      </c>
      <c r="F272" s="211" t="s">
        <v>24</v>
      </c>
      <c r="G272" s="208"/>
      <c r="H272" s="212">
        <v>1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231</v>
      </c>
      <c r="AU272" s="218" t="s">
        <v>92</v>
      </c>
      <c r="AV272" s="11" t="s">
        <v>92</v>
      </c>
      <c r="AW272" s="11" t="s">
        <v>43</v>
      </c>
      <c r="AX272" s="11" t="s">
        <v>83</v>
      </c>
      <c r="AY272" s="218" t="s">
        <v>217</v>
      </c>
    </row>
    <row r="273" spans="2:51" s="13" customFormat="1" ht="13.5">
      <c r="B273" s="230"/>
      <c r="C273" s="231"/>
      <c r="D273" s="232" t="s">
        <v>231</v>
      </c>
      <c r="E273" s="233" t="s">
        <v>40</v>
      </c>
      <c r="F273" s="234" t="s">
        <v>238</v>
      </c>
      <c r="G273" s="231"/>
      <c r="H273" s="235">
        <v>1</v>
      </c>
      <c r="I273" s="236"/>
      <c r="J273" s="231"/>
      <c r="K273" s="231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231</v>
      </c>
      <c r="AU273" s="241" t="s">
        <v>92</v>
      </c>
      <c r="AV273" s="13" t="s">
        <v>224</v>
      </c>
      <c r="AW273" s="13" t="s">
        <v>43</v>
      </c>
      <c r="AX273" s="13" t="s">
        <v>24</v>
      </c>
      <c r="AY273" s="241" t="s">
        <v>217</v>
      </c>
    </row>
    <row r="274" spans="2:65" s="1" customFormat="1" ht="22.5" customHeight="1">
      <c r="B274" s="42"/>
      <c r="C274" s="195" t="s">
        <v>361</v>
      </c>
      <c r="D274" s="195" t="s">
        <v>219</v>
      </c>
      <c r="E274" s="196" t="s">
        <v>1416</v>
      </c>
      <c r="F274" s="197" t="s">
        <v>1417</v>
      </c>
      <c r="G274" s="198" t="s">
        <v>450</v>
      </c>
      <c r="H274" s="199">
        <v>3</v>
      </c>
      <c r="I274" s="200"/>
      <c r="J274" s="201">
        <f>ROUND(I274*H274,2)</f>
        <v>0</v>
      </c>
      <c r="K274" s="197" t="s">
        <v>352</v>
      </c>
      <c r="L274" s="62"/>
      <c r="M274" s="202" t="s">
        <v>40</v>
      </c>
      <c r="N274" s="203" t="s">
        <v>54</v>
      </c>
      <c r="O274" s="43"/>
      <c r="P274" s="204">
        <f>O274*H274</f>
        <v>0</v>
      </c>
      <c r="Q274" s="204">
        <v>0</v>
      </c>
      <c r="R274" s="204">
        <f>Q274*H274</f>
        <v>0</v>
      </c>
      <c r="S274" s="204">
        <v>0</v>
      </c>
      <c r="T274" s="205">
        <f>S274*H274</f>
        <v>0</v>
      </c>
      <c r="AR274" s="24" t="s">
        <v>276</v>
      </c>
      <c r="AT274" s="24" t="s">
        <v>219</v>
      </c>
      <c r="AU274" s="24" t="s">
        <v>92</v>
      </c>
      <c r="AY274" s="24" t="s">
        <v>217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24" t="s">
        <v>24</v>
      </c>
      <c r="BK274" s="206">
        <f>ROUND(I274*H274,2)</f>
        <v>0</v>
      </c>
      <c r="BL274" s="24" t="s">
        <v>276</v>
      </c>
      <c r="BM274" s="24" t="s">
        <v>1418</v>
      </c>
    </row>
    <row r="275" spans="2:51" s="14" customFormat="1" ht="13.5">
      <c r="B275" s="260"/>
      <c r="C275" s="261"/>
      <c r="D275" s="209" t="s">
        <v>231</v>
      </c>
      <c r="E275" s="262" t="s">
        <v>40</v>
      </c>
      <c r="F275" s="263" t="s">
        <v>1167</v>
      </c>
      <c r="G275" s="261"/>
      <c r="H275" s="264" t="s">
        <v>40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231</v>
      </c>
      <c r="AU275" s="270" t="s">
        <v>92</v>
      </c>
      <c r="AV275" s="14" t="s">
        <v>24</v>
      </c>
      <c r="AW275" s="14" t="s">
        <v>43</v>
      </c>
      <c r="AX275" s="14" t="s">
        <v>83</v>
      </c>
      <c r="AY275" s="270" t="s">
        <v>217</v>
      </c>
    </row>
    <row r="276" spans="2:51" s="14" customFormat="1" ht="13.5">
      <c r="B276" s="260"/>
      <c r="C276" s="261"/>
      <c r="D276" s="209" t="s">
        <v>231</v>
      </c>
      <c r="E276" s="262" t="s">
        <v>40</v>
      </c>
      <c r="F276" s="263" t="s">
        <v>1311</v>
      </c>
      <c r="G276" s="261"/>
      <c r="H276" s="264" t="s">
        <v>40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231</v>
      </c>
      <c r="AU276" s="270" t="s">
        <v>92</v>
      </c>
      <c r="AV276" s="14" t="s">
        <v>24</v>
      </c>
      <c r="AW276" s="14" t="s">
        <v>43</v>
      </c>
      <c r="AX276" s="14" t="s">
        <v>83</v>
      </c>
      <c r="AY276" s="270" t="s">
        <v>217</v>
      </c>
    </row>
    <row r="277" spans="2:51" s="11" customFormat="1" ht="13.5">
      <c r="B277" s="207"/>
      <c r="C277" s="208"/>
      <c r="D277" s="209" t="s">
        <v>231</v>
      </c>
      <c r="E277" s="210" t="s">
        <v>40</v>
      </c>
      <c r="F277" s="211" t="s">
        <v>227</v>
      </c>
      <c r="G277" s="208"/>
      <c r="H277" s="212">
        <v>3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231</v>
      </c>
      <c r="AU277" s="218" t="s">
        <v>92</v>
      </c>
      <c r="AV277" s="11" t="s">
        <v>92</v>
      </c>
      <c r="AW277" s="11" t="s">
        <v>43</v>
      </c>
      <c r="AX277" s="11" t="s">
        <v>83</v>
      </c>
      <c r="AY277" s="218" t="s">
        <v>217</v>
      </c>
    </row>
    <row r="278" spans="2:51" s="13" customFormat="1" ht="13.5">
      <c r="B278" s="230"/>
      <c r="C278" s="231"/>
      <c r="D278" s="232" t="s">
        <v>231</v>
      </c>
      <c r="E278" s="233" t="s">
        <v>40</v>
      </c>
      <c r="F278" s="234" t="s">
        <v>238</v>
      </c>
      <c r="G278" s="231"/>
      <c r="H278" s="235">
        <v>3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231</v>
      </c>
      <c r="AU278" s="241" t="s">
        <v>92</v>
      </c>
      <c r="AV278" s="13" t="s">
        <v>224</v>
      </c>
      <c r="AW278" s="13" t="s">
        <v>43</v>
      </c>
      <c r="AX278" s="13" t="s">
        <v>24</v>
      </c>
      <c r="AY278" s="241" t="s">
        <v>217</v>
      </c>
    </row>
    <row r="279" spans="2:65" s="1" customFormat="1" ht="22.5" customHeight="1">
      <c r="B279" s="42"/>
      <c r="C279" s="242" t="s">
        <v>366</v>
      </c>
      <c r="D279" s="242" t="s">
        <v>266</v>
      </c>
      <c r="E279" s="243" t="s">
        <v>1419</v>
      </c>
      <c r="F279" s="244" t="s">
        <v>1420</v>
      </c>
      <c r="G279" s="245" t="s">
        <v>450</v>
      </c>
      <c r="H279" s="246">
        <v>3</v>
      </c>
      <c r="I279" s="247"/>
      <c r="J279" s="248">
        <f>ROUND(I279*H279,2)</f>
        <v>0</v>
      </c>
      <c r="K279" s="244" t="s">
        <v>40</v>
      </c>
      <c r="L279" s="249"/>
      <c r="M279" s="250" t="s">
        <v>40</v>
      </c>
      <c r="N279" s="251" t="s">
        <v>54</v>
      </c>
      <c r="O279" s="43"/>
      <c r="P279" s="204">
        <f>O279*H279</f>
        <v>0</v>
      </c>
      <c r="Q279" s="204">
        <v>8E-05</v>
      </c>
      <c r="R279" s="204">
        <f>Q279*H279</f>
        <v>0.00024000000000000003</v>
      </c>
      <c r="S279" s="204">
        <v>0</v>
      </c>
      <c r="T279" s="205">
        <f>S279*H279</f>
        <v>0</v>
      </c>
      <c r="AR279" s="24" t="s">
        <v>357</v>
      </c>
      <c r="AT279" s="24" t="s">
        <v>266</v>
      </c>
      <c r="AU279" s="24" t="s">
        <v>92</v>
      </c>
      <c r="AY279" s="24" t="s">
        <v>217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24" t="s">
        <v>24</v>
      </c>
      <c r="BK279" s="206">
        <f>ROUND(I279*H279,2)</f>
        <v>0</v>
      </c>
      <c r="BL279" s="24" t="s">
        <v>276</v>
      </c>
      <c r="BM279" s="24" t="s">
        <v>1421</v>
      </c>
    </row>
    <row r="280" spans="2:51" s="14" customFormat="1" ht="13.5">
      <c r="B280" s="260"/>
      <c r="C280" s="261"/>
      <c r="D280" s="209" t="s">
        <v>231</v>
      </c>
      <c r="E280" s="262" t="s">
        <v>40</v>
      </c>
      <c r="F280" s="263" t="s">
        <v>1167</v>
      </c>
      <c r="G280" s="261"/>
      <c r="H280" s="264" t="s">
        <v>40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231</v>
      </c>
      <c r="AU280" s="270" t="s">
        <v>92</v>
      </c>
      <c r="AV280" s="14" t="s">
        <v>24</v>
      </c>
      <c r="AW280" s="14" t="s">
        <v>43</v>
      </c>
      <c r="AX280" s="14" t="s">
        <v>83</v>
      </c>
      <c r="AY280" s="270" t="s">
        <v>217</v>
      </c>
    </row>
    <row r="281" spans="2:51" s="14" customFormat="1" ht="13.5">
      <c r="B281" s="260"/>
      <c r="C281" s="261"/>
      <c r="D281" s="209" t="s">
        <v>231</v>
      </c>
      <c r="E281" s="262" t="s">
        <v>40</v>
      </c>
      <c r="F281" s="263" t="s">
        <v>1311</v>
      </c>
      <c r="G281" s="261"/>
      <c r="H281" s="264" t="s">
        <v>40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231</v>
      </c>
      <c r="AU281" s="270" t="s">
        <v>92</v>
      </c>
      <c r="AV281" s="14" t="s">
        <v>24</v>
      </c>
      <c r="AW281" s="14" t="s">
        <v>43</v>
      </c>
      <c r="AX281" s="14" t="s">
        <v>83</v>
      </c>
      <c r="AY281" s="270" t="s">
        <v>217</v>
      </c>
    </row>
    <row r="282" spans="2:51" s="11" customFormat="1" ht="13.5">
      <c r="B282" s="207"/>
      <c r="C282" s="208"/>
      <c r="D282" s="209" t="s">
        <v>231</v>
      </c>
      <c r="E282" s="210" t="s">
        <v>40</v>
      </c>
      <c r="F282" s="211" t="s">
        <v>227</v>
      </c>
      <c r="G282" s="208"/>
      <c r="H282" s="212">
        <v>3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231</v>
      </c>
      <c r="AU282" s="218" t="s">
        <v>92</v>
      </c>
      <c r="AV282" s="11" t="s">
        <v>92</v>
      </c>
      <c r="AW282" s="11" t="s">
        <v>43</v>
      </c>
      <c r="AX282" s="11" t="s">
        <v>83</v>
      </c>
      <c r="AY282" s="218" t="s">
        <v>217</v>
      </c>
    </row>
    <row r="283" spans="2:51" s="13" customFormat="1" ht="13.5">
      <c r="B283" s="230"/>
      <c r="C283" s="231"/>
      <c r="D283" s="232" t="s">
        <v>231</v>
      </c>
      <c r="E283" s="233" t="s">
        <v>40</v>
      </c>
      <c r="F283" s="234" t="s">
        <v>238</v>
      </c>
      <c r="G283" s="231"/>
      <c r="H283" s="235">
        <v>3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231</v>
      </c>
      <c r="AU283" s="241" t="s">
        <v>92</v>
      </c>
      <c r="AV283" s="13" t="s">
        <v>224</v>
      </c>
      <c r="AW283" s="13" t="s">
        <v>43</v>
      </c>
      <c r="AX283" s="13" t="s">
        <v>24</v>
      </c>
      <c r="AY283" s="241" t="s">
        <v>217</v>
      </c>
    </row>
    <row r="284" spans="2:65" s="1" customFormat="1" ht="22.5" customHeight="1">
      <c r="B284" s="42"/>
      <c r="C284" s="195" t="s">
        <v>376</v>
      </c>
      <c r="D284" s="195" t="s">
        <v>219</v>
      </c>
      <c r="E284" s="196" t="s">
        <v>1422</v>
      </c>
      <c r="F284" s="197" t="s">
        <v>1423</v>
      </c>
      <c r="G284" s="198" t="s">
        <v>450</v>
      </c>
      <c r="H284" s="199">
        <v>3</v>
      </c>
      <c r="I284" s="200"/>
      <c r="J284" s="201">
        <f>ROUND(I284*H284,2)</f>
        <v>0</v>
      </c>
      <c r="K284" s="197" t="s">
        <v>352</v>
      </c>
      <c r="L284" s="62"/>
      <c r="M284" s="202" t="s">
        <v>40</v>
      </c>
      <c r="N284" s="203" t="s">
        <v>54</v>
      </c>
      <c r="O284" s="43"/>
      <c r="P284" s="204">
        <f>O284*H284</f>
        <v>0</v>
      </c>
      <c r="Q284" s="204">
        <v>0</v>
      </c>
      <c r="R284" s="204">
        <f>Q284*H284</f>
        <v>0</v>
      </c>
      <c r="S284" s="204">
        <v>0</v>
      </c>
      <c r="T284" s="205">
        <f>S284*H284</f>
        <v>0</v>
      </c>
      <c r="AR284" s="24" t="s">
        <v>276</v>
      </c>
      <c r="AT284" s="24" t="s">
        <v>219</v>
      </c>
      <c r="AU284" s="24" t="s">
        <v>92</v>
      </c>
      <c r="AY284" s="24" t="s">
        <v>217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24</v>
      </c>
      <c r="BK284" s="206">
        <f>ROUND(I284*H284,2)</f>
        <v>0</v>
      </c>
      <c r="BL284" s="24" t="s">
        <v>276</v>
      </c>
      <c r="BM284" s="24" t="s">
        <v>1424</v>
      </c>
    </row>
    <row r="285" spans="2:51" s="14" customFormat="1" ht="13.5">
      <c r="B285" s="260"/>
      <c r="C285" s="261"/>
      <c r="D285" s="209" t="s">
        <v>231</v>
      </c>
      <c r="E285" s="262" t="s">
        <v>40</v>
      </c>
      <c r="F285" s="263" t="s">
        <v>1167</v>
      </c>
      <c r="G285" s="261"/>
      <c r="H285" s="264" t="s">
        <v>40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231</v>
      </c>
      <c r="AU285" s="270" t="s">
        <v>92</v>
      </c>
      <c r="AV285" s="14" t="s">
        <v>24</v>
      </c>
      <c r="AW285" s="14" t="s">
        <v>43</v>
      </c>
      <c r="AX285" s="14" t="s">
        <v>83</v>
      </c>
      <c r="AY285" s="270" t="s">
        <v>217</v>
      </c>
    </row>
    <row r="286" spans="2:51" s="14" customFormat="1" ht="13.5">
      <c r="B286" s="260"/>
      <c r="C286" s="261"/>
      <c r="D286" s="209" t="s">
        <v>231</v>
      </c>
      <c r="E286" s="262" t="s">
        <v>40</v>
      </c>
      <c r="F286" s="263" t="s">
        <v>1311</v>
      </c>
      <c r="G286" s="261"/>
      <c r="H286" s="264" t="s">
        <v>40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AT286" s="270" t="s">
        <v>231</v>
      </c>
      <c r="AU286" s="270" t="s">
        <v>92</v>
      </c>
      <c r="AV286" s="14" t="s">
        <v>24</v>
      </c>
      <c r="AW286" s="14" t="s">
        <v>43</v>
      </c>
      <c r="AX286" s="14" t="s">
        <v>83</v>
      </c>
      <c r="AY286" s="270" t="s">
        <v>217</v>
      </c>
    </row>
    <row r="287" spans="2:51" s="11" customFormat="1" ht="13.5">
      <c r="B287" s="207"/>
      <c r="C287" s="208"/>
      <c r="D287" s="209" t="s">
        <v>231</v>
      </c>
      <c r="E287" s="210" t="s">
        <v>40</v>
      </c>
      <c r="F287" s="211" t="s">
        <v>227</v>
      </c>
      <c r="G287" s="208"/>
      <c r="H287" s="212">
        <v>3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231</v>
      </c>
      <c r="AU287" s="218" t="s">
        <v>92</v>
      </c>
      <c r="AV287" s="11" t="s">
        <v>92</v>
      </c>
      <c r="AW287" s="11" t="s">
        <v>43</v>
      </c>
      <c r="AX287" s="11" t="s">
        <v>83</v>
      </c>
      <c r="AY287" s="218" t="s">
        <v>217</v>
      </c>
    </row>
    <row r="288" spans="2:51" s="13" customFormat="1" ht="13.5">
      <c r="B288" s="230"/>
      <c r="C288" s="231"/>
      <c r="D288" s="232" t="s">
        <v>231</v>
      </c>
      <c r="E288" s="233" t="s">
        <v>40</v>
      </c>
      <c r="F288" s="234" t="s">
        <v>238</v>
      </c>
      <c r="G288" s="231"/>
      <c r="H288" s="235">
        <v>3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231</v>
      </c>
      <c r="AU288" s="241" t="s">
        <v>92</v>
      </c>
      <c r="AV288" s="13" t="s">
        <v>224</v>
      </c>
      <c r="AW288" s="13" t="s">
        <v>43</v>
      </c>
      <c r="AX288" s="13" t="s">
        <v>24</v>
      </c>
      <c r="AY288" s="241" t="s">
        <v>217</v>
      </c>
    </row>
    <row r="289" spans="2:65" s="1" customFormat="1" ht="22.5" customHeight="1">
      <c r="B289" s="42"/>
      <c r="C289" s="242" t="s">
        <v>380</v>
      </c>
      <c r="D289" s="242" t="s">
        <v>266</v>
      </c>
      <c r="E289" s="243" t="s">
        <v>1425</v>
      </c>
      <c r="F289" s="244" t="s">
        <v>1426</v>
      </c>
      <c r="G289" s="245" t="s">
        <v>450</v>
      </c>
      <c r="H289" s="246">
        <v>1</v>
      </c>
      <c r="I289" s="247"/>
      <c r="J289" s="248">
        <f>ROUND(I289*H289,2)</f>
        <v>0</v>
      </c>
      <c r="K289" s="244" t="s">
        <v>40</v>
      </c>
      <c r="L289" s="249"/>
      <c r="M289" s="250" t="s">
        <v>40</v>
      </c>
      <c r="N289" s="251" t="s">
        <v>54</v>
      </c>
      <c r="O289" s="43"/>
      <c r="P289" s="204">
        <f>O289*H289</f>
        <v>0</v>
      </c>
      <c r="Q289" s="204">
        <v>0.0004</v>
      </c>
      <c r="R289" s="204">
        <f>Q289*H289</f>
        <v>0.0004</v>
      </c>
      <c r="S289" s="204">
        <v>0</v>
      </c>
      <c r="T289" s="205">
        <f>S289*H289</f>
        <v>0</v>
      </c>
      <c r="AR289" s="24" t="s">
        <v>357</v>
      </c>
      <c r="AT289" s="24" t="s">
        <v>266</v>
      </c>
      <c r="AU289" s="24" t="s">
        <v>92</v>
      </c>
      <c r="AY289" s="24" t="s">
        <v>217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24" t="s">
        <v>24</v>
      </c>
      <c r="BK289" s="206">
        <f>ROUND(I289*H289,2)</f>
        <v>0</v>
      </c>
      <c r="BL289" s="24" t="s">
        <v>276</v>
      </c>
      <c r="BM289" s="24" t="s">
        <v>1427</v>
      </c>
    </row>
    <row r="290" spans="2:51" s="14" customFormat="1" ht="13.5">
      <c r="B290" s="260"/>
      <c r="C290" s="261"/>
      <c r="D290" s="209" t="s">
        <v>231</v>
      </c>
      <c r="E290" s="262" t="s">
        <v>40</v>
      </c>
      <c r="F290" s="263" t="s">
        <v>1167</v>
      </c>
      <c r="G290" s="261"/>
      <c r="H290" s="264" t="s">
        <v>40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231</v>
      </c>
      <c r="AU290" s="270" t="s">
        <v>92</v>
      </c>
      <c r="AV290" s="14" t="s">
        <v>24</v>
      </c>
      <c r="AW290" s="14" t="s">
        <v>43</v>
      </c>
      <c r="AX290" s="14" t="s">
        <v>83</v>
      </c>
      <c r="AY290" s="270" t="s">
        <v>217</v>
      </c>
    </row>
    <row r="291" spans="2:51" s="14" customFormat="1" ht="13.5">
      <c r="B291" s="260"/>
      <c r="C291" s="261"/>
      <c r="D291" s="209" t="s">
        <v>231</v>
      </c>
      <c r="E291" s="262" t="s">
        <v>40</v>
      </c>
      <c r="F291" s="263" t="s">
        <v>1311</v>
      </c>
      <c r="G291" s="261"/>
      <c r="H291" s="264" t="s">
        <v>40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231</v>
      </c>
      <c r="AU291" s="270" t="s">
        <v>92</v>
      </c>
      <c r="AV291" s="14" t="s">
        <v>24</v>
      </c>
      <c r="AW291" s="14" t="s">
        <v>43</v>
      </c>
      <c r="AX291" s="14" t="s">
        <v>83</v>
      </c>
      <c r="AY291" s="270" t="s">
        <v>217</v>
      </c>
    </row>
    <row r="292" spans="2:51" s="11" customFormat="1" ht="13.5">
      <c r="B292" s="207"/>
      <c r="C292" s="208"/>
      <c r="D292" s="209" t="s">
        <v>231</v>
      </c>
      <c r="E292" s="210" t="s">
        <v>40</v>
      </c>
      <c r="F292" s="211" t="s">
        <v>24</v>
      </c>
      <c r="G292" s="208"/>
      <c r="H292" s="212">
        <v>1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231</v>
      </c>
      <c r="AU292" s="218" t="s">
        <v>92</v>
      </c>
      <c r="AV292" s="11" t="s">
        <v>92</v>
      </c>
      <c r="AW292" s="11" t="s">
        <v>43</v>
      </c>
      <c r="AX292" s="11" t="s">
        <v>83</v>
      </c>
      <c r="AY292" s="218" t="s">
        <v>217</v>
      </c>
    </row>
    <row r="293" spans="2:51" s="13" customFormat="1" ht="13.5">
      <c r="B293" s="230"/>
      <c r="C293" s="231"/>
      <c r="D293" s="232" t="s">
        <v>231</v>
      </c>
      <c r="E293" s="233" t="s">
        <v>40</v>
      </c>
      <c r="F293" s="234" t="s">
        <v>238</v>
      </c>
      <c r="G293" s="231"/>
      <c r="H293" s="235">
        <v>1</v>
      </c>
      <c r="I293" s="236"/>
      <c r="J293" s="231"/>
      <c r="K293" s="231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231</v>
      </c>
      <c r="AU293" s="241" t="s">
        <v>92</v>
      </c>
      <c r="AV293" s="13" t="s">
        <v>224</v>
      </c>
      <c r="AW293" s="13" t="s">
        <v>43</v>
      </c>
      <c r="AX293" s="13" t="s">
        <v>24</v>
      </c>
      <c r="AY293" s="241" t="s">
        <v>217</v>
      </c>
    </row>
    <row r="294" spans="2:65" s="1" customFormat="1" ht="22.5" customHeight="1">
      <c r="B294" s="42"/>
      <c r="C294" s="242" t="s">
        <v>385</v>
      </c>
      <c r="D294" s="242" t="s">
        <v>266</v>
      </c>
      <c r="E294" s="243" t="s">
        <v>1428</v>
      </c>
      <c r="F294" s="244" t="s">
        <v>1429</v>
      </c>
      <c r="G294" s="245" t="s">
        <v>450</v>
      </c>
      <c r="H294" s="246">
        <v>1</v>
      </c>
      <c r="I294" s="247"/>
      <c r="J294" s="248">
        <f>ROUND(I294*H294,2)</f>
        <v>0</v>
      </c>
      <c r="K294" s="244" t="s">
        <v>40</v>
      </c>
      <c r="L294" s="249"/>
      <c r="M294" s="250" t="s">
        <v>40</v>
      </c>
      <c r="N294" s="251" t="s">
        <v>54</v>
      </c>
      <c r="O294" s="43"/>
      <c r="P294" s="204">
        <f>O294*H294</f>
        <v>0</v>
      </c>
      <c r="Q294" s="204">
        <v>0.0004</v>
      </c>
      <c r="R294" s="204">
        <f>Q294*H294</f>
        <v>0.0004</v>
      </c>
      <c r="S294" s="204">
        <v>0</v>
      </c>
      <c r="T294" s="205">
        <f>S294*H294</f>
        <v>0</v>
      </c>
      <c r="AR294" s="24" t="s">
        <v>357</v>
      </c>
      <c r="AT294" s="24" t="s">
        <v>266</v>
      </c>
      <c r="AU294" s="24" t="s">
        <v>92</v>
      </c>
      <c r="AY294" s="24" t="s">
        <v>217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24" t="s">
        <v>24</v>
      </c>
      <c r="BK294" s="206">
        <f>ROUND(I294*H294,2)</f>
        <v>0</v>
      </c>
      <c r="BL294" s="24" t="s">
        <v>276</v>
      </c>
      <c r="BM294" s="24" t="s">
        <v>1430</v>
      </c>
    </row>
    <row r="295" spans="2:51" s="14" customFormat="1" ht="13.5">
      <c r="B295" s="260"/>
      <c r="C295" s="261"/>
      <c r="D295" s="209" t="s">
        <v>231</v>
      </c>
      <c r="E295" s="262" t="s">
        <v>40</v>
      </c>
      <c r="F295" s="263" t="s">
        <v>1167</v>
      </c>
      <c r="G295" s="261"/>
      <c r="H295" s="264" t="s">
        <v>40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231</v>
      </c>
      <c r="AU295" s="270" t="s">
        <v>92</v>
      </c>
      <c r="AV295" s="14" t="s">
        <v>24</v>
      </c>
      <c r="AW295" s="14" t="s">
        <v>43</v>
      </c>
      <c r="AX295" s="14" t="s">
        <v>83</v>
      </c>
      <c r="AY295" s="270" t="s">
        <v>217</v>
      </c>
    </row>
    <row r="296" spans="2:51" s="14" customFormat="1" ht="13.5">
      <c r="B296" s="260"/>
      <c r="C296" s="261"/>
      <c r="D296" s="209" t="s">
        <v>231</v>
      </c>
      <c r="E296" s="262" t="s">
        <v>40</v>
      </c>
      <c r="F296" s="263" t="s">
        <v>1311</v>
      </c>
      <c r="G296" s="261"/>
      <c r="H296" s="264" t="s">
        <v>40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231</v>
      </c>
      <c r="AU296" s="270" t="s">
        <v>92</v>
      </c>
      <c r="AV296" s="14" t="s">
        <v>24</v>
      </c>
      <c r="AW296" s="14" t="s">
        <v>43</v>
      </c>
      <c r="AX296" s="14" t="s">
        <v>83</v>
      </c>
      <c r="AY296" s="270" t="s">
        <v>217</v>
      </c>
    </row>
    <row r="297" spans="2:51" s="11" customFormat="1" ht="13.5">
      <c r="B297" s="207"/>
      <c r="C297" s="208"/>
      <c r="D297" s="209" t="s">
        <v>231</v>
      </c>
      <c r="E297" s="210" t="s">
        <v>40</v>
      </c>
      <c r="F297" s="211" t="s">
        <v>24</v>
      </c>
      <c r="G297" s="208"/>
      <c r="H297" s="212">
        <v>1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231</v>
      </c>
      <c r="AU297" s="218" t="s">
        <v>92</v>
      </c>
      <c r="AV297" s="11" t="s">
        <v>92</v>
      </c>
      <c r="AW297" s="11" t="s">
        <v>43</v>
      </c>
      <c r="AX297" s="11" t="s">
        <v>83</v>
      </c>
      <c r="AY297" s="218" t="s">
        <v>217</v>
      </c>
    </row>
    <row r="298" spans="2:51" s="13" customFormat="1" ht="13.5">
      <c r="B298" s="230"/>
      <c r="C298" s="231"/>
      <c r="D298" s="232" t="s">
        <v>231</v>
      </c>
      <c r="E298" s="233" t="s">
        <v>40</v>
      </c>
      <c r="F298" s="234" t="s">
        <v>238</v>
      </c>
      <c r="G298" s="231"/>
      <c r="H298" s="235">
        <v>1</v>
      </c>
      <c r="I298" s="236"/>
      <c r="J298" s="231"/>
      <c r="K298" s="231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231</v>
      </c>
      <c r="AU298" s="241" t="s">
        <v>92</v>
      </c>
      <c r="AV298" s="13" t="s">
        <v>224</v>
      </c>
      <c r="AW298" s="13" t="s">
        <v>43</v>
      </c>
      <c r="AX298" s="13" t="s">
        <v>24</v>
      </c>
      <c r="AY298" s="241" t="s">
        <v>217</v>
      </c>
    </row>
    <row r="299" spans="2:65" s="1" customFormat="1" ht="22.5" customHeight="1">
      <c r="B299" s="42"/>
      <c r="C299" s="242" t="s">
        <v>390</v>
      </c>
      <c r="D299" s="242" t="s">
        <v>266</v>
      </c>
      <c r="E299" s="243" t="s">
        <v>1431</v>
      </c>
      <c r="F299" s="244" t="s">
        <v>1432</v>
      </c>
      <c r="G299" s="245" t="s">
        <v>450</v>
      </c>
      <c r="H299" s="246">
        <v>1</v>
      </c>
      <c r="I299" s="247"/>
      <c r="J299" s="248">
        <f>ROUND(I299*H299,2)</f>
        <v>0</v>
      </c>
      <c r="K299" s="244" t="s">
        <v>40</v>
      </c>
      <c r="L299" s="249"/>
      <c r="M299" s="250" t="s">
        <v>40</v>
      </c>
      <c r="N299" s="251" t="s">
        <v>54</v>
      </c>
      <c r="O299" s="43"/>
      <c r="P299" s="204">
        <f>O299*H299</f>
        <v>0</v>
      </c>
      <c r="Q299" s="204">
        <v>0.0004</v>
      </c>
      <c r="R299" s="204">
        <f>Q299*H299</f>
        <v>0.0004</v>
      </c>
      <c r="S299" s="204">
        <v>0</v>
      </c>
      <c r="T299" s="205">
        <f>S299*H299</f>
        <v>0</v>
      </c>
      <c r="AR299" s="24" t="s">
        <v>357</v>
      </c>
      <c r="AT299" s="24" t="s">
        <v>266</v>
      </c>
      <c r="AU299" s="24" t="s">
        <v>92</v>
      </c>
      <c r="AY299" s="24" t="s">
        <v>217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24" t="s">
        <v>24</v>
      </c>
      <c r="BK299" s="206">
        <f>ROUND(I299*H299,2)</f>
        <v>0</v>
      </c>
      <c r="BL299" s="24" t="s">
        <v>276</v>
      </c>
      <c r="BM299" s="24" t="s">
        <v>1433</v>
      </c>
    </row>
    <row r="300" spans="2:51" s="14" customFormat="1" ht="13.5">
      <c r="B300" s="260"/>
      <c r="C300" s="261"/>
      <c r="D300" s="209" t="s">
        <v>231</v>
      </c>
      <c r="E300" s="262" t="s">
        <v>40</v>
      </c>
      <c r="F300" s="263" t="s">
        <v>1167</v>
      </c>
      <c r="G300" s="261"/>
      <c r="H300" s="264" t="s">
        <v>40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231</v>
      </c>
      <c r="AU300" s="270" t="s">
        <v>92</v>
      </c>
      <c r="AV300" s="14" t="s">
        <v>24</v>
      </c>
      <c r="AW300" s="14" t="s">
        <v>43</v>
      </c>
      <c r="AX300" s="14" t="s">
        <v>83</v>
      </c>
      <c r="AY300" s="270" t="s">
        <v>217</v>
      </c>
    </row>
    <row r="301" spans="2:51" s="14" customFormat="1" ht="13.5">
      <c r="B301" s="260"/>
      <c r="C301" s="261"/>
      <c r="D301" s="209" t="s">
        <v>231</v>
      </c>
      <c r="E301" s="262" t="s">
        <v>40</v>
      </c>
      <c r="F301" s="263" t="s">
        <v>1311</v>
      </c>
      <c r="G301" s="261"/>
      <c r="H301" s="264" t="s">
        <v>40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231</v>
      </c>
      <c r="AU301" s="270" t="s">
        <v>92</v>
      </c>
      <c r="AV301" s="14" t="s">
        <v>24</v>
      </c>
      <c r="AW301" s="14" t="s">
        <v>43</v>
      </c>
      <c r="AX301" s="14" t="s">
        <v>83</v>
      </c>
      <c r="AY301" s="270" t="s">
        <v>217</v>
      </c>
    </row>
    <row r="302" spans="2:51" s="11" customFormat="1" ht="13.5">
      <c r="B302" s="207"/>
      <c r="C302" s="208"/>
      <c r="D302" s="209" t="s">
        <v>231</v>
      </c>
      <c r="E302" s="210" t="s">
        <v>40</v>
      </c>
      <c r="F302" s="211" t="s">
        <v>24</v>
      </c>
      <c r="G302" s="208"/>
      <c r="H302" s="212">
        <v>1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231</v>
      </c>
      <c r="AU302" s="218" t="s">
        <v>92</v>
      </c>
      <c r="AV302" s="11" t="s">
        <v>92</v>
      </c>
      <c r="AW302" s="11" t="s">
        <v>43</v>
      </c>
      <c r="AX302" s="11" t="s">
        <v>83</v>
      </c>
      <c r="AY302" s="218" t="s">
        <v>217</v>
      </c>
    </row>
    <row r="303" spans="2:51" s="13" customFormat="1" ht="13.5">
      <c r="B303" s="230"/>
      <c r="C303" s="231"/>
      <c r="D303" s="209" t="s">
        <v>231</v>
      </c>
      <c r="E303" s="252" t="s">
        <v>40</v>
      </c>
      <c r="F303" s="253" t="s">
        <v>238</v>
      </c>
      <c r="G303" s="231"/>
      <c r="H303" s="254">
        <v>1</v>
      </c>
      <c r="I303" s="236"/>
      <c r="J303" s="231"/>
      <c r="K303" s="231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231</v>
      </c>
      <c r="AU303" s="241" t="s">
        <v>92</v>
      </c>
      <c r="AV303" s="13" t="s">
        <v>224</v>
      </c>
      <c r="AW303" s="13" t="s">
        <v>43</v>
      </c>
      <c r="AX303" s="13" t="s">
        <v>24</v>
      </c>
      <c r="AY303" s="241" t="s">
        <v>217</v>
      </c>
    </row>
    <row r="304" spans="2:63" s="10" customFormat="1" ht="29.85" customHeight="1">
      <c r="B304" s="178"/>
      <c r="C304" s="179"/>
      <c r="D304" s="192" t="s">
        <v>82</v>
      </c>
      <c r="E304" s="193" t="s">
        <v>1434</v>
      </c>
      <c r="F304" s="193" t="s">
        <v>1435</v>
      </c>
      <c r="G304" s="179"/>
      <c r="H304" s="179"/>
      <c r="I304" s="182"/>
      <c r="J304" s="194">
        <f>BK304</f>
        <v>0</v>
      </c>
      <c r="K304" s="179"/>
      <c r="L304" s="184"/>
      <c r="M304" s="185"/>
      <c r="N304" s="186"/>
      <c r="O304" s="186"/>
      <c r="P304" s="187">
        <f>SUM(P305:P330)</f>
        <v>0</v>
      </c>
      <c r="Q304" s="186"/>
      <c r="R304" s="187">
        <f>SUM(R305:R330)</f>
        <v>0.7984</v>
      </c>
      <c r="S304" s="186"/>
      <c r="T304" s="188">
        <f>SUM(T305:T330)</f>
        <v>0</v>
      </c>
      <c r="AR304" s="189" t="s">
        <v>92</v>
      </c>
      <c r="AT304" s="190" t="s">
        <v>82</v>
      </c>
      <c r="AU304" s="190" t="s">
        <v>24</v>
      </c>
      <c r="AY304" s="189" t="s">
        <v>217</v>
      </c>
      <c r="BK304" s="191">
        <f>SUM(BK305:BK330)</f>
        <v>0</v>
      </c>
    </row>
    <row r="305" spans="2:65" s="1" customFormat="1" ht="22.5" customHeight="1">
      <c r="B305" s="42"/>
      <c r="C305" s="195" t="s">
        <v>394</v>
      </c>
      <c r="D305" s="195" t="s">
        <v>219</v>
      </c>
      <c r="E305" s="196" t="s">
        <v>1436</v>
      </c>
      <c r="F305" s="197" t="s">
        <v>1437</v>
      </c>
      <c r="G305" s="198" t="s">
        <v>450</v>
      </c>
      <c r="H305" s="199">
        <v>1</v>
      </c>
      <c r="I305" s="200"/>
      <c r="J305" s="201">
        <f>ROUND(I305*H305,2)</f>
        <v>0</v>
      </c>
      <c r="K305" s="197" t="s">
        <v>352</v>
      </c>
      <c r="L305" s="62"/>
      <c r="M305" s="202" t="s">
        <v>40</v>
      </c>
      <c r="N305" s="203" t="s">
        <v>54</v>
      </c>
      <c r="O305" s="43"/>
      <c r="P305" s="204">
        <f>O305*H305</f>
        <v>0</v>
      </c>
      <c r="Q305" s="204">
        <v>0</v>
      </c>
      <c r="R305" s="204">
        <f>Q305*H305</f>
        <v>0</v>
      </c>
      <c r="S305" s="204">
        <v>0</v>
      </c>
      <c r="T305" s="205">
        <f>S305*H305</f>
        <v>0</v>
      </c>
      <c r="AR305" s="24" t="s">
        <v>276</v>
      </c>
      <c r="AT305" s="24" t="s">
        <v>219</v>
      </c>
      <c r="AU305" s="24" t="s">
        <v>92</v>
      </c>
      <c r="AY305" s="24" t="s">
        <v>217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24" t="s">
        <v>24</v>
      </c>
      <c r="BK305" s="206">
        <f>ROUND(I305*H305,2)</f>
        <v>0</v>
      </c>
      <c r="BL305" s="24" t="s">
        <v>276</v>
      </c>
      <c r="BM305" s="24" t="s">
        <v>1438</v>
      </c>
    </row>
    <row r="306" spans="2:51" s="14" customFormat="1" ht="13.5">
      <c r="B306" s="260"/>
      <c r="C306" s="261"/>
      <c r="D306" s="209" t="s">
        <v>231</v>
      </c>
      <c r="E306" s="262" t="s">
        <v>40</v>
      </c>
      <c r="F306" s="263" t="s">
        <v>1167</v>
      </c>
      <c r="G306" s="261"/>
      <c r="H306" s="264" t="s">
        <v>40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231</v>
      </c>
      <c r="AU306" s="270" t="s">
        <v>92</v>
      </c>
      <c r="AV306" s="14" t="s">
        <v>24</v>
      </c>
      <c r="AW306" s="14" t="s">
        <v>43</v>
      </c>
      <c r="AX306" s="14" t="s">
        <v>83</v>
      </c>
      <c r="AY306" s="270" t="s">
        <v>217</v>
      </c>
    </row>
    <row r="307" spans="2:51" s="14" customFormat="1" ht="13.5">
      <c r="B307" s="260"/>
      <c r="C307" s="261"/>
      <c r="D307" s="209" t="s">
        <v>231</v>
      </c>
      <c r="E307" s="262" t="s">
        <v>40</v>
      </c>
      <c r="F307" s="263" t="s">
        <v>1307</v>
      </c>
      <c r="G307" s="261"/>
      <c r="H307" s="264" t="s">
        <v>40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231</v>
      </c>
      <c r="AU307" s="270" t="s">
        <v>92</v>
      </c>
      <c r="AV307" s="14" t="s">
        <v>24</v>
      </c>
      <c r="AW307" s="14" t="s">
        <v>43</v>
      </c>
      <c r="AX307" s="14" t="s">
        <v>83</v>
      </c>
      <c r="AY307" s="270" t="s">
        <v>217</v>
      </c>
    </row>
    <row r="308" spans="2:51" s="11" customFormat="1" ht="13.5">
      <c r="B308" s="207"/>
      <c r="C308" s="208"/>
      <c r="D308" s="209" t="s">
        <v>231</v>
      </c>
      <c r="E308" s="210" t="s">
        <v>40</v>
      </c>
      <c r="F308" s="211" t="s">
        <v>24</v>
      </c>
      <c r="G308" s="208"/>
      <c r="H308" s="212">
        <v>1</v>
      </c>
      <c r="I308" s="213"/>
      <c r="J308" s="208"/>
      <c r="K308" s="208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231</v>
      </c>
      <c r="AU308" s="218" t="s">
        <v>92</v>
      </c>
      <c r="AV308" s="11" t="s">
        <v>92</v>
      </c>
      <c r="AW308" s="11" t="s">
        <v>43</v>
      </c>
      <c r="AX308" s="11" t="s">
        <v>83</v>
      </c>
      <c r="AY308" s="218" t="s">
        <v>217</v>
      </c>
    </row>
    <row r="309" spans="2:51" s="13" customFormat="1" ht="13.5">
      <c r="B309" s="230"/>
      <c r="C309" s="231"/>
      <c r="D309" s="232" t="s">
        <v>231</v>
      </c>
      <c r="E309" s="233" t="s">
        <v>40</v>
      </c>
      <c r="F309" s="234" t="s">
        <v>238</v>
      </c>
      <c r="G309" s="231"/>
      <c r="H309" s="235">
        <v>1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231</v>
      </c>
      <c r="AU309" s="241" t="s">
        <v>92</v>
      </c>
      <c r="AV309" s="13" t="s">
        <v>224</v>
      </c>
      <c r="AW309" s="13" t="s">
        <v>43</v>
      </c>
      <c r="AX309" s="13" t="s">
        <v>24</v>
      </c>
      <c r="AY309" s="241" t="s">
        <v>217</v>
      </c>
    </row>
    <row r="310" spans="2:65" s="1" customFormat="1" ht="22.5" customHeight="1">
      <c r="B310" s="42"/>
      <c r="C310" s="242" t="s">
        <v>399</v>
      </c>
      <c r="D310" s="242" t="s">
        <v>266</v>
      </c>
      <c r="E310" s="243" t="s">
        <v>1439</v>
      </c>
      <c r="F310" s="244" t="s">
        <v>1440</v>
      </c>
      <c r="G310" s="245" t="s">
        <v>450</v>
      </c>
      <c r="H310" s="246">
        <v>1</v>
      </c>
      <c r="I310" s="247"/>
      <c r="J310" s="248">
        <f>ROUND(I310*H310,2)</f>
        <v>0</v>
      </c>
      <c r="K310" s="244" t="s">
        <v>352</v>
      </c>
      <c r="L310" s="249"/>
      <c r="M310" s="250" t="s">
        <v>40</v>
      </c>
      <c r="N310" s="251" t="s">
        <v>54</v>
      </c>
      <c r="O310" s="43"/>
      <c r="P310" s="204">
        <f>O310*H310</f>
        <v>0</v>
      </c>
      <c r="Q310" s="204">
        <v>0.0016</v>
      </c>
      <c r="R310" s="204">
        <f>Q310*H310</f>
        <v>0.0016</v>
      </c>
      <c r="S310" s="204">
        <v>0</v>
      </c>
      <c r="T310" s="205">
        <f>S310*H310</f>
        <v>0</v>
      </c>
      <c r="AR310" s="24" t="s">
        <v>357</v>
      </c>
      <c r="AT310" s="24" t="s">
        <v>266</v>
      </c>
      <c r="AU310" s="24" t="s">
        <v>92</v>
      </c>
      <c r="AY310" s="24" t="s">
        <v>217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24</v>
      </c>
      <c r="BK310" s="206">
        <f>ROUND(I310*H310,2)</f>
        <v>0</v>
      </c>
      <c r="BL310" s="24" t="s">
        <v>276</v>
      </c>
      <c r="BM310" s="24" t="s">
        <v>1441</v>
      </c>
    </row>
    <row r="311" spans="2:65" s="1" customFormat="1" ht="22.5" customHeight="1">
      <c r="B311" s="42"/>
      <c r="C311" s="195" t="s">
        <v>33</v>
      </c>
      <c r="D311" s="195" t="s">
        <v>219</v>
      </c>
      <c r="E311" s="196" t="s">
        <v>1442</v>
      </c>
      <c r="F311" s="197" t="s">
        <v>1443</v>
      </c>
      <c r="G311" s="198" t="s">
        <v>450</v>
      </c>
      <c r="H311" s="199">
        <v>48</v>
      </c>
      <c r="I311" s="200"/>
      <c r="J311" s="201">
        <f>ROUND(I311*H311,2)</f>
        <v>0</v>
      </c>
      <c r="K311" s="197" t="s">
        <v>352</v>
      </c>
      <c r="L311" s="62"/>
      <c r="M311" s="202" t="s">
        <v>40</v>
      </c>
      <c r="N311" s="203" t="s">
        <v>54</v>
      </c>
      <c r="O311" s="43"/>
      <c r="P311" s="204">
        <f>O311*H311</f>
        <v>0</v>
      </c>
      <c r="Q311" s="204">
        <v>0</v>
      </c>
      <c r="R311" s="204">
        <f>Q311*H311</f>
        <v>0</v>
      </c>
      <c r="S311" s="204">
        <v>0</v>
      </c>
      <c r="T311" s="205">
        <f>S311*H311</f>
        <v>0</v>
      </c>
      <c r="AR311" s="24" t="s">
        <v>276</v>
      </c>
      <c r="AT311" s="24" t="s">
        <v>219</v>
      </c>
      <c r="AU311" s="24" t="s">
        <v>92</v>
      </c>
      <c r="AY311" s="24" t="s">
        <v>217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24" t="s">
        <v>24</v>
      </c>
      <c r="BK311" s="206">
        <f>ROUND(I311*H311,2)</f>
        <v>0</v>
      </c>
      <c r="BL311" s="24" t="s">
        <v>276</v>
      </c>
      <c r="BM311" s="24" t="s">
        <v>1444</v>
      </c>
    </row>
    <row r="312" spans="2:51" s="14" customFormat="1" ht="13.5">
      <c r="B312" s="260"/>
      <c r="C312" s="261"/>
      <c r="D312" s="209" t="s">
        <v>231</v>
      </c>
      <c r="E312" s="262" t="s">
        <v>40</v>
      </c>
      <c r="F312" s="263" t="s">
        <v>1167</v>
      </c>
      <c r="G312" s="261"/>
      <c r="H312" s="264" t="s">
        <v>40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231</v>
      </c>
      <c r="AU312" s="270" t="s">
        <v>92</v>
      </c>
      <c r="AV312" s="14" t="s">
        <v>24</v>
      </c>
      <c r="AW312" s="14" t="s">
        <v>43</v>
      </c>
      <c r="AX312" s="14" t="s">
        <v>83</v>
      </c>
      <c r="AY312" s="270" t="s">
        <v>217</v>
      </c>
    </row>
    <row r="313" spans="2:51" s="14" customFormat="1" ht="13.5">
      <c r="B313" s="260"/>
      <c r="C313" s="261"/>
      <c r="D313" s="209" t="s">
        <v>231</v>
      </c>
      <c r="E313" s="262" t="s">
        <v>40</v>
      </c>
      <c r="F313" s="263" t="s">
        <v>1307</v>
      </c>
      <c r="G313" s="261"/>
      <c r="H313" s="264" t="s">
        <v>40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231</v>
      </c>
      <c r="AU313" s="270" t="s">
        <v>92</v>
      </c>
      <c r="AV313" s="14" t="s">
        <v>24</v>
      </c>
      <c r="AW313" s="14" t="s">
        <v>43</v>
      </c>
      <c r="AX313" s="14" t="s">
        <v>83</v>
      </c>
      <c r="AY313" s="270" t="s">
        <v>217</v>
      </c>
    </row>
    <row r="314" spans="2:51" s="11" customFormat="1" ht="13.5">
      <c r="B314" s="207"/>
      <c r="C314" s="208"/>
      <c r="D314" s="209" t="s">
        <v>231</v>
      </c>
      <c r="E314" s="210" t="s">
        <v>40</v>
      </c>
      <c r="F314" s="211" t="s">
        <v>160</v>
      </c>
      <c r="G314" s="208"/>
      <c r="H314" s="212">
        <v>48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231</v>
      </c>
      <c r="AU314" s="218" t="s">
        <v>92</v>
      </c>
      <c r="AV314" s="11" t="s">
        <v>92</v>
      </c>
      <c r="AW314" s="11" t="s">
        <v>43</v>
      </c>
      <c r="AX314" s="11" t="s">
        <v>83</v>
      </c>
      <c r="AY314" s="218" t="s">
        <v>217</v>
      </c>
    </row>
    <row r="315" spans="2:51" s="13" customFormat="1" ht="13.5">
      <c r="B315" s="230"/>
      <c r="C315" s="231"/>
      <c r="D315" s="232" t="s">
        <v>231</v>
      </c>
      <c r="E315" s="233" t="s">
        <v>40</v>
      </c>
      <c r="F315" s="234" t="s">
        <v>238</v>
      </c>
      <c r="G315" s="231"/>
      <c r="H315" s="235">
        <v>48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231</v>
      </c>
      <c r="AU315" s="241" t="s">
        <v>92</v>
      </c>
      <c r="AV315" s="13" t="s">
        <v>224</v>
      </c>
      <c r="AW315" s="13" t="s">
        <v>43</v>
      </c>
      <c r="AX315" s="13" t="s">
        <v>24</v>
      </c>
      <c r="AY315" s="241" t="s">
        <v>217</v>
      </c>
    </row>
    <row r="316" spans="2:65" s="1" customFormat="1" ht="22.5" customHeight="1">
      <c r="B316" s="42"/>
      <c r="C316" s="242" t="s">
        <v>406</v>
      </c>
      <c r="D316" s="242" t="s">
        <v>266</v>
      </c>
      <c r="E316" s="243" t="s">
        <v>1445</v>
      </c>
      <c r="F316" s="244" t="s">
        <v>1446</v>
      </c>
      <c r="G316" s="245" t="s">
        <v>450</v>
      </c>
      <c r="H316" s="246">
        <v>48</v>
      </c>
      <c r="I316" s="247"/>
      <c r="J316" s="248">
        <f>ROUND(I316*H316,2)</f>
        <v>0</v>
      </c>
      <c r="K316" s="244" t="s">
        <v>40</v>
      </c>
      <c r="L316" s="249"/>
      <c r="M316" s="250" t="s">
        <v>40</v>
      </c>
      <c r="N316" s="251" t="s">
        <v>54</v>
      </c>
      <c r="O316" s="43"/>
      <c r="P316" s="204">
        <f>O316*H316</f>
        <v>0</v>
      </c>
      <c r="Q316" s="204">
        <v>0.0166</v>
      </c>
      <c r="R316" s="204">
        <f>Q316*H316</f>
        <v>0.7968</v>
      </c>
      <c r="S316" s="204">
        <v>0</v>
      </c>
      <c r="T316" s="205">
        <f>S316*H316</f>
        <v>0</v>
      </c>
      <c r="AR316" s="24" t="s">
        <v>357</v>
      </c>
      <c r="AT316" s="24" t="s">
        <v>266</v>
      </c>
      <c r="AU316" s="24" t="s">
        <v>92</v>
      </c>
      <c r="AY316" s="24" t="s">
        <v>217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24" t="s">
        <v>24</v>
      </c>
      <c r="BK316" s="206">
        <f>ROUND(I316*H316,2)</f>
        <v>0</v>
      </c>
      <c r="BL316" s="24" t="s">
        <v>276</v>
      </c>
      <c r="BM316" s="24" t="s">
        <v>1447</v>
      </c>
    </row>
    <row r="317" spans="2:51" s="14" customFormat="1" ht="13.5">
      <c r="B317" s="260"/>
      <c r="C317" s="261"/>
      <c r="D317" s="209" t="s">
        <v>231</v>
      </c>
      <c r="E317" s="262" t="s">
        <v>40</v>
      </c>
      <c r="F317" s="263" t="s">
        <v>1167</v>
      </c>
      <c r="G317" s="261"/>
      <c r="H317" s="264" t="s">
        <v>40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AT317" s="270" t="s">
        <v>231</v>
      </c>
      <c r="AU317" s="270" t="s">
        <v>92</v>
      </c>
      <c r="AV317" s="14" t="s">
        <v>24</v>
      </c>
      <c r="AW317" s="14" t="s">
        <v>43</v>
      </c>
      <c r="AX317" s="14" t="s">
        <v>83</v>
      </c>
      <c r="AY317" s="270" t="s">
        <v>217</v>
      </c>
    </row>
    <row r="318" spans="2:51" s="14" customFormat="1" ht="13.5">
      <c r="B318" s="260"/>
      <c r="C318" s="261"/>
      <c r="D318" s="209" t="s">
        <v>231</v>
      </c>
      <c r="E318" s="262" t="s">
        <v>40</v>
      </c>
      <c r="F318" s="263" t="s">
        <v>1307</v>
      </c>
      <c r="G318" s="261"/>
      <c r="H318" s="264" t="s">
        <v>40</v>
      </c>
      <c r="I318" s="265"/>
      <c r="J318" s="261"/>
      <c r="K318" s="261"/>
      <c r="L318" s="266"/>
      <c r="M318" s="267"/>
      <c r="N318" s="268"/>
      <c r="O318" s="268"/>
      <c r="P318" s="268"/>
      <c r="Q318" s="268"/>
      <c r="R318" s="268"/>
      <c r="S318" s="268"/>
      <c r="T318" s="269"/>
      <c r="AT318" s="270" t="s">
        <v>231</v>
      </c>
      <c r="AU318" s="270" t="s">
        <v>92</v>
      </c>
      <c r="AV318" s="14" t="s">
        <v>24</v>
      </c>
      <c r="AW318" s="14" t="s">
        <v>43</v>
      </c>
      <c r="AX318" s="14" t="s">
        <v>83</v>
      </c>
      <c r="AY318" s="270" t="s">
        <v>217</v>
      </c>
    </row>
    <row r="319" spans="2:51" s="11" customFormat="1" ht="13.5">
      <c r="B319" s="207"/>
      <c r="C319" s="208"/>
      <c r="D319" s="209" t="s">
        <v>231</v>
      </c>
      <c r="E319" s="210" t="s">
        <v>40</v>
      </c>
      <c r="F319" s="211" t="s">
        <v>160</v>
      </c>
      <c r="G319" s="208"/>
      <c r="H319" s="212">
        <v>48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231</v>
      </c>
      <c r="AU319" s="218" t="s">
        <v>92</v>
      </c>
      <c r="AV319" s="11" t="s">
        <v>92</v>
      </c>
      <c r="AW319" s="11" t="s">
        <v>43</v>
      </c>
      <c r="AX319" s="11" t="s">
        <v>83</v>
      </c>
      <c r="AY319" s="218" t="s">
        <v>217</v>
      </c>
    </row>
    <row r="320" spans="2:51" s="13" customFormat="1" ht="13.5">
      <c r="B320" s="230"/>
      <c r="C320" s="231"/>
      <c r="D320" s="232" t="s">
        <v>231</v>
      </c>
      <c r="E320" s="233" t="s">
        <v>40</v>
      </c>
      <c r="F320" s="234" t="s">
        <v>238</v>
      </c>
      <c r="G320" s="231"/>
      <c r="H320" s="235">
        <v>48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231</v>
      </c>
      <c r="AU320" s="241" t="s">
        <v>92</v>
      </c>
      <c r="AV320" s="13" t="s">
        <v>224</v>
      </c>
      <c r="AW320" s="13" t="s">
        <v>43</v>
      </c>
      <c r="AX320" s="13" t="s">
        <v>24</v>
      </c>
      <c r="AY320" s="241" t="s">
        <v>217</v>
      </c>
    </row>
    <row r="321" spans="2:65" s="1" customFormat="1" ht="22.5" customHeight="1">
      <c r="B321" s="42"/>
      <c r="C321" s="195" t="s">
        <v>410</v>
      </c>
      <c r="D321" s="195" t="s">
        <v>219</v>
      </c>
      <c r="E321" s="196" t="s">
        <v>1448</v>
      </c>
      <c r="F321" s="197" t="s">
        <v>1449</v>
      </c>
      <c r="G321" s="198" t="s">
        <v>450</v>
      </c>
      <c r="H321" s="199">
        <v>68</v>
      </c>
      <c r="I321" s="200"/>
      <c r="J321" s="201">
        <f>ROUND(I321*H321,2)</f>
        <v>0</v>
      </c>
      <c r="K321" s="197" t="s">
        <v>352</v>
      </c>
      <c r="L321" s="62"/>
      <c r="M321" s="202" t="s">
        <v>40</v>
      </c>
      <c r="N321" s="203" t="s">
        <v>54</v>
      </c>
      <c r="O321" s="43"/>
      <c r="P321" s="204">
        <f>O321*H321</f>
        <v>0</v>
      </c>
      <c r="Q321" s="204">
        <v>0</v>
      </c>
      <c r="R321" s="204">
        <f>Q321*H321</f>
        <v>0</v>
      </c>
      <c r="S321" s="204">
        <v>0</v>
      </c>
      <c r="T321" s="205">
        <f>S321*H321</f>
        <v>0</v>
      </c>
      <c r="AR321" s="24" t="s">
        <v>276</v>
      </c>
      <c r="AT321" s="24" t="s">
        <v>219</v>
      </c>
      <c r="AU321" s="24" t="s">
        <v>92</v>
      </c>
      <c r="AY321" s="24" t="s">
        <v>217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4" t="s">
        <v>24</v>
      </c>
      <c r="BK321" s="206">
        <f>ROUND(I321*H321,2)</f>
        <v>0</v>
      </c>
      <c r="BL321" s="24" t="s">
        <v>276</v>
      </c>
      <c r="BM321" s="24" t="s">
        <v>1450</v>
      </c>
    </row>
    <row r="322" spans="2:51" s="14" customFormat="1" ht="13.5">
      <c r="B322" s="260"/>
      <c r="C322" s="261"/>
      <c r="D322" s="209" t="s">
        <v>231</v>
      </c>
      <c r="E322" s="262" t="s">
        <v>40</v>
      </c>
      <c r="F322" s="263" t="s">
        <v>1167</v>
      </c>
      <c r="G322" s="261"/>
      <c r="H322" s="264" t="s">
        <v>40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AT322" s="270" t="s">
        <v>231</v>
      </c>
      <c r="AU322" s="270" t="s">
        <v>92</v>
      </c>
      <c r="AV322" s="14" t="s">
        <v>24</v>
      </c>
      <c r="AW322" s="14" t="s">
        <v>43</v>
      </c>
      <c r="AX322" s="14" t="s">
        <v>83</v>
      </c>
      <c r="AY322" s="270" t="s">
        <v>217</v>
      </c>
    </row>
    <row r="323" spans="2:51" s="14" customFormat="1" ht="13.5">
      <c r="B323" s="260"/>
      <c r="C323" s="261"/>
      <c r="D323" s="209" t="s">
        <v>231</v>
      </c>
      <c r="E323" s="262" t="s">
        <v>40</v>
      </c>
      <c r="F323" s="263" t="s">
        <v>1307</v>
      </c>
      <c r="G323" s="261"/>
      <c r="H323" s="264" t="s">
        <v>40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231</v>
      </c>
      <c r="AU323" s="270" t="s">
        <v>92</v>
      </c>
      <c r="AV323" s="14" t="s">
        <v>24</v>
      </c>
      <c r="AW323" s="14" t="s">
        <v>43</v>
      </c>
      <c r="AX323" s="14" t="s">
        <v>83</v>
      </c>
      <c r="AY323" s="270" t="s">
        <v>217</v>
      </c>
    </row>
    <row r="324" spans="2:51" s="11" customFormat="1" ht="13.5">
      <c r="B324" s="207"/>
      <c r="C324" s="208"/>
      <c r="D324" s="209" t="s">
        <v>231</v>
      </c>
      <c r="E324" s="210" t="s">
        <v>40</v>
      </c>
      <c r="F324" s="211" t="s">
        <v>1451</v>
      </c>
      <c r="G324" s="208"/>
      <c r="H324" s="212">
        <v>68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231</v>
      </c>
      <c r="AU324" s="218" t="s">
        <v>92</v>
      </c>
      <c r="AV324" s="11" t="s">
        <v>92</v>
      </c>
      <c r="AW324" s="11" t="s">
        <v>43</v>
      </c>
      <c r="AX324" s="11" t="s">
        <v>83</v>
      </c>
      <c r="AY324" s="218" t="s">
        <v>217</v>
      </c>
    </row>
    <row r="325" spans="2:51" s="13" customFormat="1" ht="13.5">
      <c r="B325" s="230"/>
      <c r="C325" s="231"/>
      <c r="D325" s="232" t="s">
        <v>231</v>
      </c>
      <c r="E325" s="233" t="s">
        <v>40</v>
      </c>
      <c r="F325" s="234" t="s">
        <v>238</v>
      </c>
      <c r="G325" s="231"/>
      <c r="H325" s="235">
        <v>68</v>
      </c>
      <c r="I325" s="236"/>
      <c r="J325" s="231"/>
      <c r="K325" s="231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231</v>
      </c>
      <c r="AU325" s="241" t="s">
        <v>92</v>
      </c>
      <c r="AV325" s="13" t="s">
        <v>224</v>
      </c>
      <c r="AW325" s="13" t="s">
        <v>43</v>
      </c>
      <c r="AX325" s="13" t="s">
        <v>24</v>
      </c>
      <c r="AY325" s="241" t="s">
        <v>217</v>
      </c>
    </row>
    <row r="326" spans="2:65" s="1" customFormat="1" ht="31.5" customHeight="1">
      <c r="B326" s="42"/>
      <c r="C326" s="195" t="s">
        <v>414</v>
      </c>
      <c r="D326" s="195" t="s">
        <v>219</v>
      </c>
      <c r="E326" s="196" t="s">
        <v>1452</v>
      </c>
      <c r="F326" s="197" t="s">
        <v>1453</v>
      </c>
      <c r="G326" s="198" t="s">
        <v>450</v>
      </c>
      <c r="H326" s="199">
        <v>20</v>
      </c>
      <c r="I326" s="200"/>
      <c r="J326" s="201">
        <f>ROUND(I326*H326,2)</f>
        <v>0</v>
      </c>
      <c r="K326" s="197" t="s">
        <v>352</v>
      </c>
      <c r="L326" s="62"/>
      <c r="M326" s="202" t="s">
        <v>40</v>
      </c>
      <c r="N326" s="203" t="s">
        <v>54</v>
      </c>
      <c r="O326" s="43"/>
      <c r="P326" s="204">
        <f>O326*H326</f>
        <v>0</v>
      </c>
      <c r="Q326" s="204">
        <v>0</v>
      </c>
      <c r="R326" s="204">
        <f>Q326*H326</f>
        <v>0</v>
      </c>
      <c r="S326" s="204">
        <v>0</v>
      </c>
      <c r="T326" s="205">
        <f>S326*H326</f>
        <v>0</v>
      </c>
      <c r="AR326" s="24" t="s">
        <v>276</v>
      </c>
      <c r="AT326" s="24" t="s">
        <v>219</v>
      </c>
      <c r="AU326" s="24" t="s">
        <v>92</v>
      </c>
      <c r="AY326" s="24" t="s">
        <v>217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24" t="s">
        <v>24</v>
      </c>
      <c r="BK326" s="206">
        <f>ROUND(I326*H326,2)</f>
        <v>0</v>
      </c>
      <c r="BL326" s="24" t="s">
        <v>276</v>
      </c>
      <c r="BM326" s="24" t="s">
        <v>1454</v>
      </c>
    </row>
    <row r="327" spans="2:51" s="14" customFormat="1" ht="13.5">
      <c r="B327" s="260"/>
      <c r="C327" s="261"/>
      <c r="D327" s="209" t="s">
        <v>231</v>
      </c>
      <c r="E327" s="262" t="s">
        <v>40</v>
      </c>
      <c r="F327" s="263" t="s">
        <v>1167</v>
      </c>
      <c r="G327" s="261"/>
      <c r="H327" s="264" t="s">
        <v>40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AT327" s="270" t="s">
        <v>231</v>
      </c>
      <c r="AU327" s="270" t="s">
        <v>92</v>
      </c>
      <c r="AV327" s="14" t="s">
        <v>24</v>
      </c>
      <c r="AW327" s="14" t="s">
        <v>43</v>
      </c>
      <c r="AX327" s="14" t="s">
        <v>83</v>
      </c>
      <c r="AY327" s="270" t="s">
        <v>217</v>
      </c>
    </row>
    <row r="328" spans="2:51" s="14" customFormat="1" ht="13.5">
      <c r="B328" s="260"/>
      <c r="C328" s="261"/>
      <c r="D328" s="209" t="s">
        <v>231</v>
      </c>
      <c r="E328" s="262" t="s">
        <v>40</v>
      </c>
      <c r="F328" s="263" t="s">
        <v>1307</v>
      </c>
      <c r="G328" s="261"/>
      <c r="H328" s="264" t="s">
        <v>40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231</v>
      </c>
      <c r="AU328" s="270" t="s">
        <v>92</v>
      </c>
      <c r="AV328" s="14" t="s">
        <v>24</v>
      </c>
      <c r="AW328" s="14" t="s">
        <v>43</v>
      </c>
      <c r="AX328" s="14" t="s">
        <v>83</v>
      </c>
      <c r="AY328" s="270" t="s">
        <v>217</v>
      </c>
    </row>
    <row r="329" spans="2:51" s="11" customFormat="1" ht="13.5">
      <c r="B329" s="207"/>
      <c r="C329" s="208"/>
      <c r="D329" s="209" t="s">
        <v>231</v>
      </c>
      <c r="E329" s="210" t="s">
        <v>40</v>
      </c>
      <c r="F329" s="211" t="s">
        <v>294</v>
      </c>
      <c r="G329" s="208"/>
      <c r="H329" s="212">
        <v>20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231</v>
      </c>
      <c r="AU329" s="218" t="s">
        <v>92</v>
      </c>
      <c r="AV329" s="11" t="s">
        <v>92</v>
      </c>
      <c r="AW329" s="11" t="s">
        <v>43</v>
      </c>
      <c r="AX329" s="11" t="s">
        <v>83</v>
      </c>
      <c r="AY329" s="218" t="s">
        <v>217</v>
      </c>
    </row>
    <row r="330" spans="2:51" s="13" customFormat="1" ht="13.5">
      <c r="B330" s="230"/>
      <c r="C330" s="231"/>
      <c r="D330" s="209" t="s">
        <v>231</v>
      </c>
      <c r="E330" s="252" t="s">
        <v>40</v>
      </c>
      <c r="F330" s="253" t="s">
        <v>238</v>
      </c>
      <c r="G330" s="231"/>
      <c r="H330" s="254">
        <v>20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231</v>
      </c>
      <c r="AU330" s="241" t="s">
        <v>92</v>
      </c>
      <c r="AV330" s="13" t="s">
        <v>224</v>
      </c>
      <c r="AW330" s="13" t="s">
        <v>43</v>
      </c>
      <c r="AX330" s="13" t="s">
        <v>24</v>
      </c>
      <c r="AY330" s="241" t="s">
        <v>217</v>
      </c>
    </row>
    <row r="331" spans="2:63" s="10" customFormat="1" ht="37.35" customHeight="1">
      <c r="B331" s="178"/>
      <c r="C331" s="179"/>
      <c r="D331" s="192" t="s">
        <v>82</v>
      </c>
      <c r="E331" s="279" t="s">
        <v>1281</v>
      </c>
      <c r="F331" s="279" t="s">
        <v>1282</v>
      </c>
      <c r="G331" s="179"/>
      <c r="H331" s="179"/>
      <c r="I331" s="182"/>
      <c r="J331" s="280">
        <f>BK331</f>
        <v>0</v>
      </c>
      <c r="K331" s="179"/>
      <c r="L331" s="184"/>
      <c r="M331" s="185"/>
      <c r="N331" s="186"/>
      <c r="O331" s="186"/>
      <c r="P331" s="187">
        <f>SUM(P332:P346)</f>
        <v>0</v>
      </c>
      <c r="Q331" s="186"/>
      <c r="R331" s="187">
        <f>SUM(R332:R346)</f>
        <v>0</v>
      </c>
      <c r="S331" s="186"/>
      <c r="T331" s="188">
        <f>SUM(T332:T346)</f>
        <v>0</v>
      </c>
      <c r="AR331" s="189" t="s">
        <v>224</v>
      </c>
      <c r="AT331" s="190" t="s">
        <v>82</v>
      </c>
      <c r="AU331" s="190" t="s">
        <v>83</v>
      </c>
      <c r="AY331" s="189" t="s">
        <v>217</v>
      </c>
      <c r="BK331" s="191">
        <f>SUM(BK332:BK346)</f>
        <v>0</v>
      </c>
    </row>
    <row r="332" spans="2:65" s="1" customFormat="1" ht="22.5" customHeight="1">
      <c r="B332" s="42"/>
      <c r="C332" s="195" t="s">
        <v>417</v>
      </c>
      <c r="D332" s="195" t="s">
        <v>219</v>
      </c>
      <c r="E332" s="196" t="s">
        <v>1283</v>
      </c>
      <c r="F332" s="197" t="s">
        <v>1284</v>
      </c>
      <c r="G332" s="198" t="s">
        <v>1285</v>
      </c>
      <c r="H332" s="199">
        <v>50</v>
      </c>
      <c r="I332" s="200"/>
      <c r="J332" s="201">
        <f>ROUND(I332*H332,2)</f>
        <v>0</v>
      </c>
      <c r="K332" s="197" t="s">
        <v>352</v>
      </c>
      <c r="L332" s="62"/>
      <c r="M332" s="202" t="s">
        <v>40</v>
      </c>
      <c r="N332" s="203" t="s">
        <v>54</v>
      </c>
      <c r="O332" s="43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AR332" s="24" t="s">
        <v>1286</v>
      </c>
      <c r="AT332" s="24" t="s">
        <v>219</v>
      </c>
      <c r="AU332" s="24" t="s">
        <v>24</v>
      </c>
      <c r="AY332" s="24" t="s">
        <v>217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24" t="s">
        <v>24</v>
      </c>
      <c r="BK332" s="206">
        <f>ROUND(I332*H332,2)</f>
        <v>0</v>
      </c>
      <c r="BL332" s="24" t="s">
        <v>1286</v>
      </c>
      <c r="BM332" s="24" t="s">
        <v>1455</v>
      </c>
    </row>
    <row r="333" spans="2:51" s="14" customFormat="1" ht="13.5">
      <c r="B333" s="260"/>
      <c r="C333" s="261"/>
      <c r="D333" s="209" t="s">
        <v>231</v>
      </c>
      <c r="E333" s="262" t="s">
        <v>40</v>
      </c>
      <c r="F333" s="263" t="s">
        <v>1167</v>
      </c>
      <c r="G333" s="261"/>
      <c r="H333" s="264" t="s">
        <v>40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231</v>
      </c>
      <c r="AU333" s="270" t="s">
        <v>24</v>
      </c>
      <c r="AV333" s="14" t="s">
        <v>24</v>
      </c>
      <c r="AW333" s="14" t="s">
        <v>43</v>
      </c>
      <c r="AX333" s="14" t="s">
        <v>83</v>
      </c>
      <c r="AY333" s="270" t="s">
        <v>217</v>
      </c>
    </row>
    <row r="334" spans="2:51" s="14" customFormat="1" ht="13.5">
      <c r="B334" s="260"/>
      <c r="C334" s="261"/>
      <c r="D334" s="209" t="s">
        <v>231</v>
      </c>
      <c r="E334" s="262" t="s">
        <v>40</v>
      </c>
      <c r="F334" s="263" t="s">
        <v>1301</v>
      </c>
      <c r="G334" s="261"/>
      <c r="H334" s="264" t="s">
        <v>40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AT334" s="270" t="s">
        <v>231</v>
      </c>
      <c r="AU334" s="270" t="s">
        <v>24</v>
      </c>
      <c r="AV334" s="14" t="s">
        <v>24</v>
      </c>
      <c r="AW334" s="14" t="s">
        <v>43</v>
      </c>
      <c r="AX334" s="14" t="s">
        <v>83</v>
      </c>
      <c r="AY334" s="270" t="s">
        <v>217</v>
      </c>
    </row>
    <row r="335" spans="2:51" s="11" customFormat="1" ht="13.5">
      <c r="B335" s="207"/>
      <c r="C335" s="208"/>
      <c r="D335" s="209" t="s">
        <v>231</v>
      </c>
      <c r="E335" s="210" t="s">
        <v>40</v>
      </c>
      <c r="F335" s="211" t="s">
        <v>1456</v>
      </c>
      <c r="G335" s="208"/>
      <c r="H335" s="212">
        <v>16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231</v>
      </c>
      <c r="AU335" s="218" t="s">
        <v>24</v>
      </c>
      <c r="AV335" s="11" t="s">
        <v>92</v>
      </c>
      <c r="AW335" s="11" t="s">
        <v>43</v>
      </c>
      <c r="AX335" s="11" t="s">
        <v>83</v>
      </c>
      <c r="AY335" s="218" t="s">
        <v>217</v>
      </c>
    </row>
    <row r="336" spans="2:51" s="11" customFormat="1" ht="13.5">
      <c r="B336" s="207"/>
      <c r="C336" s="208"/>
      <c r="D336" s="209" t="s">
        <v>231</v>
      </c>
      <c r="E336" s="210" t="s">
        <v>40</v>
      </c>
      <c r="F336" s="211" t="s">
        <v>1457</v>
      </c>
      <c r="G336" s="208"/>
      <c r="H336" s="212">
        <v>6</v>
      </c>
      <c r="I336" s="213"/>
      <c r="J336" s="208"/>
      <c r="K336" s="208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231</v>
      </c>
      <c r="AU336" s="218" t="s">
        <v>24</v>
      </c>
      <c r="AV336" s="11" t="s">
        <v>92</v>
      </c>
      <c r="AW336" s="11" t="s">
        <v>43</v>
      </c>
      <c r="AX336" s="11" t="s">
        <v>83</v>
      </c>
      <c r="AY336" s="218" t="s">
        <v>217</v>
      </c>
    </row>
    <row r="337" spans="2:51" s="11" customFormat="1" ht="13.5">
      <c r="B337" s="207"/>
      <c r="C337" s="208"/>
      <c r="D337" s="209" t="s">
        <v>231</v>
      </c>
      <c r="E337" s="210" t="s">
        <v>40</v>
      </c>
      <c r="F337" s="211" t="s">
        <v>1458</v>
      </c>
      <c r="G337" s="208"/>
      <c r="H337" s="212">
        <v>8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231</v>
      </c>
      <c r="AU337" s="218" t="s">
        <v>24</v>
      </c>
      <c r="AV337" s="11" t="s">
        <v>92</v>
      </c>
      <c r="AW337" s="11" t="s">
        <v>43</v>
      </c>
      <c r="AX337" s="11" t="s">
        <v>83</v>
      </c>
      <c r="AY337" s="218" t="s">
        <v>217</v>
      </c>
    </row>
    <row r="338" spans="2:51" s="11" customFormat="1" ht="13.5">
      <c r="B338" s="207"/>
      <c r="C338" s="208"/>
      <c r="D338" s="209" t="s">
        <v>231</v>
      </c>
      <c r="E338" s="210" t="s">
        <v>40</v>
      </c>
      <c r="F338" s="211" t="s">
        <v>1459</v>
      </c>
      <c r="G338" s="208"/>
      <c r="H338" s="212">
        <v>20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231</v>
      </c>
      <c r="AU338" s="218" t="s">
        <v>24</v>
      </c>
      <c r="AV338" s="11" t="s">
        <v>92</v>
      </c>
      <c r="AW338" s="11" t="s">
        <v>43</v>
      </c>
      <c r="AX338" s="11" t="s">
        <v>83</v>
      </c>
      <c r="AY338" s="218" t="s">
        <v>217</v>
      </c>
    </row>
    <row r="339" spans="2:51" s="13" customFormat="1" ht="13.5">
      <c r="B339" s="230"/>
      <c r="C339" s="231"/>
      <c r="D339" s="232" t="s">
        <v>231</v>
      </c>
      <c r="E339" s="233" t="s">
        <v>40</v>
      </c>
      <c r="F339" s="234" t="s">
        <v>238</v>
      </c>
      <c r="G339" s="231"/>
      <c r="H339" s="235">
        <v>50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231</v>
      </c>
      <c r="AU339" s="241" t="s">
        <v>24</v>
      </c>
      <c r="AV339" s="13" t="s">
        <v>224</v>
      </c>
      <c r="AW339" s="13" t="s">
        <v>43</v>
      </c>
      <c r="AX339" s="13" t="s">
        <v>24</v>
      </c>
      <c r="AY339" s="241" t="s">
        <v>217</v>
      </c>
    </row>
    <row r="340" spans="2:65" s="1" customFormat="1" ht="22.5" customHeight="1">
      <c r="B340" s="42"/>
      <c r="C340" s="195" t="s">
        <v>420</v>
      </c>
      <c r="D340" s="195" t="s">
        <v>219</v>
      </c>
      <c r="E340" s="196" t="s">
        <v>1460</v>
      </c>
      <c r="F340" s="197" t="s">
        <v>1461</v>
      </c>
      <c r="G340" s="198" t="s">
        <v>1285</v>
      </c>
      <c r="H340" s="199">
        <v>48</v>
      </c>
      <c r="I340" s="200"/>
      <c r="J340" s="201">
        <f>ROUND(I340*H340,2)</f>
        <v>0</v>
      </c>
      <c r="K340" s="197" t="s">
        <v>40</v>
      </c>
      <c r="L340" s="62"/>
      <c r="M340" s="202" t="s">
        <v>40</v>
      </c>
      <c r="N340" s="203" t="s">
        <v>54</v>
      </c>
      <c r="O340" s="43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AR340" s="24" t="s">
        <v>1286</v>
      </c>
      <c r="AT340" s="24" t="s">
        <v>219</v>
      </c>
      <c r="AU340" s="24" t="s">
        <v>24</v>
      </c>
      <c r="AY340" s="24" t="s">
        <v>217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4" t="s">
        <v>24</v>
      </c>
      <c r="BK340" s="206">
        <f>ROUND(I340*H340,2)</f>
        <v>0</v>
      </c>
      <c r="BL340" s="24" t="s">
        <v>1286</v>
      </c>
      <c r="BM340" s="24" t="s">
        <v>1462</v>
      </c>
    </row>
    <row r="341" spans="2:51" s="14" customFormat="1" ht="13.5">
      <c r="B341" s="260"/>
      <c r="C341" s="261"/>
      <c r="D341" s="209" t="s">
        <v>231</v>
      </c>
      <c r="E341" s="262" t="s">
        <v>40</v>
      </c>
      <c r="F341" s="263" t="s">
        <v>1167</v>
      </c>
      <c r="G341" s="261"/>
      <c r="H341" s="264" t="s">
        <v>40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231</v>
      </c>
      <c r="AU341" s="270" t="s">
        <v>24</v>
      </c>
      <c r="AV341" s="14" t="s">
        <v>24</v>
      </c>
      <c r="AW341" s="14" t="s">
        <v>43</v>
      </c>
      <c r="AX341" s="14" t="s">
        <v>83</v>
      </c>
      <c r="AY341" s="270" t="s">
        <v>217</v>
      </c>
    </row>
    <row r="342" spans="2:51" s="14" customFormat="1" ht="13.5">
      <c r="B342" s="260"/>
      <c r="C342" s="261"/>
      <c r="D342" s="209" t="s">
        <v>231</v>
      </c>
      <c r="E342" s="262" t="s">
        <v>40</v>
      </c>
      <c r="F342" s="263" t="s">
        <v>1301</v>
      </c>
      <c r="G342" s="261"/>
      <c r="H342" s="264" t="s">
        <v>40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AT342" s="270" t="s">
        <v>231</v>
      </c>
      <c r="AU342" s="270" t="s">
        <v>24</v>
      </c>
      <c r="AV342" s="14" t="s">
        <v>24</v>
      </c>
      <c r="AW342" s="14" t="s">
        <v>43</v>
      </c>
      <c r="AX342" s="14" t="s">
        <v>83</v>
      </c>
      <c r="AY342" s="270" t="s">
        <v>217</v>
      </c>
    </row>
    <row r="343" spans="2:51" s="11" customFormat="1" ht="13.5">
      <c r="B343" s="207"/>
      <c r="C343" s="208"/>
      <c r="D343" s="209" t="s">
        <v>231</v>
      </c>
      <c r="E343" s="210" t="s">
        <v>40</v>
      </c>
      <c r="F343" s="211" t="s">
        <v>1463</v>
      </c>
      <c r="G343" s="208"/>
      <c r="H343" s="212">
        <v>16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231</v>
      </c>
      <c r="AU343" s="218" t="s">
        <v>24</v>
      </c>
      <c r="AV343" s="11" t="s">
        <v>92</v>
      </c>
      <c r="AW343" s="11" t="s">
        <v>43</v>
      </c>
      <c r="AX343" s="11" t="s">
        <v>83</v>
      </c>
      <c r="AY343" s="218" t="s">
        <v>217</v>
      </c>
    </row>
    <row r="344" spans="2:51" s="11" customFormat="1" ht="13.5">
      <c r="B344" s="207"/>
      <c r="C344" s="208"/>
      <c r="D344" s="209" t="s">
        <v>231</v>
      </c>
      <c r="E344" s="210" t="s">
        <v>40</v>
      </c>
      <c r="F344" s="211" t="s">
        <v>1464</v>
      </c>
      <c r="G344" s="208"/>
      <c r="H344" s="212">
        <v>8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231</v>
      </c>
      <c r="AU344" s="218" t="s">
        <v>24</v>
      </c>
      <c r="AV344" s="11" t="s">
        <v>92</v>
      </c>
      <c r="AW344" s="11" t="s">
        <v>43</v>
      </c>
      <c r="AX344" s="11" t="s">
        <v>83</v>
      </c>
      <c r="AY344" s="218" t="s">
        <v>217</v>
      </c>
    </row>
    <row r="345" spans="2:51" s="11" customFormat="1" ht="13.5">
      <c r="B345" s="207"/>
      <c r="C345" s="208"/>
      <c r="D345" s="209" t="s">
        <v>231</v>
      </c>
      <c r="E345" s="210" t="s">
        <v>40</v>
      </c>
      <c r="F345" s="211" t="s">
        <v>1465</v>
      </c>
      <c r="G345" s="208"/>
      <c r="H345" s="212">
        <v>24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231</v>
      </c>
      <c r="AU345" s="218" t="s">
        <v>24</v>
      </c>
      <c r="AV345" s="11" t="s">
        <v>92</v>
      </c>
      <c r="AW345" s="11" t="s">
        <v>43</v>
      </c>
      <c r="AX345" s="11" t="s">
        <v>83</v>
      </c>
      <c r="AY345" s="218" t="s">
        <v>217</v>
      </c>
    </row>
    <row r="346" spans="2:51" s="13" customFormat="1" ht="13.5">
      <c r="B346" s="230"/>
      <c r="C346" s="231"/>
      <c r="D346" s="209" t="s">
        <v>231</v>
      </c>
      <c r="E346" s="252" t="s">
        <v>40</v>
      </c>
      <c r="F346" s="253" t="s">
        <v>238</v>
      </c>
      <c r="G346" s="231"/>
      <c r="H346" s="254">
        <v>48</v>
      </c>
      <c r="I346" s="236"/>
      <c r="J346" s="231"/>
      <c r="K346" s="231"/>
      <c r="L346" s="237"/>
      <c r="M346" s="281"/>
      <c r="N346" s="282"/>
      <c r="O346" s="282"/>
      <c r="P346" s="282"/>
      <c r="Q346" s="282"/>
      <c r="R346" s="282"/>
      <c r="S346" s="282"/>
      <c r="T346" s="283"/>
      <c r="AT346" s="241" t="s">
        <v>231</v>
      </c>
      <c r="AU346" s="241" t="s">
        <v>24</v>
      </c>
      <c r="AV346" s="13" t="s">
        <v>224</v>
      </c>
      <c r="AW346" s="13" t="s">
        <v>43</v>
      </c>
      <c r="AX346" s="13" t="s">
        <v>24</v>
      </c>
      <c r="AY346" s="241" t="s">
        <v>217</v>
      </c>
    </row>
    <row r="347" spans="2:12" s="1" customFormat="1" ht="6.95" customHeight="1">
      <c r="B347" s="57"/>
      <c r="C347" s="58"/>
      <c r="D347" s="58"/>
      <c r="E347" s="58"/>
      <c r="F347" s="58"/>
      <c r="G347" s="58"/>
      <c r="H347" s="58"/>
      <c r="I347" s="141"/>
      <c r="J347" s="58"/>
      <c r="K347" s="58"/>
      <c r="L347" s="62"/>
    </row>
  </sheetData>
  <sheetProtection password="CC35" sheet="1" objects="1" scenarios="1" formatCells="0" formatColumns="0" formatRows="0" sort="0" autoFilter="0"/>
  <autoFilter ref="C83:K346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5" customFormat="1" ht="45" customHeight="1">
      <c r="B3" s="288"/>
      <c r="C3" s="411" t="s">
        <v>1466</v>
      </c>
      <c r="D3" s="411"/>
      <c r="E3" s="411"/>
      <c r="F3" s="411"/>
      <c r="G3" s="411"/>
      <c r="H3" s="411"/>
      <c r="I3" s="411"/>
      <c r="J3" s="411"/>
      <c r="K3" s="289"/>
    </row>
    <row r="4" spans="2:11" ht="25.5" customHeight="1">
      <c r="B4" s="290"/>
      <c r="C4" s="415" t="s">
        <v>1467</v>
      </c>
      <c r="D4" s="415"/>
      <c r="E4" s="415"/>
      <c r="F4" s="415"/>
      <c r="G4" s="415"/>
      <c r="H4" s="415"/>
      <c r="I4" s="415"/>
      <c r="J4" s="415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4" t="s">
        <v>1468</v>
      </c>
      <c r="D6" s="414"/>
      <c r="E6" s="414"/>
      <c r="F6" s="414"/>
      <c r="G6" s="414"/>
      <c r="H6" s="414"/>
      <c r="I6" s="414"/>
      <c r="J6" s="414"/>
      <c r="K6" s="291"/>
    </row>
    <row r="7" spans="2:11" ht="15" customHeight="1">
      <c r="B7" s="294"/>
      <c r="C7" s="414" t="s">
        <v>1469</v>
      </c>
      <c r="D7" s="414"/>
      <c r="E7" s="414"/>
      <c r="F7" s="414"/>
      <c r="G7" s="414"/>
      <c r="H7" s="414"/>
      <c r="I7" s="414"/>
      <c r="J7" s="414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414" t="s">
        <v>1470</v>
      </c>
      <c r="D9" s="414"/>
      <c r="E9" s="414"/>
      <c r="F9" s="414"/>
      <c r="G9" s="414"/>
      <c r="H9" s="414"/>
      <c r="I9" s="414"/>
      <c r="J9" s="414"/>
      <c r="K9" s="291"/>
    </row>
    <row r="10" spans="2:11" ht="15" customHeight="1">
      <c r="B10" s="294"/>
      <c r="C10" s="293"/>
      <c r="D10" s="414" t="s">
        <v>1471</v>
      </c>
      <c r="E10" s="414"/>
      <c r="F10" s="414"/>
      <c r="G10" s="414"/>
      <c r="H10" s="414"/>
      <c r="I10" s="414"/>
      <c r="J10" s="414"/>
      <c r="K10" s="291"/>
    </row>
    <row r="11" spans="2:11" ht="15" customHeight="1">
      <c r="B11" s="294"/>
      <c r="C11" s="295"/>
      <c r="D11" s="414" t="s">
        <v>1472</v>
      </c>
      <c r="E11" s="414"/>
      <c r="F11" s="414"/>
      <c r="G11" s="414"/>
      <c r="H11" s="414"/>
      <c r="I11" s="414"/>
      <c r="J11" s="414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414" t="s">
        <v>1473</v>
      </c>
      <c r="E13" s="414"/>
      <c r="F13" s="414"/>
      <c r="G13" s="414"/>
      <c r="H13" s="414"/>
      <c r="I13" s="414"/>
      <c r="J13" s="414"/>
      <c r="K13" s="291"/>
    </row>
    <row r="14" spans="2:11" ht="15" customHeight="1">
      <c r="B14" s="294"/>
      <c r="C14" s="295"/>
      <c r="D14" s="414" t="s">
        <v>1474</v>
      </c>
      <c r="E14" s="414"/>
      <c r="F14" s="414"/>
      <c r="G14" s="414"/>
      <c r="H14" s="414"/>
      <c r="I14" s="414"/>
      <c r="J14" s="414"/>
      <c r="K14" s="291"/>
    </row>
    <row r="15" spans="2:11" ht="15" customHeight="1">
      <c r="B15" s="294"/>
      <c r="C15" s="295"/>
      <c r="D15" s="414" t="s">
        <v>1475</v>
      </c>
      <c r="E15" s="414"/>
      <c r="F15" s="414"/>
      <c r="G15" s="414"/>
      <c r="H15" s="414"/>
      <c r="I15" s="414"/>
      <c r="J15" s="414"/>
      <c r="K15" s="291"/>
    </row>
    <row r="16" spans="2:11" ht="15" customHeight="1">
      <c r="B16" s="294"/>
      <c r="C16" s="295"/>
      <c r="D16" s="295"/>
      <c r="E16" s="296" t="s">
        <v>90</v>
      </c>
      <c r="F16" s="414" t="s">
        <v>1476</v>
      </c>
      <c r="G16" s="414"/>
      <c r="H16" s="414"/>
      <c r="I16" s="414"/>
      <c r="J16" s="414"/>
      <c r="K16" s="291"/>
    </row>
    <row r="17" spans="2:11" ht="15" customHeight="1">
      <c r="B17" s="294"/>
      <c r="C17" s="295"/>
      <c r="D17" s="295"/>
      <c r="E17" s="296" t="s">
        <v>1477</v>
      </c>
      <c r="F17" s="414" t="s">
        <v>1478</v>
      </c>
      <c r="G17" s="414"/>
      <c r="H17" s="414"/>
      <c r="I17" s="414"/>
      <c r="J17" s="414"/>
      <c r="K17" s="291"/>
    </row>
    <row r="18" spans="2:11" ht="15" customHeight="1">
      <c r="B18" s="294"/>
      <c r="C18" s="295"/>
      <c r="D18" s="295"/>
      <c r="E18" s="296" t="s">
        <v>1479</v>
      </c>
      <c r="F18" s="414" t="s">
        <v>1480</v>
      </c>
      <c r="G18" s="414"/>
      <c r="H18" s="414"/>
      <c r="I18" s="414"/>
      <c r="J18" s="414"/>
      <c r="K18" s="291"/>
    </row>
    <row r="19" spans="2:11" ht="15" customHeight="1">
      <c r="B19" s="294"/>
      <c r="C19" s="295"/>
      <c r="D19" s="295"/>
      <c r="E19" s="296" t="s">
        <v>1481</v>
      </c>
      <c r="F19" s="414" t="s">
        <v>1482</v>
      </c>
      <c r="G19" s="414"/>
      <c r="H19" s="414"/>
      <c r="I19" s="414"/>
      <c r="J19" s="414"/>
      <c r="K19" s="291"/>
    </row>
    <row r="20" spans="2:11" ht="15" customHeight="1">
      <c r="B20" s="294"/>
      <c r="C20" s="295"/>
      <c r="D20" s="295"/>
      <c r="E20" s="296" t="s">
        <v>93</v>
      </c>
      <c r="F20" s="414" t="s">
        <v>1483</v>
      </c>
      <c r="G20" s="414"/>
      <c r="H20" s="414"/>
      <c r="I20" s="414"/>
      <c r="J20" s="414"/>
      <c r="K20" s="291"/>
    </row>
    <row r="21" spans="2:11" ht="15" customHeight="1">
      <c r="B21" s="294"/>
      <c r="C21" s="295"/>
      <c r="D21" s="295"/>
      <c r="E21" s="296" t="s">
        <v>1484</v>
      </c>
      <c r="F21" s="414" t="s">
        <v>1485</v>
      </c>
      <c r="G21" s="414"/>
      <c r="H21" s="414"/>
      <c r="I21" s="414"/>
      <c r="J21" s="414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414" t="s">
        <v>1486</v>
      </c>
      <c r="D23" s="414"/>
      <c r="E23" s="414"/>
      <c r="F23" s="414"/>
      <c r="G23" s="414"/>
      <c r="H23" s="414"/>
      <c r="I23" s="414"/>
      <c r="J23" s="414"/>
      <c r="K23" s="291"/>
    </row>
    <row r="24" spans="2:11" ht="15" customHeight="1">
      <c r="B24" s="294"/>
      <c r="C24" s="414" t="s">
        <v>1487</v>
      </c>
      <c r="D24" s="414"/>
      <c r="E24" s="414"/>
      <c r="F24" s="414"/>
      <c r="G24" s="414"/>
      <c r="H24" s="414"/>
      <c r="I24" s="414"/>
      <c r="J24" s="414"/>
      <c r="K24" s="291"/>
    </row>
    <row r="25" spans="2:11" ht="15" customHeight="1">
      <c r="B25" s="294"/>
      <c r="C25" s="293"/>
      <c r="D25" s="414" t="s">
        <v>1488</v>
      </c>
      <c r="E25" s="414"/>
      <c r="F25" s="414"/>
      <c r="G25" s="414"/>
      <c r="H25" s="414"/>
      <c r="I25" s="414"/>
      <c r="J25" s="414"/>
      <c r="K25" s="291"/>
    </row>
    <row r="26" spans="2:11" ht="15" customHeight="1">
      <c r="B26" s="294"/>
      <c r="C26" s="295"/>
      <c r="D26" s="414" t="s">
        <v>1489</v>
      </c>
      <c r="E26" s="414"/>
      <c r="F26" s="414"/>
      <c r="G26" s="414"/>
      <c r="H26" s="414"/>
      <c r="I26" s="414"/>
      <c r="J26" s="414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414" t="s">
        <v>1490</v>
      </c>
      <c r="E28" s="414"/>
      <c r="F28" s="414"/>
      <c r="G28" s="414"/>
      <c r="H28" s="414"/>
      <c r="I28" s="414"/>
      <c r="J28" s="414"/>
      <c r="K28" s="291"/>
    </row>
    <row r="29" spans="2:11" ht="15" customHeight="1">
      <c r="B29" s="294"/>
      <c r="C29" s="295"/>
      <c r="D29" s="414" t="s">
        <v>1491</v>
      </c>
      <c r="E29" s="414"/>
      <c r="F29" s="414"/>
      <c r="G29" s="414"/>
      <c r="H29" s="414"/>
      <c r="I29" s="414"/>
      <c r="J29" s="414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414" t="s">
        <v>1492</v>
      </c>
      <c r="E31" s="414"/>
      <c r="F31" s="414"/>
      <c r="G31" s="414"/>
      <c r="H31" s="414"/>
      <c r="I31" s="414"/>
      <c r="J31" s="414"/>
      <c r="K31" s="291"/>
    </row>
    <row r="32" spans="2:11" ht="15" customHeight="1">
      <c r="B32" s="294"/>
      <c r="C32" s="295"/>
      <c r="D32" s="414" t="s">
        <v>1493</v>
      </c>
      <c r="E32" s="414"/>
      <c r="F32" s="414"/>
      <c r="G32" s="414"/>
      <c r="H32" s="414"/>
      <c r="I32" s="414"/>
      <c r="J32" s="414"/>
      <c r="K32" s="291"/>
    </row>
    <row r="33" spans="2:11" ht="15" customHeight="1">
      <c r="B33" s="294"/>
      <c r="C33" s="295"/>
      <c r="D33" s="414" t="s">
        <v>1494</v>
      </c>
      <c r="E33" s="414"/>
      <c r="F33" s="414"/>
      <c r="G33" s="414"/>
      <c r="H33" s="414"/>
      <c r="I33" s="414"/>
      <c r="J33" s="414"/>
      <c r="K33" s="291"/>
    </row>
    <row r="34" spans="2:11" ht="15" customHeight="1">
      <c r="B34" s="294"/>
      <c r="C34" s="295"/>
      <c r="D34" s="293"/>
      <c r="E34" s="297" t="s">
        <v>202</v>
      </c>
      <c r="F34" s="293"/>
      <c r="G34" s="414" t="s">
        <v>1495</v>
      </c>
      <c r="H34" s="414"/>
      <c r="I34" s="414"/>
      <c r="J34" s="414"/>
      <c r="K34" s="291"/>
    </row>
    <row r="35" spans="2:11" ht="30.75" customHeight="1">
      <c r="B35" s="294"/>
      <c r="C35" s="295"/>
      <c r="D35" s="293"/>
      <c r="E35" s="297" t="s">
        <v>1496</v>
      </c>
      <c r="F35" s="293"/>
      <c r="G35" s="414" t="s">
        <v>1497</v>
      </c>
      <c r="H35" s="414"/>
      <c r="I35" s="414"/>
      <c r="J35" s="414"/>
      <c r="K35" s="291"/>
    </row>
    <row r="36" spans="2:11" ht="15" customHeight="1">
      <c r="B36" s="294"/>
      <c r="C36" s="295"/>
      <c r="D36" s="293"/>
      <c r="E36" s="297" t="s">
        <v>64</v>
      </c>
      <c r="F36" s="293"/>
      <c r="G36" s="414" t="s">
        <v>1498</v>
      </c>
      <c r="H36" s="414"/>
      <c r="I36" s="414"/>
      <c r="J36" s="414"/>
      <c r="K36" s="291"/>
    </row>
    <row r="37" spans="2:11" ht="15" customHeight="1">
      <c r="B37" s="294"/>
      <c r="C37" s="295"/>
      <c r="D37" s="293"/>
      <c r="E37" s="297" t="s">
        <v>203</v>
      </c>
      <c r="F37" s="293"/>
      <c r="G37" s="414" t="s">
        <v>1499</v>
      </c>
      <c r="H37" s="414"/>
      <c r="I37" s="414"/>
      <c r="J37" s="414"/>
      <c r="K37" s="291"/>
    </row>
    <row r="38" spans="2:11" ht="15" customHeight="1">
      <c r="B38" s="294"/>
      <c r="C38" s="295"/>
      <c r="D38" s="293"/>
      <c r="E38" s="297" t="s">
        <v>204</v>
      </c>
      <c r="F38" s="293"/>
      <c r="G38" s="414" t="s">
        <v>1500</v>
      </c>
      <c r="H38" s="414"/>
      <c r="I38" s="414"/>
      <c r="J38" s="414"/>
      <c r="K38" s="291"/>
    </row>
    <row r="39" spans="2:11" ht="15" customHeight="1">
      <c r="B39" s="294"/>
      <c r="C39" s="295"/>
      <c r="D39" s="293"/>
      <c r="E39" s="297" t="s">
        <v>205</v>
      </c>
      <c r="F39" s="293"/>
      <c r="G39" s="414" t="s">
        <v>1501</v>
      </c>
      <c r="H39" s="414"/>
      <c r="I39" s="414"/>
      <c r="J39" s="414"/>
      <c r="K39" s="291"/>
    </row>
    <row r="40" spans="2:11" ht="15" customHeight="1">
      <c r="B40" s="294"/>
      <c r="C40" s="295"/>
      <c r="D40" s="293"/>
      <c r="E40" s="297" t="s">
        <v>1502</v>
      </c>
      <c r="F40" s="293"/>
      <c r="G40" s="414" t="s">
        <v>1503</v>
      </c>
      <c r="H40" s="414"/>
      <c r="I40" s="414"/>
      <c r="J40" s="414"/>
      <c r="K40" s="291"/>
    </row>
    <row r="41" spans="2:11" ht="15" customHeight="1">
      <c r="B41" s="294"/>
      <c r="C41" s="295"/>
      <c r="D41" s="293"/>
      <c r="E41" s="297"/>
      <c r="F41" s="293"/>
      <c r="G41" s="414" t="s">
        <v>1504</v>
      </c>
      <c r="H41" s="414"/>
      <c r="I41" s="414"/>
      <c r="J41" s="414"/>
      <c r="K41" s="291"/>
    </row>
    <row r="42" spans="2:11" ht="15" customHeight="1">
      <c r="B42" s="294"/>
      <c r="C42" s="295"/>
      <c r="D42" s="293"/>
      <c r="E42" s="297" t="s">
        <v>1505</v>
      </c>
      <c r="F42" s="293"/>
      <c r="G42" s="414" t="s">
        <v>1506</v>
      </c>
      <c r="H42" s="414"/>
      <c r="I42" s="414"/>
      <c r="J42" s="414"/>
      <c r="K42" s="291"/>
    </row>
    <row r="43" spans="2:11" ht="15" customHeight="1">
      <c r="B43" s="294"/>
      <c r="C43" s="295"/>
      <c r="D43" s="293"/>
      <c r="E43" s="297" t="s">
        <v>207</v>
      </c>
      <c r="F43" s="293"/>
      <c r="G43" s="414" t="s">
        <v>1507</v>
      </c>
      <c r="H43" s="414"/>
      <c r="I43" s="414"/>
      <c r="J43" s="414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414" t="s">
        <v>1508</v>
      </c>
      <c r="E45" s="414"/>
      <c r="F45" s="414"/>
      <c r="G45" s="414"/>
      <c r="H45" s="414"/>
      <c r="I45" s="414"/>
      <c r="J45" s="414"/>
      <c r="K45" s="291"/>
    </row>
    <row r="46" spans="2:11" ht="15" customHeight="1">
      <c r="B46" s="294"/>
      <c r="C46" s="295"/>
      <c r="D46" s="295"/>
      <c r="E46" s="414" t="s">
        <v>1509</v>
      </c>
      <c r="F46" s="414"/>
      <c r="G46" s="414"/>
      <c r="H46" s="414"/>
      <c r="I46" s="414"/>
      <c r="J46" s="414"/>
      <c r="K46" s="291"/>
    </row>
    <row r="47" spans="2:11" ht="15" customHeight="1">
      <c r="B47" s="294"/>
      <c r="C47" s="295"/>
      <c r="D47" s="295"/>
      <c r="E47" s="414" t="s">
        <v>1510</v>
      </c>
      <c r="F47" s="414"/>
      <c r="G47" s="414"/>
      <c r="H47" s="414"/>
      <c r="I47" s="414"/>
      <c r="J47" s="414"/>
      <c r="K47" s="291"/>
    </row>
    <row r="48" spans="2:11" ht="15" customHeight="1">
      <c r="B48" s="294"/>
      <c r="C48" s="295"/>
      <c r="D48" s="295"/>
      <c r="E48" s="414" t="s">
        <v>1511</v>
      </c>
      <c r="F48" s="414"/>
      <c r="G48" s="414"/>
      <c r="H48" s="414"/>
      <c r="I48" s="414"/>
      <c r="J48" s="414"/>
      <c r="K48" s="291"/>
    </row>
    <row r="49" spans="2:11" ht="15" customHeight="1">
      <c r="B49" s="294"/>
      <c r="C49" s="295"/>
      <c r="D49" s="414" t="s">
        <v>1512</v>
      </c>
      <c r="E49" s="414"/>
      <c r="F49" s="414"/>
      <c r="G49" s="414"/>
      <c r="H49" s="414"/>
      <c r="I49" s="414"/>
      <c r="J49" s="414"/>
      <c r="K49" s="291"/>
    </row>
    <row r="50" spans="2:11" ht="25.5" customHeight="1">
      <c r="B50" s="290"/>
      <c r="C50" s="415" t="s">
        <v>1513</v>
      </c>
      <c r="D50" s="415"/>
      <c r="E50" s="415"/>
      <c r="F50" s="415"/>
      <c r="G50" s="415"/>
      <c r="H50" s="415"/>
      <c r="I50" s="415"/>
      <c r="J50" s="415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4" t="s">
        <v>1514</v>
      </c>
      <c r="D52" s="414"/>
      <c r="E52" s="414"/>
      <c r="F52" s="414"/>
      <c r="G52" s="414"/>
      <c r="H52" s="414"/>
      <c r="I52" s="414"/>
      <c r="J52" s="414"/>
      <c r="K52" s="291"/>
    </row>
    <row r="53" spans="2:11" ht="15" customHeight="1">
      <c r="B53" s="290"/>
      <c r="C53" s="414" t="s">
        <v>1515</v>
      </c>
      <c r="D53" s="414"/>
      <c r="E53" s="414"/>
      <c r="F53" s="414"/>
      <c r="G53" s="414"/>
      <c r="H53" s="414"/>
      <c r="I53" s="414"/>
      <c r="J53" s="414"/>
      <c r="K53" s="291"/>
    </row>
    <row r="54" spans="2:11" ht="12.75" customHeight="1">
      <c r="B54" s="290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90"/>
      <c r="C55" s="414" t="s">
        <v>1516</v>
      </c>
      <c r="D55" s="414"/>
      <c r="E55" s="414"/>
      <c r="F55" s="414"/>
      <c r="G55" s="414"/>
      <c r="H55" s="414"/>
      <c r="I55" s="414"/>
      <c r="J55" s="414"/>
      <c r="K55" s="291"/>
    </row>
    <row r="56" spans="2:11" ht="15" customHeight="1">
      <c r="B56" s="290"/>
      <c r="C56" s="295"/>
      <c r="D56" s="414" t="s">
        <v>1517</v>
      </c>
      <c r="E56" s="414"/>
      <c r="F56" s="414"/>
      <c r="G56" s="414"/>
      <c r="H56" s="414"/>
      <c r="I56" s="414"/>
      <c r="J56" s="414"/>
      <c r="K56" s="291"/>
    </row>
    <row r="57" spans="2:11" ht="15" customHeight="1">
      <c r="B57" s="290"/>
      <c r="C57" s="295"/>
      <c r="D57" s="414" t="s">
        <v>1518</v>
      </c>
      <c r="E57" s="414"/>
      <c r="F57" s="414"/>
      <c r="G57" s="414"/>
      <c r="H57" s="414"/>
      <c r="I57" s="414"/>
      <c r="J57" s="414"/>
      <c r="K57" s="291"/>
    </row>
    <row r="58" spans="2:11" ht="15" customHeight="1">
      <c r="B58" s="290"/>
      <c r="C58" s="295"/>
      <c r="D58" s="414" t="s">
        <v>1519</v>
      </c>
      <c r="E58" s="414"/>
      <c r="F58" s="414"/>
      <c r="G58" s="414"/>
      <c r="H58" s="414"/>
      <c r="I58" s="414"/>
      <c r="J58" s="414"/>
      <c r="K58" s="291"/>
    </row>
    <row r="59" spans="2:11" ht="15" customHeight="1">
      <c r="B59" s="290"/>
      <c r="C59" s="295"/>
      <c r="D59" s="414" t="s">
        <v>1520</v>
      </c>
      <c r="E59" s="414"/>
      <c r="F59" s="414"/>
      <c r="G59" s="414"/>
      <c r="H59" s="414"/>
      <c r="I59" s="414"/>
      <c r="J59" s="414"/>
      <c r="K59" s="291"/>
    </row>
    <row r="60" spans="2:11" ht="15" customHeight="1">
      <c r="B60" s="290"/>
      <c r="C60" s="295"/>
      <c r="D60" s="413" t="s">
        <v>1521</v>
      </c>
      <c r="E60" s="413"/>
      <c r="F60" s="413"/>
      <c r="G60" s="413"/>
      <c r="H60" s="413"/>
      <c r="I60" s="413"/>
      <c r="J60" s="413"/>
      <c r="K60" s="291"/>
    </row>
    <row r="61" spans="2:11" ht="15" customHeight="1">
      <c r="B61" s="290"/>
      <c r="C61" s="295"/>
      <c r="D61" s="414" t="s">
        <v>1522</v>
      </c>
      <c r="E61" s="414"/>
      <c r="F61" s="414"/>
      <c r="G61" s="414"/>
      <c r="H61" s="414"/>
      <c r="I61" s="414"/>
      <c r="J61" s="414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14" t="s">
        <v>1523</v>
      </c>
      <c r="E63" s="414"/>
      <c r="F63" s="414"/>
      <c r="G63" s="414"/>
      <c r="H63" s="414"/>
      <c r="I63" s="414"/>
      <c r="J63" s="414"/>
      <c r="K63" s="291"/>
    </row>
    <row r="64" spans="2:11" ht="15" customHeight="1">
      <c r="B64" s="290"/>
      <c r="C64" s="295"/>
      <c r="D64" s="413" t="s">
        <v>1524</v>
      </c>
      <c r="E64" s="413"/>
      <c r="F64" s="413"/>
      <c r="G64" s="413"/>
      <c r="H64" s="413"/>
      <c r="I64" s="413"/>
      <c r="J64" s="413"/>
      <c r="K64" s="291"/>
    </row>
    <row r="65" spans="2:11" ht="15" customHeight="1">
      <c r="B65" s="290"/>
      <c r="C65" s="295"/>
      <c r="D65" s="414" t="s">
        <v>1525</v>
      </c>
      <c r="E65" s="414"/>
      <c r="F65" s="414"/>
      <c r="G65" s="414"/>
      <c r="H65" s="414"/>
      <c r="I65" s="414"/>
      <c r="J65" s="414"/>
      <c r="K65" s="291"/>
    </row>
    <row r="66" spans="2:11" ht="15" customHeight="1">
      <c r="B66" s="290"/>
      <c r="C66" s="295"/>
      <c r="D66" s="414" t="s">
        <v>1526</v>
      </c>
      <c r="E66" s="414"/>
      <c r="F66" s="414"/>
      <c r="G66" s="414"/>
      <c r="H66" s="414"/>
      <c r="I66" s="414"/>
      <c r="J66" s="414"/>
      <c r="K66" s="291"/>
    </row>
    <row r="67" spans="2:11" ht="15" customHeight="1">
      <c r="B67" s="290"/>
      <c r="C67" s="295"/>
      <c r="D67" s="414" t="s">
        <v>1527</v>
      </c>
      <c r="E67" s="414"/>
      <c r="F67" s="414"/>
      <c r="G67" s="414"/>
      <c r="H67" s="414"/>
      <c r="I67" s="414"/>
      <c r="J67" s="414"/>
      <c r="K67" s="291"/>
    </row>
    <row r="68" spans="2:11" ht="15" customHeight="1">
      <c r="B68" s="290"/>
      <c r="C68" s="295"/>
      <c r="D68" s="414" t="s">
        <v>1528</v>
      </c>
      <c r="E68" s="414"/>
      <c r="F68" s="414"/>
      <c r="G68" s="414"/>
      <c r="H68" s="414"/>
      <c r="I68" s="414"/>
      <c r="J68" s="414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2" t="s">
        <v>106</v>
      </c>
      <c r="D73" s="412"/>
      <c r="E73" s="412"/>
      <c r="F73" s="412"/>
      <c r="G73" s="412"/>
      <c r="H73" s="412"/>
      <c r="I73" s="412"/>
      <c r="J73" s="412"/>
      <c r="K73" s="308"/>
    </row>
    <row r="74" spans="2:11" ht="17.25" customHeight="1">
      <c r="B74" s="307"/>
      <c r="C74" s="309" t="s">
        <v>1529</v>
      </c>
      <c r="D74" s="309"/>
      <c r="E74" s="309"/>
      <c r="F74" s="309" t="s">
        <v>1530</v>
      </c>
      <c r="G74" s="310"/>
      <c r="H74" s="309" t="s">
        <v>203</v>
      </c>
      <c r="I74" s="309" t="s">
        <v>68</v>
      </c>
      <c r="J74" s="309" t="s">
        <v>1531</v>
      </c>
      <c r="K74" s="308"/>
    </row>
    <row r="75" spans="2:11" ht="17.25" customHeight="1">
      <c r="B75" s="307"/>
      <c r="C75" s="311" t="s">
        <v>1532</v>
      </c>
      <c r="D75" s="311"/>
      <c r="E75" s="311"/>
      <c r="F75" s="312" t="s">
        <v>1533</v>
      </c>
      <c r="G75" s="313"/>
      <c r="H75" s="311"/>
      <c r="I75" s="311"/>
      <c r="J75" s="311" t="s">
        <v>1534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64</v>
      </c>
      <c r="D77" s="314"/>
      <c r="E77" s="314"/>
      <c r="F77" s="316" t="s">
        <v>1535</v>
      </c>
      <c r="G77" s="315"/>
      <c r="H77" s="297" t="s">
        <v>1536</v>
      </c>
      <c r="I77" s="297" t="s">
        <v>1537</v>
      </c>
      <c r="J77" s="297">
        <v>20</v>
      </c>
      <c r="K77" s="308"/>
    </row>
    <row r="78" spans="2:11" ht="15" customHeight="1">
      <c r="B78" s="307"/>
      <c r="C78" s="297" t="s">
        <v>1538</v>
      </c>
      <c r="D78" s="297"/>
      <c r="E78" s="297"/>
      <c r="F78" s="316" t="s">
        <v>1535</v>
      </c>
      <c r="G78" s="315"/>
      <c r="H78" s="297" t="s">
        <v>1539</v>
      </c>
      <c r="I78" s="297" t="s">
        <v>1537</v>
      </c>
      <c r="J78" s="297">
        <v>120</v>
      </c>
      <c r="K78" s="308"/>
    </row>
    <row r="79" spans="2:11" ht="15" customHeight="1">
      <c r="B79" s="317"/>
      <c r="C79" s="297" t="s">
        <v>1540</v>
      </c>
      <c r="D79" s="297"/>
      <c r="E79" s="297"/>
      <c r="F79" s="316" t="s">
        <v>1541</v>
      </c>
      <c r="G79" s="315"/>
      <c r="H79" s="297" t="s">
        <v>1542</v>
      </c>
      <c r="I79" s="297" t="s">
        <v>1537</v>
      </c>
      <c r="J79" s="297">
        <v>50</v>
      </c>
      <c r="K79" s="308"/>
    </row>
    <row r="80" spans="2:11" ht="15" customHeight="1">
      <c r="B80" s="317"/>
      <c r="C80" s="297" t="s">
        <v>1543</v>
      </c>
      <c r="D80" s="297"/>
      <c r="E80" s="297"/>
      <c r="F80" s="316" t="s">
        <v>1535</v>
      </c>
      <c r="G80" s="315"/>
      <c r="H80" s="297" t="s">
        <v>1544</v>
      </c>
      <c r="I80" s="297" t="s">
        <v>1545</v>
      </c>
      <c r="J80" s="297"/>
      <c r="K80" s="308"/>
    </row>
    <row r="81" spans="2:11" ht="15" customHeight="1">
      <c r="B81" s="317"/>
      <c r="C81" s="318" t="s">
        <v>1546</v>
      </c>
      <c r="D81" s="318"/>
      <c r="E81" s="318"/>
      <c r="F81" s="319" t="s">
        <v>1541</v>
      </c>
      <c r="G81" s="318"/>
      <c r="H81" s="318" t="s">
        <v>1547</v>
      </c>
      <c r="I81" s="318" t="s">
        <v>1537</v>
      </c>
      <c r="J81" s="318">
        <v>15</v>
      </c>
      <c r="K81" s="308"/>
    </row>
    <row r="82" spans="2:11" ht="15" customHeight="1">
      <c r="B82" s="317"/>
      <c r="C82" s="318" t="s">
        <v>1548</v>
      </c>
      <c r="D82" s="318"/>
      <c r="E82" s="318"/>
      <c r="F82" s="319" t="s">
        <v>1541</v>
      </c>
      <c r="G82" s="318"/>
      <c r="H82" s="318" t="s">
        <v>1549</v>
      </c>
      <c r="I82" s="318" t="s">
        <v>1537</v>
      </c>
      <c r="J82" s="318">
        <v>15</v>
      </c>
      <c r="K82" s="308"/>
    </row>
    <row r="83" spans="2:11" ht="15" customHeight="1">
      <c r="B83" s="317"/>
      <c r="C83" s="318" t="s">
        <v>1550</v>
      </c>
      <c r="D83" s="318"/>
      <c r="E83" s="318"/>
      <c r="F83" s="319" t="s">
        <v>1541</v>
      </c>
      <c r="G83" s="318"/>
      <c r="H83" s="318" t="s">
        <v>1551</v>
      </c>
      <c r="I83" s="318" t="s">
        <v>1537</v>
      </c>
      <c r="J83" s="318">
        <v>20</v>
      </c>
      <c r="K83" s="308"/>
    </row>
    <row r="84" spans="2:11" ht="15" customHeight="1">
      <c r="B84" s="317"/>
      <c r="C84" s="318" t="s">
        <v>1552</v>
      </c>
      <c r="D84" s="318"/>
      <c r="E84" s="318"/>
      <c r="F84" s="319" t="s">
        <v>1541</v>
      </c>
      <c r="G84" s="318"/>
      <c r="H84" s="318" t="s">
        <v>1553</v>
      </c>
      <c r="I84" s="318" t="s">
        <v>1537</v>
      </c>
      <c r="J84" s="318">
        <v>20</v>
      </c>
      <c r="K84" s="308"/>
    </row>
    <row r="85" spans="2:11" ht="15" customHeight="1">
      <c r="B85" s="317"/>
      <c r="C85" s="297" t="s">
        <v>1554</v>
      </c>
      <c r="D85" s="297"/>
      <c r="E85" s="297"/>
      <c r="F85" s="316" t="s">
        <v>1541</v>
      </c>
      <c r="G85" s="315"/>
      <c r="H85" s="297" t="s">
        <v>1555</v>
      </c>
      <c r="I85" s="297" t="s">
        <v>1537</v>
      </c>
      <c r="J85" s="297">
        <v>50</v>
      </c>
      <c r="K85" s="308"/>
    </row>
    <row r="86" spans="2:11" ht="15" customHeight="1">
      <c r="B86" s="317"/>
      <c r="C86" s="297" t="s">
        <v>1556</v>
      </c>
      <c r="D86" s="297"/>
      <c r="E86" s="297"/>
      <c r="F86" s="316" t="s">
        <v>1541</v>
      </c>
      <c r="G86" s="315"/>
      <c r="H86" s="297" t="s">
        <v>1557</v>
      </c>
      <c r="I86" s="297" t="s">
        <v>1537</v>
      </c>
      <c r="J86" s="297">
        <v>20</v>
      </c>
      <c r="K86" s="308"/>
    </row>
    <row r="87" spans="2:11" ht="15" customHeight="1">
      <c r="B87" s="317"/>
      <c r="C87" s="297" t="s">
        <v>1558</v>
      </c>
      <c r="D87" s="297"/>
      <c r="E87" s="297"/>
      <c r="F87" s="316" t="s">
        <v>1541</v>
      </c>
      <c r="G87" s="315"/>
      <c r="H87" s="297" t="s">
        <v>1559</v>
      </c>
      <c r="I87" s="297" t="s">
        <v>1537</v>
      </c>
      <c r="J87" s="297">
        <v>20</v>
      </c>
      <c r="K87" s="308"/>
    </row>
    <row r="88" spans="2:11" ht="15" customHeight="1">
      <c r="B88" s="317"/>
      <c r="C88" s="297" t="s">
        <v>1560</v>
      </c>
      <c r="D88" s="297"/>
      <c r="E88" s="297"/>
      <c r="F88" s="316" t="s">
        <v>1541</v>
      </c>
      <c r="G88" s="315"/>
      <c r="H88" s="297" t="s">
        <v>1561</v>
      </c>
      <c r="I88" s="297" t="s">
        <v>1537</v>
      </c>
      <c r="J88" s="297">
        <v>50</v>
      </c>
      <c r="K88" s="308"/>
    </row>
    <row r="89" spans="2:11" ht="15" customHeight="1">
      <c r="B89" s="317"/>
      <c r="C89" s="297" t="s">
        <v>1562</v>
      </c>
      <c r="D89" s="297"/>
      <c r="E89" s="297"/>
      <c r="F89" s="316" t="s">
        <v>1541</v>
      </c>
      <c r="G89" s="315"/>
      <c r="H89" s="297" t="s">
        <v>1562</v>
      </c>
      <c r="I89" s="297" t="s">
        <v>1537</v>
      </c>
      <c r="J89" s="297">
        <v>50</v>
      </c>
      <c r="K89" s="308"/>
    </row>
    <row r="90" spans="2:11" ht="15" customHeight="1">
      <c r="B90" s="317"/>
      <c r="C90" s="297" t="s">
        <v>208</v>
      </c>
      <c r="D90" s="297"/>
      <c r="E90" s="297"/>
      <c r="F90" s="316" t="s">
        <v>1541</v>
      </c>
      <c r="G90" s="315"/>
      <c r="H90" s="297" t="s">
        <v>1563</v>
      </c>
      <c r="I90" s="297" t="s">
        <v>1537</v>
      </c>
      <c r="J90" s="297">
        <v>255</v>
      </c>
      <c r="K90" s="308"/>
    </row>
    <row r="91" spans="2:11" ht="15" customHeight="1">
      <c r="B91" s="317"/>
      <c r="C91" s="297" t="s">
        <v>1564</v>
      </c>
      <c r="D91" s="297"/>
      <c r="E91" s="297"/>
      <c r="F91" s="316" t="s">
        <v>1535</v>
      </c>
      <c r="G91" s="315"/>
      <c r="H91" s="297" t="s">
        <v>1565</v>
      </c>
      <c r="I91" s="297" t="s">
        <v>1566</v>
      </c>
      <c r="J91" s="297"/>
      <c r="K91" s="308"/>
    </row>
    <row r="92" spans="2:11" ht="15" customHeight="1">
      <c r="B92" s="317"/>
      <c r="C92" s="297" t="s">
        <v>1567</v>
      </c>
      <c r="D92" s="297"/>
      <c r="E92" s="297"/>
      <c r="F92" s="316" t="s">
        <v>1535</v>
      </c>
      <c r="G92" s="315"/>
      <c r="H92" s="297" t="s">
        <v>1568</v>
      </c>
      <c r="I92" s="297" t="s">
        <v>1569</v>
      </c>
      <c r="J92" s="297"/>
      <c r="K92" s="308"/>
    </row>
    <row r="93" spans="2:11" ht="15" customHeight="1">
      <c r="B93" s="317"/>
      <c r="C93" s="297" t="s">
        <v>1570</v>
      </c>
      <c r="D93" s="297"/>
      <c r="E93" s="297"/>
      <c r="F93" s="316" t="s">
        <v>1535</v>
      </c>
      <c r="G93" s="315"/>
      <c r="H93" s="297" t="s">
        <v>1570</v>
      </c>
      <c r="I93" s="297" t="s">
        <v>1569</v>
      </c>
      <c r="J93" s="297"/>
      <c r="K93" s="308"/>
    </row>
    <row r="94" spans="2:11" ht="15" customHeight="1">
      <c r="B94" s="317"/>
      <c r="C94" s="297" t="s">
        <v>49</v>
      </c>
      <c r="D94" s="297"/>
      <c r="E94" s="297"/>
      <c r="F94" s="316" t="s">
        <v>1535</v>
      </c>
      <c r="G94" s="315"/>
      <c r="H94" s="297" t="s">
        <v>1571</v>
      </c>
      <c r="I94" s="297" t="s">
        <v>1569</v>
      </c>
      <c r="J94" s="297"/>
      <c r="K94" s="308"/>
    </row>
    <row r="95" spans="2:11" ht="15" customHeight="1">
      <c r="B95" s="317"/>
      <c r="C95" s="297" t="s">
        <v>59</v>
      </c>
      <c r="D95" s="297"/>
      <c r="E95" s="297"/>
      <c r="F95" s="316" t="s">
        <v>1535</v>
      </c>
      <c r="G95" s="315"/>
      <c r="H95" s="297" t="s">
        <v>1572</v>
      </c>
      <c r="I95" s="297" t="s">
        <v>1569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2" t="s">
        <v>1573</v>
      </c>
      <c r="D100" s="412"/>
      <c r="E100" s="412"/>
      <c r="F100" s="412"/>
      <c r="G100" s="412"/>
      <c r="H100" s="412"/>
      <c r="I100" s="412"/>
      <c r="J100" s="412"/>
      <c r="K100" s="308"/>
    </row>
    <row r="101" spans="2:11" ht="17.25" customHeight="1">
      <c r="B101" s="307"/>
      <c r="C101" s="309" t="s">
        <v>1529</v>
      </c>
      <c r="D101" s="309"/>
      <c r="E101" s="309"/>
      <c r="F101" s="309" t="s">
        <v>1530</v>
      </c>
      <c r="G101" s="310"/>
      <c r="H101" s="309" t="s">
        <v>203</v>
      </c>
      <c r="I101" s="309" t="s">
        <v>68</v>
      </c>
      <c r="J101" s="309" t="s">
        <v>1531</v>
      </c>
      <c r="K101" s="308"/>
    </row>
    <row r="102" spans="2:11" ht="17.25" customHeight="1">
      <c r="B102" s="307"/>
      <c r="C102" s="311" t="s">
        <v>1532</v>
      </c>
      <c r="D102" s="311"/>
      <c r="E102" s="311"/>
      <c r="F102" s="312" t="s">
        <v>1533</v>
      </c>
      <c r="G102" s="313"/>
      <c r="H102" s="311"/>
      <c r="I102" s="311"/>
      <c r="J102" s="311" t="s">
        <v>1534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64</v>
      </c>
      <c r="D104" s="314"/>
      <c r="E104" s="314"/>
      <c r="F104" s="316" t="s">
        <v>1535</v>
      </c>
      <c r="G104" s="325"/>
      <c r="H104" s="297" t="s">
        <v>1574</v>
      </c>
      <c r="I104" s="297" t="s">
        <v>1537</v>
      </c>
      <c r="J104" s="297">
        <v>20</v>
      </c>
      <c r="K104" s="308"/>
    </row>
    <row r="105" spans="2:11" ht="15" customHeight="1">
      <c r="B105" s="307"/>
      <c r="C105" s="297" t="s">
        <v>1538</v>
      </c>
      <c r="D105" s="297"/>
      <c r="E105" s="297"/>
      <c r="F105" s="316" t="s">
        <v>1535</v>
      </c>
      <c r="G105" s="297"/>
      <c r="H105" s="297" t="s">
        <v>1574</v>
      </c>
      <c r="I105" s="297" t="s">
        <v>1537</v>
      </c>
      <c r="J105" s="297">
        <v>120</v>
      </c>
      <c r="K105" s="308"/>
    </row>
    <row r="106" spans="2:11" ht="15" customHeight="1">
      <c r="B106" s="317"/>
      <c r="C106" s="297" t="s">
        <v>1540</v>
      </c>
      <c r="D106" s="297"/>
      <c r="E106" s="297"/>
      <c r="F106" s="316" t="s">
        <v>1541</v>
      </c>
      <c r="G106" s="297"/>
      <c r="H106" s="297" t="s">
        <v>1574</v>
      </c>
      <c r="I106" s="297" t="s">
        <v>1537</v>
      </c>
      <c r="J106" s="297">
        <v>50</v>
      </c>
      <c r="K106" s="308"/>
    </row>
    <row r="107" spans="2:11" ht="15" customHeight="1">
      <c r="B107" s="317"/>
      <c r="C107" s="297" t="s">
        <v>1543</v>
      </c>
      <c r="D107" s="297"/>
      <c r="E107" s="297"/>
      <c r="F107" s="316" t="s">
        <v>1535</v>
      </c>
      <c r="G107" s="297"/>
      <c r="H107" s="297" t="s">
        <v>1574</v>
      </c>
      <c r="I107" s="297" t="s">
        <v>1545</v>
      </c>
      <c r="J107" s="297"/>
      <c r="K107" s="308"/>
    </row>
    <row r="108" spans="2:11" ht="15" customHeight="1">
      <c r="B108" s="317"/>
      <c r="C108" s="297" t="s">
        <v>1554</v>
      </c>
      <c r="D108" s="297"/>
      <c r="E108" s="297"/>
      <c r="F108" s="316" t="s">
        <v>1541</v>
      </c>
      <c r="G108" s="297"/>
      <c r="H108" s="297" t="s">
        <v>1574</v>
      </c>
      <c r="I108" s="297" t="s">
        <v>1537</v>
      </c>
      <c r="J108" s="297">
        <v>50</v>
      </c>
      <c r="K108" s="308"/>
    </row>
    <row r="109" spans="2:11" ht="15" customHeight="1">
      <c r="B109" s="317"/>
      <c r="C109" s="297" t="s">
        <v>1562</v>
      </c>
      <c r="D109" s="297"/>
      <c r="E109" s="297"/>
      <c r="F109" s="316" t="s">
        <v>1541</v>
      </c>
      <c r="G109" s="297"/>
      <c r="H109" s="297" t="s">
        <v>1574</v>
      </c>
      <c r="I109" s="297" t="s">
        <v>1537</v>
      </c>
      <c r="J109" s="297">
        <v>50</v>
      </c>
      <c r="K109" s="308"/>
    </row>
    <row r="110" spans="2:11" ht="15" customHeight="1">
      <c r="B110" s="317"/>
      <c r="C110" s="297" t="s">
        <v>1560</v>
      </c>
      <c r="D110" s="297"/>
      <c r="E110" s="297"/>
      <c r="F110" s="316" t="s">
        <v>1541</v>
      </c>
      <c r="G110" s="297"/>
      <c r="H110" s="297" t="s">
        <v>1574</v>
      </c>
      <c r="I110" s="297" t="s">
        <v>1537</v>
      </c>
      <c r="J110" s="297">
        <v>50</v>
      </c>
      <c r="K110" s="308"/>
    </row>
    <row r="111" spans="2:11" ht="15" customHeight="1">
      <c r="B111" s="317"/>
      <c r="C111" s="297" t="s">
        <v>64</v>
      </c>
      <c r="D111" s="297"/>
      <c r="E111" s="297"/>
      <c r="F111" s="316" t="s">
        <v>1535</v>
      </c>
      <c r="G111" s="297"/>
      <c r="H111" s="297" t="s">
        <v>1575</v>
      </c>
      <c r="I111" s="297" t="s">
        <v>1537</v>
      </c>
      <c r="J111" s="297">
        <v>20</v>
      </c>
      <c r="K111" s="308"/>
    </row>
    <row r="112" spans="2:11" ht="15" customHeight="1">
      <c r="B112" s="317"/>
      <c r="C112" s="297" t="s">
        <v>1576</v>
      </c>
      <c r="D112" s="297"/>
      <c r="E112" s="297"/>
      <c r="F112" s="316" t="s">
        <v>1535</v>
      </c>
      <c r="G112" s="297"/>
      <c r="H112" s="297" t="s">
        <v>1577</v>
      </c>
      <c r="I112" s="297" t="s">
        <v>1537</v>
      </c>
      <c r="J112" s="297">
        <v>120</v>
      </c>
      <c r="K112" s="308"/>
    </row>
    <row r="113" spans="2:11" ht="15" customHeight="1">
      <c r="B113" s="317"/>
      <c r="C113" s="297" t="s">
        <v>49</v>
      </c>
      <c r="D113" s="297"/>
      <c r="E113" s="297"/>
      <c r="F113" s="316" t="s">
        <v>1535</v>
      </c>
      <c r="G113" s="297"/>
      <c r="H113" s="297" t="s">
        <v>1578</v>
      </c>
      <c r="I113" s="297" t="s">
        <v>1569</v>
      </c>
      <c r="J113" s="297"/>
      <c r="K113" s="308"/>
    </row>
    <row r="114" spans="2:11" ht="15" customHeight="1">
      <c r="B114" s="317"/>
      <c r="C114" s="297" t="s">
        <v>59</v>
      </c>
      <c r="D114" s="297"/>
      <c r="E114" s="297"/>
      <c r="F114" s="316" t="s">
        <v>1535</v>
      </c>
      <c r="G114" s="297"/>
      <c r="H114" s="297" t="s">
        <v>1579</v>
      </c>
      <c r="I114" s="297" t="s">
        <v>1569</v>
      </c>
      <c r="J114" s="297"/>
      <c r="K114" s="308"/>
    </row>
    <row r="115" spans="2:11" ht="15" customHeight="1">
      <c r="B115" s="317"/>
      <c r="C115" s="297" t="s">
        <v>68</v>
      </c>
      <c r="D115" s="297"/>
      <c r="E115" s="297"/>
      <c r="F115" s="316" t="s">
        <v>1535</v>
      </c>
      <c r="G115" s="297"/>
      <c r="H115" s="297" t="s">
        <v>1580</v>
      </c>
      <c r="I115" s="297" t="s">
        <v>1581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3"/>
      <c r="D117" s="293"/>
      <c r="E117" s="293"/>
      <c r="F117" s="328"/>
      <c r="G117" s="293"/>
      <c r="H117" s="293"/>
      <c r="I117" s="293"/>
      <c r="J117" s="293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1" t="s">
        <v>1582</v>
      </c>
      <c r="D120" s="411"/>
      <c r="E120" s="411"/>
      <c r="F120" s="411"/>
      <c r="G120" s="411"/>
      <c r="H120" s="411"/>
      <c r="I120" s="411"/>
      <c r="J120" s="411"/>
      <c r="K120" s="333"/>
    </row>
    <row r="121" spans="2:11" ht="17.25" customHeight="1">
      <c r="B121" s="334"/>
      <c r="C121" s="309" t="s">
        <v>1529</v>
      </c>
      <c r="D121" s="309"/>
      <c r="E121" s="309"/>
      <c r="F121" s="309" t="s">
        <v>1530</v>
      </c>
      <c r="G121" s="310"/>
      <c r="H121" s="309" t="s">
        <v>203</v>
      </c>
      <c r="I121" s="309" t="s">
        <v>68</v>
      </c>
      <c r="J121" s="309" t="s">
        <v>1531</v>
      </c>
      <c r="K121" s="335"/>
    </row>
    <row r="122" spans="2:11" ht="17.25" customHeight="1">
      <c r="B122" s="334"/>
      <c r="C122" s="311" t="s">
        <v>1532</v>
      </c>
      <c r="D122" s="311"/>
      <c r="E122" s="311"/>
      <c r="F122" s="312" t="s">
        <v>1533</v>
      </c>
      <c r="G122" s="313"/>
      <c r="H122" s="311"/>
      <c r="I122" s="311"/>
      <c r="J122" s="311" t="s">
        <v>1534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1538</v>
      </c>
      <c r="D124" s="314"/>
      <c r="E124" s="314"/>
      <c r="F124" s="316" t="s">
        <v>1535</v>
      </c>
      <c r="G124" s="297"/>
      <c r="H124" s="297" t="s">
        <v>1574</v>
      </c>
      <c r="I124" s="297" t="s">
        <v>1537</v>
      </c>
      <c r="J124" s="297">
        <v>120</v>
      </c>
      <c r="K124" s="338"/>
    </row>
    <row r="125" spans="2:11" ht="15" customHeight="1">
      <c r="B125" s="336"/>
      <c r="C125" s="297" t="s">
        <v>1583</v>
      </c>
      <c r="D125" s="297"/>
      <c r="E125" s="297"/>
      <c r="F125" s="316" t="s">
        <v>1535</v>
      </c>
      <c r="G125" s="297"/>
      <c r="H125" s="297" t="s">
        <v>1584</v>
      </c>
      <c r="I125" s="297" t="s">
        <v>1537</v>
      </c>
      <c r="J125" s="297" t="s">
        <v>1585</v>
      </c>
      <c r="K125" s="338"/>
    </row>
    <row r="126" spans="2:11" ht="15" customHeight="1">
      <c r="B126" s="336"/>
      <c r="C126" s="297" t="s">
        <v>1484</v>
      </c>
      <c r="D126" s="297"/>
      <c r="E126" s="297"/>
      <c r="F126" s="316" t="s">
        <v>1535</v>
      </c>
      <c r="G126" s="297"/>
      <c r="H126" s="297" t="s">
        <v>1586</v>
      </c>
      <c r="I126" s="297" t="s">
        <v>1537</v>
      </c>
      <c r="J126" s="297" t="s">
        <v>1585</v>
      </c>
      <c r="K126" s="338"/>
    </row>
    <row r="127" spans="2:11" ht="15" customHeight="1">
      <c r="B127" s="336"/>
      <c r="C127" s="297" t="s">
        <v>1546</v>
      </c>
      <c r="D127" s="297"/>
      <c r="E127" s="297"/>
      <c r="F127" s="316" t="s">
        <v>1541</v>
      </c>
      <c r="G127" s="297"/>
      <c r="H127" s="297" t="s">
        <v>1547</v>
      </c>
      <c r="I127" s="297" t="s">
        <v>1537</v>
      </c>
      <c r="J127" s="297">
        <v>15</v>
      </c>
      <c r="K127" s="338"/>
    </row>
    <row r="128" spans="2:11" ht="15" customHeight="1">
      <c r="B128" s="336"/>
      <c r="C128" s="318" t="s">
        <v>1548</v>
      </c>
      <c r="D128" s="318"/>
      <c r="E128" s="318"/>
      <c r="F128" s="319" t="s">
        <v>1541</v>
      </c>
      <c r="G128" s="318"/>
      <c r="H128" s="318" t="s">
        <v>1549</v>
      </c>
      <c r="I128" s="318" t="s">
        <v>1537</v>
      </c>
      <c r="J128" s="318">
        <v>15</v>
      </c>
      <c r="K128" s="338"/>
    </row>
    <row r="129" spans="2:11" ht="15" customHeight="1">
      <c r="B129" s="336"/>
      <c r="C129" s="318" t="s">
        <v>1550</v>
      </c>
      <c r="D129" s="318"/>
      <c r="E129" s="318"/>
      <c r="F129" s="319" t="s">
        <v>1541</v>
      </c>
      <c r="G129" s="318"/>
      <c r="H129" s="318" t="s">
        <v>1551</v>
      </c>
      <c r="I129" s="318" t="s">
        <v>1537</v>
      </c>
      <c r="J129" s="318">
        <v>20</v>
      </c>
      <c r="K129" s="338"/>
    </row>
    <row r="130" spans="2:11" ht="15" customHeight="1">
      <c r="B130" s="336"/>
      <c r="C130" s="318" t="s">
        <v>1552</v>
      </c>
      <c r="D130" s="318"/>
      <c r="E130" s="318"/>
      <c r="F130" s="319" t="s">
        <v>1541</v>
      </c>
      <c r="G130" s="318"/>
      <c r="H130" s="318" t="s">
        <v>1553</v>
      </c>
      <c r="I130" s="318" t="s">
        <v>1537</v>
      </c>
      <c r="J130" s="318">
        <v>20</v>
      </c>
      <c r="K130" s="338"/>
    </row>
    <row r="131" spans="2:11" ht="15" customHeight="1">
      <c r="B131" s="336"/>
      <c r="C131" s="297" t="s">
        <v>1540</v>
      </c>
      <c r="D131" s="297"/>
      <c r="E131" s="297"/>
      <c r="F131" s="316" t="s">
        <v>1541</v>
      </c>
      <c r="G131" s="297"/>
      <c r="H131" s="297" t="s">
        <v>1574</v>
      </c>
      <c r="I131" s="297" t="s">
        <v>1537</v>
      </c>
      <c r="J131" s="297">
        <v>50</v>
      </c>
      <c r="K131" s="338"/>
    </row>
    <row r="132" spans="2:11" ht="15" customHeight="1">
      <c r="B132" s="336"/>
      <c r="C132" s="297" t="s">
        <v>1554</v>
      </c>
      <c r="D132" s="297"/>
      <c r="E132" s="297"/>
      <c r="F132" s="316" t="s">
        <v>1541</v>
      </c>
      <c r="G132" s="297"/>
      <c r="H132" s="297" t="s">
        <v>1574</v>
      </c>
      <c r="I132" s="297" t="s">
        <v>1537</v>
      </c>
      <c r="J132" s="297">
        <v>50</v>
      </c>
      <c r="K132" s="338"/>
    </row>
    <row r="133" spans="2:11" ht="15" customHeight="1">
      <c r="B133" s="336"/>
      <c r="C133" s="297" t="s">
        <v>1560</v>
      </c>
      <c r="D133" s="297"/>
      <c r="E133" s="297"/>
      <c r="F133" s="316" t="s">
        <v>1541</v>
      </c>
      <c r="G133" s="297"/>
      <c r="H133" s="297" t="s">
        <v>1574</v>
      </c>
      <c r="I133" s="297" t="s">
        <v>1537</v>
      </c>
      <c r="J133" s="297">
        <v>50</v>
      </c>
      <c r="K133" s="338"/>
    </row>
    <row r="134" spans="2:11" ht="15" customHeight="1">
      <c r="B134" s="336"/>
      <c r="C134" s="297" t="s">
        <v>1562</v>
      </c>
      <c r="D134" s="297"/>
      <c r="E134" s="297"/>
      <c r="F134" s="316" t="s">
        <v>1541</v>
      </c>
      <c r="G134" s="297"/>
      <c r="H134" s="297" t="s">
        <v>1574</v>
      </c>
      <c r="I134" s="297" t="s">
        <v>1537</v>
      </c>
      <c r="J134" s="297">
        <v>50</v>
      </c>
      <c r="K134" s="338"/>
    </row>
    <row r="135" spans="2:11" ht="15" customHeight="1">
      <c r="B135" s="336"/>
      <c r="C135" s="297" t="s">
        <v>208</v>
      </c>
      <c r="D135" s="297"/>
      <c r="E135" s="297"/>
      <c r="F135" s="316" t="s">
        <v>1541</v>
      </c>
      <c r="G135" s="297"/>
      <c r="H135" s="297" t="s">
        <v>1587</v>
      </c>
      <c r="I135" s="297" t="s">
        <v>1537</v>
      </c>
      <c r="J135" s="297">
        <v>255</v>
      </c>
      <c r="K135" s="338"/>
    </row>
    <row r="136" spans="2:11" ht="15" customHeight="1">
      <c r="B136" s="336"/>
      <c r="C136" s="297" t="s">
        <v>1564</v>
      </c>
      <c r="D136" s="297"/>
      <c r="E136" s="297"/>
      <c r="F136" s="316" t="s">
        <v>1535</v>
      </c>
      <c r="G136" s="297"/>
      <c r="H136" s="297" t="s">
        <v>1588</v>
      </c>
      <c r="I136" s="297" t="s">
        <v>1566</v>
      </c>
      <c r="J136" s="297"/>
      <c r="K136" s="338"/>
    </row>
    <row r="137" spans="2:11" ht="15" customHeight="1">
      <c r="B137" s="336"/>
      <c r="C137" s="297" t="s">
        <v>1567</v>
      </c>
      <c r="D137" s="297"/>
      <c r="E137" s="297"/>
      <c r="F137" s="316" t="s">
        <v>1535</v>
      </c>
      <c r="G137" s="297"/>
      <c r="H137" s="297" t="s">
        <v>1589</v>
      </c>
      <c r="I137" s="297" t="s">
        <v>1569</v>
      </c>
      <c r="J137" s="297"/>
      <c r="K137" s="338"/>
    </row>
    <row r="138" spans="2:11" ht="15" customHeight="1">
      <c r="B138" s="336"/>
      <c r="C138" s="297" t="s">
        <v>1570</v>
      </c>
      <c r="D138" s="297"/>
      <c r="E138" s="297"/>
      <c r="F138" s="316" t="s">
        <v>1535</v>
      </c>
      <c r="G138" s="297"/>
      <c r="H138" s="297" t="s">
        <v>1570</v>
      </c>
      <c r="I138" s="297" t="s">
        <v>1569</v>
      </c>
      <c r="J138" s="297"/>
      <c r="K138" s="338"/>
    </row>
    <row r="139" spans="2:11" ht="15" customHeight="1">
      <c r="B139" s="336"/>
      <c r="C139" s="297" t="s">
        <v>49</v>
      </c>
      <c r="D139" s="297"/>
      <c r="E139" s="297"/>
      <c r="F139" s="316" t="s">
        <v>1535</v>
      </c>
      <c r="G139" s="297"/>
      <c r="H139" s="297" t="s">
        <v>1590</v>
      </c>
      <c r="I139" s="297" t="s">
        <v>1569</v>
      </c>
      <c r="J139" s="297"/>
      <c r="K139" s="338"/>
    </row>
    <row r="140" spans="2:11" ht="15" customHeight="1">
      <c r="B140" s="336"/>
      <c r="C140" s="297" t="s">
        <v>1591</v>
      </c>
      <c r="D140" s="297"/>
      <c r="E140" s="297"/>
      <c r="F140" s="316" t="s">
        <v>1535</v>
      </c>
      <c r="G140" s="297"/>
      <c r="H140" s="297" t="s">
        <v>1592</v>
      </c>
      <c r="I140" s="297" t="s">
        <v>1569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3"/>
      <c r="C142" s="293"/>
      <c r="D142" s="293"/>
      <c r="E142" s="293"/>
      <c r="F142" s="328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2" t="s">
        <v>1593</v>
      </c>
      <c r="D145" s="412"/>
      <c r="E145" s="412"/>
      <c r="F145" s="412"/>
      <c r="G145" s="412"/>
      <c r="H145" s="412"/>
      <c r="I145" s="412"/>
      <c r="J145" s="412"/>
      <c r="K145" s="308"/>
    </row>
    <row r="146" spans="2:11" ht="17.25" customHeight="1">
      <c r="B146" s="307"/>
      <c r="C146" s="309" t="s">
        <v>1529</v>
      </c>
      <c r="D146" s="309"/>
      <c r="E146" s="309"/>
      <c r="F146" s="309" t="s">
        <v>1530</v>
      </c>
      <c r="G146" s="310"/>
      <c r="H146" s="309" t="s">
        <v>203</v>
      </c>
      <c r="I146" s="309" t="s">
        <v>68</v>
      </c>
      <c r="J146" s="309" t="s">
        <v>1531</v>
      </c>
      <c r="K146" s="308"/>
    </row>
    <row r="147" spans="2:11" ht="17.25" customHeight="1">
      <c r="B147" s="307"/>
      <c r="C147" s="311" t="s">
        <v>1532</v>
      </c>
      <c r="D147" s="311"/>
      <c r="E147" s="311"/>
      <c r="F147" s="312" t="s">
        <v>1533</v>
      </c>
      <c r="G147" s="313"/>
      <c r="H147" s="311"/>
      <c r="I147" s="311"/>
      <c r="J147" s="311" t="s">
        <v>1534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1538</v>
      </c>
      <c r="D149" s="297"/>
      <c r="E149" s="297"/>
      <c r="F149" s="343" t="s">
        <v>1535</v>
      </c>
      <c r="G149" s="297"/>
      <c r="H149" s="342" t="s">
        <v>1574</v>
      </c>
      <c r="I149" s="342" t="s">
        <v>1537</v>
      </c>
      <c r="J149" s="342">
        <v>120</v>
      </c>
      <c r="K149" s="338"/>
    </row>
    <row r="150" spans="2:11" ht="15" customHeight="1">
      <c r="B150" s="317"/>
      <c r="C150" s="342" t="s">
        <v>1583</v>
      </c>
      <c r="D150" s="297"/>
      <c r="E150" s="297"/>
      <c r="F150" s="343" t="s">
        <v>1535</v>
      </c>
      <c r="G150" s="297"/>
      <c r="H150" s="342" t="s">
        <v>1594</v>
      </c>
      <c r="I150" s="342" t="s">
        <v>1537</v>
      </c>
      <c r="J150" s="342" t="s">
        <v>1585</v>
      </c>
      <c r="K150" s="338"/>
    </row>
    <row r="151" spans="2:11" ht="15" customHeight="1">
      <c r="B151" s="317"/>
      <c r="C151" s="342" t="s">
        <v>1484</v>
      </c>
      <c r="D151" s="297"/>
      <c r="E151" s="297"/>
      <c r="F151" s="343" t="s">
        <v>1535</v>
      </c>
      <c r="G151" s="297"/>
      <c r="H151" s="342" t="s">
        <v>1595</v>
      </c>
      <c r="I151" s="342" t="s">
        <v>1537</v>
      </c>
      <c r="J151" s="342" t="s">
        <v>1585</v>
      </c>
      <c r="K151" s="338"/>
    </row>
    <row r="152" spans="2:11" ht="15" customHeight="1">
      <c r="B152" s="317"/>
      <c r="C152" s="342" t="s">
        <v>1540</v>
      </c>
      <c r="D152" s="297"/>
      <c r="E152" s="297"/>
      <c r="F152" s="343" t="s">
        <v>1541</v>
      </c>
      <c r="G152" s="297"/>
      <c r="H152" s="342" t="s">
        <v>1574</v>
      </c>
      <c r="I152" s="342" t="s">
        <v>1537</v>
      </c>
      <c r="J152" s="342">
        <v>50</v>
      </c>
      <c r="K152" s="338"/>
    </row>
    <row r="153" spans="2:11" ht="15" customHeight="1">
      <c r="B153" s="317"/>
      <c r="C153" s="342" t="s">
        <v>1543</v>
      </c>
      <c r="D153" s="297"/>
      <c r="E153" s="297"/>
      <c r="F153" s="343" t="s">
        <v>1535</v>
      </c>
      <c r="G153" s="297"/>
      <c r="H153" s="342" t="s">
        <v>1574</v>
      </c>
      <c r="I153" s="342" t="s">
        <v>1545</v>
      </c>
      <c r="J153" s="342"/>
      <c r="K153" s="338"/>
    </row>
    <row r="154" spans="2:11" ht="15" customHeight="1">
      <c r="B154" s="317"/>
      <c r="C154" s="342" t="s">
        <v>1554</v>
      </c>
      <c r="D154" s="297"/>
      <c r="E154" s="297"/>
      <c r="F154" s="343" t="s">
        <v>1541</v>
      </c>
      <c r="G154" s="297"/>
      <c r="H154" s="342" t="s">
        <v>1574</v>
      </c>
      <c r="I154" s="342" t="s">
        <v>1537</v>
      </c>
      <c r="J154" s="342">
        <v>50</v>
      </c>
      <c r="K154" s="338"/>
    </row>
    <row r="155" spans="2:11" ht="15" customHeight="1">
      <c r="B155" s="317"/>
      <c r="C155" s="342" t="s">
        <v>1562</v>
      </c>
      <c r="D155" s="297"/>
      <c r="E155" s="297"/>
      <c r="F155" s="343" t="s">
        <v>1541</v>
      </c>
      <c r="G155" s="297"/>
      <c r="H155" s="342" t="s">
        <v>1574</v>
      </c>
      <c r="I155" s="342" t="s">
        <v>1537</v>
      </c>
      <c r="J155" s="342">
        <v>50</v>
      </c>
      <c r="K155" s="338"/>
    </row>
    <row r="156" spans="2:11" ht="15" customHeight="1">
      <c r="B156" s="317"/>
      <c r="C156" s="342" t="s">
        <v>1560</v>
      </c>
      <c r="D156" s="297"/>
      <c r="E156" s="297"/>
      <c r="F156" s="343" t="s">
        <v>1541</v>
      </c>
      <c r="G156" s="297"/>
      <c r="H156" s="342" t="s">
        <v>1574</v>
      </c>
      <c r="I156" s="342" t="s">
        <v>1537</v>
      </c>
      <c r="J156" s="342">
        <v>50</v>
      </c>
      <c r="K156" s="338"/>
    </row>
    <row r="157" spans="2:11" ht="15" customHeight="1">
      <c r="B157" s="317"/>
      <c r="C157" s="342" t="s">
        <v>168</v>
      </c>
      <c r="D157" s="297"/>
      <c r="E157" s="297"/>
      <c r="F157" s="343" t="s">
        <v>1535</v>
      </c>
      <c r="G157" s="297"/>
      <c r="H157" s="342" t="s">
        <v>1596</v>
      </c>
      <c r="I157" s="342" t="s">
        <v>1537</v>
      </c>
      <c r="J157" s="342" t="s">
        <v>1597</v>
      </c>
      <c r="K157" s="338"/>
    </row>
    <row r="158" spans="2:11" ht="15" customHeight="1">
      <c r="B158" s="317"/>
      <c r="C158" s="342" t="s">
        <v>1598</v>
      </c>
      <c r="D158" s="297"/>
      <c r="E158" s="297"/>
      <c r="F158" s="343" t="s">
        <v>1535</v>
      </c>
      <c r="G158" s="297"/>
      <c r="H158" s="342" t="s">
        <v>1599</v>
      </c>
      <c r="I158" s="342" t="s">
        <v>1569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3"/>
      <c r="C160" s="297"/>
      <c r="D160" s="297"/>
      <c r="E160" s="297"/>
      <c r="F160" s="316"/>
      <c r="G160" s="297"/>
      <c r="H160" s="297"/>
      <c r="I160" s="297"/>
      <c r="J160" s="297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1" t="s">
        <v>1600</v>
      </c>
      <c r="D163" s="411"/>
      <c r="E163" s="411"/>
      <c r="F163" s="411"/>
      <c r="G163" s="411"/>
      <c r="H163" s="411"/>
      <c r="I163" s="411"/>
      <c r="J163" s="411"/>
      <c r="K163" s="289"/>
    </row>
    <row r="164" spans="2:11" ht="17.25" customHeight="1">
      <c r="B164" s="288"/>
      <c r="C164" s="309" t="s">
        <v>1529</v>
      </c>
      <c r="D164" s="309"/>
      <c r="E164" s="309"/>
      <c r="F164" s="309" t="s">
        <v>1530</v>
      </c>
      <c r="G164" s="346"/>
      <c r="H164" s="347" t="s">
        <v>203</v>
      </c>
      <c r="I164" s="347" t="s">
        <v>68</v>
      </c>
      <c r="J164" s="309" t="s">
        <v>1531</v>
      </c>
      <c r="K164" s="289"/>
    </row>
    <row r="165" spans="2:11" ht="17.25" customHeight="1">
      <c r="B165" s="290"/>
      <c r="C165" s="311" t="s">
        <v>1532</v>
      </c>
      <c r="D165" s="311"/>
      <c r="E165" s="311"/>
      <c r="F165" s="312" t="s">
        <v>1533</v>
      </c>
      <c r="G165" s="348"/>
      <c r="H165" s="349"/>
      <c r="I165" s="349"/>
      <c r="J165" s="311" t="s">
        <v>1534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1538</v>
      </c>
      <c r="D167" s="297"/>
      <c r="E167" s="297"/>
      <c r="F167" s="316" t="s">
        <v>1535</v>
      </c>
      <c r="G167" s="297"/>
      <c r="H167" s="297" t="s">
        <v>1574</v>
      </c>
      <c r="I167" s="297" t="s">
        <v>1537</v>
      </c>
      <c r="J167" s="297">
        <v>120</v>
      </c>
      <c r="K167" s="338"/>
    </row>
    <row r="168" spans="2:11" ht="15" customHeight="1">
      <c r="B168" s="317"/>
      <c r="C168" s="297" t="s">
        <v>1583</v>
      </c>
      <c r="D168" s="297"/>
      <c r="E168" s="297"/>
      <c r="F168" s="316" t="s">
        <v>1535</v>
      </c>
      <c r="G168" s="297"/>
      <c r="H168" s="297" t="s">
        <v>1584</v>
      </c>
      <c r="I168" s="297" t="s">
        <v>1537</v>
      </c>
      <c r="J168" s="297" t="s">
        <v>1585</v>
      </c>
      <c r="K168" s="338"/>
    </row>
    <row r="169" spans="2:11" ht="15" customHeight="1">
      <c r="B169" s="317"/>
      <c r="C169" s="297" t="s">
        <v>1484</v>
      </c>
      <c r="D169" s="297"/>
      <c r="E169" s="297"/>
      <c r="F169" s="316" t="s">
        <v>1535</v>
      </c>
      <c r="G169" s="297"/>
      <c r="H169" s="297" t="s">
        <v>1601</v>
      </c>
      <c r="I169" s="297" t="s">
        <v>1537</v>
      </c>
      <c r="J169" s="297" t="s">
        <v>1585</v>
      </c>
      <c r="K169" s="338"/>
    </row>
    <row r="170" spans="2:11" ht="15" customHeight="1">
      <c r="B170" s="317"/>
      <c r="C170" s="297" t="s">
        <v>1540</v>
      </c>
      <c r="D170" s="297"/>
      <c r="E170" s="297"/>
      <c r="F170" s="316" t="s">
        <v>1541</v>
      </c>
      <c r="G170" s="297"/>
      <c r="H170" s="297" t="s">
        <v>1601</v>
      </c>
      <c r="I170" s="297" t="s">
        <v>1537</v>
      </c>
      <c r="J170" s="297">
        <v>50</v>
      </c>
      <c r="K170" s="338"/>
    </row>
    <row r="171" spans="2:11" ht="15" customHeight="1">
      <c r="B171" s="317"/>
      <c r="C171" s="297" t="s">
        <v>1543</v>
      </c>
      <c r="D171" s="297"/>
      <c r="E171" s="297"/>
      <c r="F171" s="316" t="s">
        <v>1535</v>
      </c>
      <c r="G171" s="297"/>
      <c r="H171" s="297" t="s">
        <v>1601</v>
      </c>
      <c r="I171" s="297" t="s">
        <v>1545</v>
      </c>
      <c r="J171" s="297"/>
      <c r="K171" s="338"/>
    </row>
    <row r="172" spans="2:11" ht="15" customHeight="1">
      <c r="B172" s="317"/>
      <c r="C172" s="297" t="s">
        <v>1554</v>
      </c>
      <c r="D172" s="297"/>
      <c r="E172" s="297"/>
      <c r="F172" s="316" t="s">
        <v>1541</v>
      </c>
      <c r="G172" s="297"/>
      <c r="H172" s="297" t="s">
        <v>1601</v>
      </c>
      <c r="I172" s="297" t="s">
        <v>1537</v>
      </c>
      <c r="J172" s="297">
        <v>50</v>
      </c>
      <c r="K172" s="338"/>
    </row>
    <row r="173" spans="2:11" ht="15" customHeight="1">
      <c r="B173" s="317"/>
      <c r="C173" s="297" t="s">
        <v>1562</v>
      </c>
      <c r="D173" s="297"/>
      <c r="E173" s="297"/>
      <c r="F173" s="316" t="s">
        <v>1541</v>
      </c>
      <c r="G173" s="297"/>
      <c r="H173" s="297" t="s">
        <v>1601</v>
      </c>
      <c r="I173" s="297" t="s">
        <v>1537</v>
      </c>
      <c r="J173" s="297">
        <v>50</v>
      </c>
      <c r="K173" s="338"/>
    </row>
    <row r="174" spans="2:11" ht="15" customHeight="1">
      <c r="B174" s="317"/>
      <c r="C174" s="297" t="s">
        <v>1560</v>
      </c>
      <c r="D174" s="297"/>
      <c r="E174" s="297"/>
      <c r="F174" s="316" t="s">
        <v>1541</v>
      </c>
      <c r="G174" s="297"/>
      <c r="H174" s="297" t="s">
        <v>1601</v>
      </c>
      <c r="I174" s="297" t="s">
        <v>1537</v>
      </c>
      <c r="J174" s="297">
        <v>50</v>
      </c>
      <c r="K174" s="338"/>
    </row>
    <row r="175" spans="2:11" ht="15" customHeight="1">
      <c r="B175" s="317"/>
      <c r="C175" s="297" t="s">
        <v>202</v>
      </c>
      <c r="D175" s="297"/>
      <c r="E175" s="297"/>
      <c r="F175" s="316" t="s">
        <v>1535</v>
      </c>
      <c r="G175" s="297"/>
      <c r="H175" s="297" t="s">
        <v>1602</v>
      </c>
      <c r="I175" s="297" t="s">
        <v>1603</v>
      </c>
      <c r="J175" s="297"/>
      <c r="K175" s="338"/>
    </row>
    <row r="176" spans="2:11" ht="15" customHeight="1">
      <c r="B176" s="317"/>
      <c r="C176" s="297" t="s">
        <v>68</v>
      </c>
      <c r="D176" s="297"/>
      <c r="E176" s="297"/>
      <c r="F176" s="316" t="s">
        <v>1535</v>
      </c>
      <c r="G176" s="297"/>
      <c r="H176" s="297" t="s">
        <v>1604</v>
      </c>
      <c r="I176" s="297" t="s">
        <v>1605</v>
      </c>
      <c r="J176" s="297">
        <v>1</v>
      </c>
      <c r="K176" s="338"/>
    </row>
    <row r="177" spans="2:11" ht="15" customHeight="1">
      <c r="B177" s="317"/>
      <c r="C177" s="297" t="s">
        <v>64</v>
      </c>
      <c r="D177" s="297"/>
      <c r="E177" s="297"/>
      <c r="F177" s="316" t="s">
        <v>1535</v>
      </c>
      <c r="G177" s="297"/>
      <c r="H177" s="297" t="s">
        <v>1606</v>
      </c>
      <c r="I177" s="297" t="s">
        <v>1537</v>
      </c>
      <c r="J177" s="297">
        <v>20</v>
      </c>
      <c r="K177" s="338"/>
    </row>
    <row r="178" spans="2:11" ht="15" customHeight="1">
      <c r="B178" s="317"/>
      <c r="C178" s="297" t="s">
        <v>203</v>
      </c>
      <c r="D178" s="297"/>
      <c r="E178" s="297"/>
      <c r="F178" s="316" t="s">
        <v>1535</v>
      </c>
      <c r="G178" s="297"/>
      <c r="H178" s="297" t="s">
        <v>1607</v>
      </c>
      <c r="I178" s="297" t="s">
        <v>1537</v>
      </c>
      <c r="J178" s="297">
        <v>255</v>
      </c>
      <c r="K178" s="338"/>
    </row>
    <row r="179" spans="2:11" ht="15" customHeight="1">
      <c r="B179" s="317"/>
      <c r="C179" s="297" t="s">
        <v>204</v>
      </c>
      <c r="D179" s="297"/>
      <c r="E179" s="297"/>
      <c r="F179" s="316" t="s">
        <v>1535</v>
      </c>
      <c r="G179" s="297"/>
      <c r="H179" s="297" t="s">
        <v>1500</v>
      </c>
      <c r="I179" s="297" t="s">
        <v>1537</v>
      </c>
      <c r="J179" s="297">
        <v>10</v>
      </c>
      <c r="K179" s="338"/>
    </row>
    <row r="180" spans="2:11" ht="15" customHeight="1">
      <c r="B180" s="317"/>
      <c r="C180" s="297" t="s">
        <v>205</v>
      </c>
      <c r="D180" s="297"/>
      <c r="E180" s="297"/>
      <c r="F180" s="316" t="s">
        <v>1535</v>
      </c>
      <c r="G180" s="297"/>
      <c r="H180" s="297" t="s">
        <v>1608</v>
      </c>
      <c r="I180" s="297" t="s">
        <v>1569</v>
      </c>
      <c r="J180" s="297"/>
      <c r="K180" s="338"/>
    </row>
    <row r="181" spans="2:11" ht="15" customHeight="1">
      <c r="B181" s="317"/>
      <c r="C181" s="297" t="s">
        <v>1609</v>
      </c>
      <c r="D181" s="297"/>
      <c r="E181" s="297"/>
      <c r="F181" s="316" t="s">
        <v>1535</v>
      </c>
      <c r="G181" s="297"/>
      <c r="H181" s="297" t="s">
        <v>1610</v>
      </c>
      <c r="I181" s="297" t="s">
        <v>1569</v>
      </c>
      <c r="J181" s="297"/>
      <c r="K181" s="338"/>
    </row>
    <row r="182" spans="2:11" ht="15" customHeight="1">
      <c r="B182" s="317"/>
      <c r="C182" s="297" t="s">
        <v>1598</v>
      </c>
      <c r="D182" s="297"/>
      <c r="E182" s="297"/>
      <c r="F182" s="316" t="s">
        <v>1535</v>
      </c>
      <c r="G182" s="297"/>
      <c r="H182" s="297" t="s">
        <v>1611</v>
      </c>
      <c r="I182" s="297" t="s">
        <v>1569</v>
      </c>
      <c r="J182" s="297"/>
      <c r="K182" s="338"/>
    </row>
    <row r="183" spans="2:11" ht="15" customHeight="1">
      <c r="B183" s="317"/>
      <c r="C183" s="297" t="s">
        <v>207</v>
      </c>
      <c r="D183" s="297"/>
      <c r="E183" s="297"/>
      <c r="F183" s="316" t="s">
        <v>1541</v>
      </c>
      <c r="G183" s="297"/>
      <c r="H183" s="297" t="s">
        <v>1612</v>
      </c>
      <c r="I183" s="297" t="s">
        <v>1537</v>
      </c>
      <c r="J183" s="297">
        <v>50</v>
      </c>
      <c r="K183" s="338"/>
    </row>
    <row r="184" spans="2:11" ht="15" customHeight="1">
      <c r="B184" s="317"/>
      <c r="C184" s="297" t="s">
        <v>1613</v>
      </c>
      <c r="D184" s="297"/>
      <c r="E184" s="297"/>
      <c r="F184" s="316" t="s">
        <v>1541</v>
      </c>
      <c r="G184" s="297"/>
      <c r="H184" s="297" t="s">
        <v>1614</v>
      </c>
      <c r="I184" s="297" t="s">
        <v>1615</v>
      </c>
      <c r="J184" s="297"/>
      <c r="K184" s="338"/>
    </row>
    <row r="185" spans="2:11" ht="15" customHeight="1">
      <c r="B185" s="317"/>
      <c r="C185" s="297" t="s">
        <v>1616</v>
      </c>
      <c r="D185" s="297"/>
      <c r="E185" s="297"/>
      <c r="F185" s="316" t="s">
        <v>1541</v>
      </c>
      <c r="G185" s="297"/>
      <c r="H185" s="297" t="s">
        <v>1617</v>
      </c>
      <c r="I185" s="297" t="s">
        <v>1615</v>
      </c>
      <c r="J185" s="297"/>
      <c r="K185" s="338"/>
    </row>
    <row r="186" spans="2:11" ht="15" customHeight="1">
      <c r="B186" s="317"/>
      <c r="C186" s="297" t="s">
        <v>1618</v>
      </c>
      <c r="D186" s="297"/>
      <c r="E186" s="297"/>
      <c r="F186" s="316" t="s">
        <v>1541</v>
      </c>
      <c r="G186" s="297"/>
      <c r="H186" s="297" t="s">
        <v>1619</v>
      </c>
      <c r="I186" s="297" t="s">
        <v>1615</v>
      </c>
      <c r="J186" s="297"/>
      <c r="K186" s="338"/>
    </row>
    <row r="187" spans="2:11" ht="15" customHeight="1">
      <c r="B187" s="317"/>
      <c r="C187" s="350" t="s">
        <v>1620</v>
      </c>
      <c r="D187" s="297"/>
      <c r="E187" s="297"/>
      <c r="F187" s="316" t="s">
        <v>1541</v>
      </c>
      <c r="G187" s="297"/>
      <c r="H187" s="297" t="s">
        <v>1621</v>
      </c>
      <c r="I187" s="297" t="s">
        <v>1622</v>
      </c>
      <c r="J187" s="351" t="s">
        <v>1623</v>
      </c>
      <c r="K187" s="338"/>
    </row>
    <row r="188" spans="2:11" ht="15" customHeight="1">
      <c r="B188" s="317"/>
      <c r="C188" s="302" t="s">
        <v>53</v>
      </c>
      <c r="D188" s="297"/>
      <c r="E188" s="297"/>
      <c r="F188" s="316" t="s">
        <v>1535</v>
      </c>
      <c r="G188" s="297"/>
      <c r="H188" s="293" t="s">
        <v>1624</v>
      </c>
      <c r="I188" s="297" t="s">
        <v>1625</v>
      </c>
      <c r="J188" s="297"/>
      <c r="K188" s="338"/>
    </row>
    <row r="189" spans="2:11" ht="15" customHeight="1">
      <c r="B189" s="317"/>
      <c r="C189" s="302" t="s">
        <v>1626</v>
      </c>
      <c r="D189" s="297"/>
      <c r="E189" s="297"/>
      <c r="F189" s="316" t="s">
        <v>1535</v>
      </c>
      <c r="G189" s="297"/>
      <c r="H189" s="297" t="s">
        <v>1627</v>
      </c>
      <c r="I189" s="297" t="s">
        <v>1569</v>
      </c>
      <c r="J189" s="297"/>
      <c r="K189" s="338"/>
    </row>
    <row r="190" spans="2:11" ht="15" customHeight="1">
      <c r="B190" s="317"/>
      <c r="C190" s="302" t="s">
        <v>1628</v>
      </c>
      <c r="D190" s="297"/>
      <c r="E190" s="297"/>
      <c r="F190" s="316" t="s">
        <v>1535</v>
      </c>
      <c r="G190" s="297"/>
      <c r="H190" s="297" t="s">
        <v>1629</v>
      </c>
      <c r="I190" s="297" t="s">
        <v>1569</v>
      </c>
      <c r="J190" s="297"/>
      <c r="K190" s="338"/>
    </row>
    <row r="191" spans="2:11" ht="15" customHeight="1">
      <c r="B191" s="317"/>
      <c r="C191" s="302" t="s">
        <v>1630</v>
      </c>
      <c r="D191" s="297"/>
      <c r="E191" s="297"/>
      <c r="F191" s="316" t="s">
        <v>1541</v>
      </c>
      <c r="G191" s="297"/>
      <c r="H191" s="297" t="s">
        <v>1631</v>
      </c>
      <c r="I191" s="297" t="s">
        <v>1569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3"/>
      <c r="C193" s="297"/>
      <c r="D193" s="297"/>
      <c r="E193" s="297"/>
      <c r="F193" s="316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6"/>
      <c r="G194" s="297"/>
      <c r="H194" s="297"/>
      <c r="I194" s="297"/>
      <c r="J194" s="297"/>
      <c r="K194" s="293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1" t="s">
        <v>1632</v>
      </c>
      <c r="D197" s="411"/>
      <c r="E197" s="411"/>
      <c r="F197" s="411"/>
      <c r="G197" s="411"/>
      <c r="H197" s="411"/>
      <c r="I197" s="411"/>
      <c r="J197" s="411"/>
      <c r="K197" s="289"/>
    </row>
    <row r="198" spans="2:11" ht="25.5" customHeight="1">
      <c r="B198" s="288"/>
      <c r="C198" s="353" t="s">
        <v>1633</v>
      </c>
      <c r="D198" s="353"/>
      <c r="E198" s="353"/>
      <c r="F198" s="353" t="s">
        <v>1634</v>
      </c>
      <c r="G198" s="354"/>
      <c r="H198" s="410" t="s">
        <v>1635</v>
      </c>
      <c r="I198" s="410"/>
      <c r="J198" s="410"/>
      <c r="K198" s="289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1625</v>
      </c>
      <c r="D200" s="297"/>
      <c r="E200" s="297"/>
      <c r="F200" s="316" t="s">
        <v>54</v>
      </c>
      <c r="G200" s="297"/>
      <c r="H200" s="408" t="s">
        <v>1636</v>
      </c>
      <c r="I200" s="408"/>
      <c r="J200" s="408"/>
      <c r="K200" s="338"/>
    </row>
    <row r="201" spans="2:11" ht="15" customHeight="1">
      <c r="B201" s="317"/>
      <c r="C201" s="323"/>
      <c r="D201" s="297"/>
      <c r="E201" s="297"/>
      <c r="F201" s="316" t="s">
        <v>55</v>
      </c>
      <c r="G201" s="297"/>
      <c r="H201" s="408" t="s">
        <v>1637</v>
      </c>
      <c r="I201" s="408"/>
      <c r="J201" s="408"/>
      <c r="K201" s="338"/>
    </row>
    <row r="202" spans="2:11" ht="15" customHeight="1">
      <c r="B202" s="317"/>
      <c r="C202" s="323"/>
      <c r="D202" s="297"/>
      <c r="E202" s="297"/>
      <c r="F202" s="316" t="s">
        <v>58</v>
      </c>
      <c r="G202" s="297"/>
      <c r="H202" s="408" t="s">
        <v>1638</v>
      </c>
      <c r="I202" s="408"/>
      <c r="J202" s="408"/>
      <c r="K202" s="338"/>
    </row>
    <row r="203" spans="2:11" ht="15" customHeight="1">
      <c r="B203" s="317"/>
      <c r="C203" s="297"/>
      <c r="D203" s="297"/>
      <c r="E203" s="297"/>
      <c r="F203" s="316" t="s">
        <v>56</v>
      </c>
      <c r="G203" s="297"/>
      <c r="H203" s="408" t="s">
        <v>1639</v>
      </c>
      <c r="I203" s="408"/>
      <c r="J203" s="408"/>
      <c r="K203" s="338"/>
    </row>
    <row r="204" spans="2:11" ht="15" customHeight="1">
      <c r="B204" s="317"/>
      <c r="C204" s="297"/>
      <c r="D204" s="297"/>
      <c r="E204" s="297"/>
      <c r="F204" s="316" t="s">
        <v>57</v>
      </c>
      <c r="G204" s="297"/>
      <c r="H204" s="408" t="s">
        <v>1640</v>
      </c>
      <c r="I204" s="408"/>
      <c r="J204" s="408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1581</v>
      </c>
      <c r="D206" s="297"/>
      <c r="E206" s="297"/>
      <c r="F206" s="316" t="s">
        <v>90</v>
      </c>
      <c r="G206" s="297"/>
      <c r="H206" s="408" t="s">
        <v>1641</v>
      </c>
      <c r="I206" s="408"/>
      <c r="J206" s="408"/>
      <c r="K206" s="338"/>
    </row>
    <row r="207" spans="2:11" ht="15" customHeight="1">
      <c r="B207" s="317"/>
      <c r="C207" s="323"/>
      <c r="D207" s="297"/>
      <c r="E207" s="297"/>
      <c r="F207" s="316" t="s">
        <v>1479</v>
      </c>
      <c r="G207" s="297"/>
      <c r="H207" s="408" t="s">
        <v>1480</v>
      </c>
      <c r="I207" s="408"/>
      <c r="J207" s="408"/>
      <c r="K207" s="338"/>
    </row>
    <row r="208" spans="2:11" ht="15" customHeight="1">
      <c r="B208" s="317"/>
      <c r="C208" s="297"/>
      <c r="D208" s="297"/>
      <c r="E208" s="297"/>
      <c r="F208" s="316" t="s">
        <v>1477</v>
      </c>
      <c r="G208" s="297"/>
      <c r="H208" s="408" t="s">
        <v>1642</v>
      </c>
      <c r="I208" s="408"/>
      <c r="J208" s="408"/>
      <c r="K208" s="338"/>
    </row>
    <row r="209" spans="2:11" ht="15" customHeight="1">
      <c r="B209" s="355"/>
      <c r="C209" s="323"/>
      <c r="D209" s="323"/>
      <c r="E209" s="323"/>
      <c r="F209" s="316" t="s">
        <v>1481</v>
      </c>
      <c r="G209" s="302"/>
      <c r="H209" s="409" t="s">
        <v>1482</v>
      </c>
      <c r="I209" s="409"/>
      <c r="J209" s="409"/>
      <c r="K209" s="356"/>
    </row>
    <row r="210" spans="2:11" ht="15" customHeight="1">
      <c r="B210" s="355"/>
      <c r="C210" s="323"/>
      <c r="D210" s="323"/>
      <c r="E210" s="323"/>
      <c r="F210" s="316" t="s">
        <v>93</v>
      </c>
      <c r="G210" s="302"/>
      <c r="H210" s="409" t="s">
        <v>1105</v>
      </c>
      <c r="I210" s="409"/>
      <c r="J210" s="409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1605</v>
      </c>
      <c r="D212" s="323"/>
      <c r="E212" s="323"/>
      <c r="F212" s="316">
        <v>1</v>
      </c>
      <c r="G212" s="302"/>
      <c r="H212" s="409" t="s">
        <v>1643</v>
      </c>
      <c r="I212" s="409"/>
      <c r="J212" s="409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09" t="s">
        <v>1644</v>
      </c>
      <c r="I213" s="409"/>
      <c r="J213" s="409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09" t="s">
        <v>1645</v>
      </c>
      <c r="I214" s="409"/>
      <c r="J214" s="409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09" t="s">
        <v>1646</v>
      </c>
      <c r="I215" s="409"/>
      <c r="J215" s="409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PAULIK-NTB\Eduard Paulík</dc:creator>
  <cp:keywords/>
  <dc:description/>
  <cp:lastModifiedBy>Eduard Paulík</cp:lastModifiedBy>
  <dcterms:created xsi:type="dcterms:W3CDTF">2017-08-22T14:58:46Z</dcterms:created>
  <dcterms:modified xsi:type="dcterms:W3CDTF">2017-08-22T14:58:56Z</dcterms:modified>
  <cp:category/>
  <cp:version/>
  <cp:contentType/>
  <cp:contentStatus/>
</cp:coreProperties>
</file>