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firstSheet="6" activeTab="11"/>
  </bookViews>
  <sheets>
    <sheet name="Suma konec" sheetId="5" r:id="rId1"/>
    <sheet name="Suma 1+1" sheetId="6" r:id="rId2"/>
    <sheet name="ELSil 1Rozpočet" sheetId="7" r:id="rId3"/>
    <sheet name="ElSla KR" sheetId="8" r:id="rId4"/>
    <sheet name="ELSla REK" sheetId="9" r:id="rId5"/>
    <sheet name="ELSla ALL" sheetId="10" r:id="rId6"/>
    <sheet name="1 - Stavební práce pro 1P..." sheetId="2" r:id="rId7"/>
    <sheet name="Suma 2+3" sheetId="12" r:id="rId8"/>
    <sheet name="ELSil 2 Rozpočet" sheetId="13" r:id="rId9"/>
    <sheet name="ELSla KRYCÍ LIST" sheetId="14" r:id="rId10"/>
    <sheet name="ELSla REKAPITULACE " sheetId="15" r:id="rId11"/>
    <sheet name="ELSla ALL 2" sheetId="16" r:id="rId12"/>
    <sheet name="2 - Stavební práce pro 2N..." sheetId="3" r:id="rId13"/>
    <sheet name="Pokyny pro vyplnění" sheetId="4" r:id="rId14"/>
  </sheets>
  <externalReferences>
    <externalReference r:id="rId17"/>
    <externalReference r:id="rId18"/>
    <externalReference r:id="rId19"/>
  </externalReferences>
  <definedNames>
    <definedName name="_xlnm._FilterDatabase" localSheetId="6" hidden="1">'1 - Stavební práce pro 1P...'!$C$88:$K$255</definedName>
    <definedName name="_xlnm._FilterDatabase" localSheetId="12" hidden="1">'2 - Stavební práce pro 2N...'!$C$89:$K$300</definedName>
    <definedName name="afterdetail_lua_rozpdph">#REF!</definedName>
    <definedName name="afterdetail_rozpocty_rkap">#REF!</definedName>
    <definedName name="afterdetail_rozpocty_rozpocty">#REF!</definedName>
    <definedName name="AL_obvodový_plášť" localSheetId="3">#REF!</definedName>
    <definedName name="AL_obvodový_plášť" localSheetId="9">#REF!</definedName>
    <definedName name="AL_obvodový_plášť" localSheetId="4">#REF!</definedName>
    <definedName name="AL_obvodový_plášť" localSheetId="10">#REF!</definedName>
    <definedName name="AL_obvodový_plášť">#REF!</definedName>
    <definedName name="beforeafterdetail_rozpocty_rozpocty.Poznamka2.1">#REF!</definedName>
    <definedName name="beforefirmy_rozpocty_pozn.Poznamka2">#REF!</definedName>
    <definedName name="body_lua_dph">#REF!</definedName>
    <definedName name="body_lua_hlavy">#REF!</definedName>
    <definedName name="body_lua_rekap">#REF!</definedName>
    <definedName name="body_rozpocty_rkap">#REF!</definedName>
    <definedName name="body_rozpocty_rozpocty">#REF!</definedName>
    <definedName name="body_rozpocty_rpolozky">#REF!</definedName>
    <definedName name="body_rozpocty_rpolozky.Poznamka2">#REF!</definedName>
    <definedName name="cisloobjektu">#REF!</definedName>
    <definedName name="CisloRozpoctu">#REF!</definedName>
    <definedName name="cislostavby">#REF!</definedName>
    <definedName name="Dil">#REF!</definedName>
    <definedName name="end_rozpocty_rozpocty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2" localSheetId="0">#REF!</definedName>
    <definedName name="Excel_BuiltIn_Print_Area_2">#REF!</definedName>
    <definedName name="firmy_rozpocty_pozn">#REF!</definedName>
    <definedName name="IS">#REF!</definedName>
    <definedName name="Izolace_akustické" localSheetId="3">#REF!</definedName>
    <definedName name="Izolace_akustické" localSheetId="9">#REF!</definedName>
    <definedName name="Izolace_akustické" localSheetId="4">#REF!</definedName>
    <definedName name="Izolace_akustické" localSheetId="10">#REF!</definedName>
    <definedName name="Izolace_akustické">#REF!</definedName>
    <definedName name="Izolace_proti_vodě" localSheetId="3">#REF!</definedName>
    <definedName name="Izolace_proti_vodě" localSheetId="9">#REF!</definedName>
    <definedName name="Izolace_proti_vodě" localSheetId="4">#REF!</definedName>
    <definedName name="Izolace_proti_vodě" localSheetId="10">#REF!</definedName>
    <definedName name="Izolace_proti_vodě">#REF!</definedName>
    <definedName name="JKSO">#REF!</definedName>
    <definedName name="k_1">#N/A</definedName>
    <definedName name="kk">"$#REF!.$J$4"</definedName>
    <definedName name="Komunikace" localSheetId="3">#REF!</definedName>
    <definedName name="Komunikace" localSheetId="9">#REF!</definedName>
    <definedName name="Komunikace" localSheetId="4">#REF!</definedName>
    <definedName name="Komunikace" localSheetId="10">#REF!</definedName>
    <definedName name="Komunikace">#REF!</definedName>
    <definedName name="Konstrukce_klempířské" localSheetId="3">#REF!</definedName>
    <definedName name="Konstrukce_klempířské" localSheetId="9">#REF!</definedName>
    <definedName name="Konstrukce_klempířské" localSheetId="4">#REF!</definedName>
    <definedName name="Konstrukce_klempířské" localSheetId="10">#REF!</definedName>
    <definedName name="Konstrukce_klempířské">#REF!</definedName>
    <definedName name="Konstrukce_tesařské" localSheetId="3">#REF!</definedName>
    <definedName name="Konstrukce_tesařské" localSheetId="9">#REF!</definedName>
    <definedName name="Konstrukce_tesařské" localSheetId="4">#REF!</definedName>
    <definedName name="Konstrukce_tesařské" localSheetId="10">#REF!</definedName>
    <definedName name="Konstrukce_tesařské" localSheetId="1">#REF!</definedName>
    <definedName name="Konstrukce_tesařské">#REF!</definedName>
    <definedName name="Konstrukce_truhlářské" localSheetId="3">#REF!</definedName>
    <definedName name="Konstrukce_truhlářské" localSheetId="9">#REF!</definedName>
    <definedName name="Konstrukce_truhlářské" localSheetId="4">#REF!</definedName>
    <definedName name="Konstrukce_truhlářské" localSheetId="10">#REF!</definedName>
    <definedName name="Konstrukce_truhlářské">#REF!</definedName>
    <definedName name="Kovové_stavební_doplňkové_konstrukce" localSheetId="3">#REF!</definedName>
    <definedName name="Kovové_stavební_doplňkové_konstrukce" localSheetId="9">#REF!</definedName>
    <definedName name="Kovové_stavební_doplňkové_konstrukce" localSheetId="4">#REF!</definedName>
    <definedName name="Kovové_stavební_doplňkové_konstrukce" localSheetId="10">#REF!</definedName>
    <definedName name="Kovové_stavební_doplňkové_konstrukce">#REF!</definedName>
    <definedName name="KSDK" localSheetId="3">#REF!</definedName>
    <definedName name="KSDK" localSheetId="9">#REF!</definedName>
    <definedName name="KSDK" localSheetId="4">#REF!</definedName>
    <definedName name="KSDK" localSheetId="10">#REF!</definedName>
    <definedName name="KSDK" localSheetId="1">#REF!</definedName>
    <definedName name="KSDK">#REF!</definedName>
    <definedName name="lg">"$#REF!.$J$5"</definedName>
    <definedName name="Malby__tapety__nátěry__nástřiky" localSheetId="3">#REF!</definedName>
    <definedName name="Malby__tapety__nátěry__nástřiky" localSheetId="9">#REF!</definedName>
    <definedName name="Malby__tapety__nátěry__nástřiky" localSheetId="4">#REF!</definedName>
    <definedName name="Malby__tapety__nátěry__nástřiky" localSheetId="10">#REF!</definedName>
    <definedName name="Malby__tapety__nátěry__nástřiky">#REF!</definedName>
    <definedName name="MJ">#REF!</definedName>
    <definedName name="NaVedomi">#REF!</definedName>
    <definedName name="NazevDilu">#REF!</definedName>
    <definedName name="nazevobjektu">#REF!</definedName>
    <definedName name="NazevRozpoctu">#REF!</definedName>
    <definedName name="nazevstavby">#REF!</definedName>
    <definedName name="Objednatel">#REF!</definedName>
    <definedName name="Objekty">#REF!</definedName>
    <definedName name="Obklady_keramické" localSheetId="3">#REF!</definedName>
    <definedName name="Obklady_keramické" localSheetId="9">#REF!</definedName>
    <definedName name="Obklady_keramické" localSheetId="4">#REF!</definedName>
    <definedName name="Obklady_keramické" localSheetId="10">#REF!</definedName>
    <definedName name="Obklady_keramické">#REF!</definedName>
    <definedName name="_xlnm.Print_Area" localSheetId="6">'1 - Stavební práce pro 1P...'!$C$4:$J$36,'1 - Stavební práce pro 1P...'!$C$42:$J$70,'1 - Stavební práce pro 1P...'!$C$76:$K$255</definedName>
    <definedName name="_xlnm.Print_Area" localSheetId="12">'2 - Stavební práce pro 2N...'!$C$4:$J$36,'2 - Stavební práce pro 2N...'!$C$42:$J$71,'2 - Stavební práce pro 2N...'!$C$77:$K$300</definedName>
    <definedName name="_xlnm.Print_Area" localSheetId="2">'ELSil 1Rozpočet'!$A$1:$I$128</definedName>
    <definedName name="_xlnm.Print_Area" localSheetId="8">'ELSil 2 Rozpočet'!$A$1:$H$118</definedName>
    <definedName name="_xlnm.Print_Area" localSheetId="5">'ELSla ALL'!$A$2:$J$162</definedName>
    <definedName name="_xlnm.Print_Area" localSheetId="11">'ELSla ALL 2'!$B$2:$K$136</definedName>
    <definedName name="_xlnm.Print_Area" localSheetId="3">'ElSla KR'!$B$2:$H$27</definedName>
    <definedName name="_xlnm.Print_Area" localSheetId="9">'ELSla KRYCÍ LIST'!$B$2:$H$27</definedName>
    <definedName name="_xlnm.Print_Area" localSheetId="4">'ELSla REK'!$B$2:$H$39</definedName>
    <definedName name="_xlnm.Print_Area" localSheetId="10">'ELSla REKAPITULACE '!$B$2:$H$31</definedName>
    <definedName name="_xlnm.Print_Area" localSheetId="13">'Pokyny pro vyplnění'!$B$2:$K$69,'Pokyny pro vyplnění'!$B$72:$K$116,'Pokyny pro vyplnění'!$B$119:$K$188,'Pokyny pro vyplnění'!$B$196:$K$216</definedName>
    <definedName name="Ostatní_výrobky" localSheetId="3">#REF!</definedName>
    <definedName name="Ostatní_výrobky" localSheetId="9">#REF!</definedName>
    <definedName name="Ostatní_výrobky" localSheetId="4">#REF!</definedName>
    <definedName name="Ostatní_výrobky" localSheetId="10">#REF!</definedName>
    <definedName name="Ostatní_výrobky" localSheetId="1">#REF!</definedName>
    <definedName name="Ostatní_výrobky">#REF!</definedName>
    <definedName name="OUD">#REF!</definedName>
    <definedName name="partneri_partneri.0">#REF!</definedName>
    <definedName name="partneri_partneri.1">#REF!</definedName>
    <definedName name="PocetMJ">#REF!</definedName>
    <definedName name="Podhl" localSheetId="3">#REF!</definedName>
    <definedName name="Podhl" localSheetId="9">#REF!</definedName>
    <definedName name="Podhl" localSheetId="4">#REF!</definedName>
    <definedName name="Podhl" localSheetId="10">#REF!</definedName>
    <definedName name="Podhl" localSheetId="1">#REF!</definedName>
    <definedName name="Podhl">#REF!</definedName>
    <definedName name="Podhledy" localSheetId="3">#REF!</definedName>
    <definedName name="Podhledy" localSheetId="9">#REF!</definedName>
    <definedName name="Podhledy" localSheetId="4">#REF!</definedName>
    <definedName name="Podhledy" localSheetId="10">#REF!</definedName>
    <definedName name="Podhledy">#REF!</definedName>
    <definedName name="Poznamka">#REF!</definedName>
    <definedName name="Predmet">#REF!</definedName>
    <definedName name="Prilohy">#REF!</definedName>
    <definedName name="Projektant">#REF!</definedName>
    <definedName name="PS">#REF!</definedName>
    <definedName name="rabat_2">'[3]Výpočet netto cen'!$B$8</definedName>
    <definedName name="REKAPITULACE" localSheetId="3">#REF!</definedName>
    <definedName name="REKAPITULACE" localSheetId="9">#REF!</definedName>
    <definedName name="REKAPITULACE" localSheetId="4">#REF!</definedName>
    <definedName name="REKAPITULACE" localSheetId="10">#REF!</definedName>
    <definedName name="REKAPITULACE">#REF!</definedName>
    <definedName name="Rozpoctoval">#REF!</definedName>
    <definedName name="Sádrokartonové_konstrukce" localSheetId="3">#REF!</definedName>
    <definedName name="Sádrokartonové_konstrukce" localSheetId="9">#REF!</definedName>
    <definedName name="Sádrokartonové_konstrukce" localSheetId="4">#REF!</definedName>
    <definedName name="Sádrokartonové_konstrukce" localSheetId="10">#REF!</definedName>
    <definedName name="Sádrokartonové_konstrukce">#REF!</definedName>
    <definedName name="SazbaDPH1">#REF!</definedName>
    <definedName name="SazbaDPH2">#REF!</definedName>
    <definedName name="skonto_1">'[3]Výpočet netto cen'!$B$10</definedName>
    <definedName name="skonto_2">'[3]Výpočet netto cen'!$B$11</definedName>
    <definedName name="skonto_3">'[3]Výpočet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um_lua_dph">#REF!</definedName>
    <definedName name="sum_lua_hlavy">#REF!</definedName>
    <definedName name="sum_lua_rekap">#REF!</definedName>
    <definedName name="top_lua_dph">#REF!</definedName>
    <definedName name="top_lua_hlavy">#REF!</definedName>
    <definedName name="top_rozpocty_rkap">#REF!</definedName>
    <definedName name="Vodorovné_konstrukce" localSheetId="3">#REF!</definedName>
    <definedName name="Vodorovné_konstrukce" localSheetId="9">#REF!</definedName>
    <definedName name="Vodorovné_konstrukce" localSheetId="4">#REF!</definedName>
    <definedName name="Vodorovné_konstrukce" localSheetId="10">#REF!</definedName>
    <definedName name="Vodorovné_konstrukce" localSheetId="1">#REF!</definedName>
    <definedName name="Vodorovné_konstrukce">#REF!</definedName>
    <definedName name="Zakazka">#REF!</definedName>
    <definedName name="Zaklad22">#REF!</definedName>
    <definedName name="Zaklad5">#REF!</definedName>
    <definedName name="Základy" localSheetId="3">#REF!</definedName>
    <definedName name="Základy" localSheetId="9">#REF!</definedName>
    <definedName name="Základy" localSheetId="4">#REF!</definedName>
    <definedName name="Základy" localSheetId="10">#REF!</definedName>
    <definedName name="Základy" localSheetId="1">#REF!</definedName>
    <definedName name="Základy">#REF!</definedName>
    <definedName name="Zaokrouhleni">#REF!</definedName>
    <definedName name="Zemní_práce" localSheetId="3">#REF!</definedName>
    <definedName name="Zemní_práce" localSheetId="9">#REF!</definedName>
    <definedName name="Zemní_práce" localSheetId="4">#REF!</definedName>
    <definedName name="Zemní_práce" localSheetId="10">#REF!</definedName>
    <definedName name="Zemní_práce" localSheetId="1">#REF!</definedName>
    <definedName name="Zemní_práce">#REF!</definedName>
    <definedName name="Zhotovitel">#REF!</definedName>
    <definedName name="ZPRACOVATEL">#REF!</definedName>
    <definedName name="Zprava">#REF!</definedName>
    <definedName name="_xlnm.Print_Titles" localSheetId="6">'1 - Stavební práce pro 1P...'!$88:$88</definedName>
    <definedName name="_xlnm.Print_Titles" localSheetId="12">'2 - Stavební práce pro 2N...'!$89:$89</definedName>
  </definedNames>
  <calcPr calcId="152511"/>
</workbook>
</file>

<file path=xl/sharedStrings.xml><?xml version="1.0" encoding="utf-8"?>
<sst xmlns="http://schemas.openxmlformats.org/spreadsheetml/2006/main" count="5380" uniqueCount="930">
  <si>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</si>
  <si>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</si>
  <si>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</si>
  <si>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</si>
  <si>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</si>
  <si>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</si>
  <si>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</si>
  <si>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</si>
  <si>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Rekonstrukce elektrorozvodů</t>
  </si>
  <si>
    <t>KSO:</t>
  </si>
  <si>
    <t>801 33 12</t>
  </si>
  <si>
    <t>CC-CZ:</t>
  </si>
  <si>
    <t>Místo:</t>
  </si>
  <si>
    <t>Kopidlno čp.1, Střední škola zahradnická</t>
  </si>
  <si>
    <t>Datum:</t>
  </si>
  <si>
    <t>Zadavatel:</t>
  </si>
  <si>
    <t>IČ:</t>
  </si>
  <si>
    <t>64812201</t>
  </si>
  <si>
    <t>Střední škola zahradnická Kopidlno</t>
  </si>
  <si>
    <t>DIČ:</t>
  </si>
  <si>
    <t>CZ64812201</t>
  </si>
  <si>
    <t>Uchazeč:</t>
  </si>
  <si>
    <t>Projektant:</t>
  </si>
  <si>
    <t>25983857</t>
  </si>
  <si>
    <t>AMX, s.r.o., Slezská 848, 500 03  Hradec Králové</t>
  </si>
  <si>
    <t>CZ25983857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</si>
  <si>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</si>
  <si>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</si>
  <si>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</si>
  <si>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</si>
  <si>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</si>
  <si>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</si>
  <si>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</si>
  <si>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</si>
  <si>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</si>
  <si>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</si>
  <si>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</si>
  <si>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</si>
  <si>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</si>
  <si>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</si>
  <si>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</si>
  <si>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</si>
  <si>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</si>
  <si>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</si>
  <si>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</si>
  <si>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STA</t>
  </si>
  <si>
    <t>{6aabb13c-8664-4032-a225-4d0b0544ca0c}</t>
  </si>
  <si>
    <t>2</t>
  </si>
  <si>
    <t>{bdef170c-5b79-4900-aaa8-b46b5c8c6a15}</t>
  </si>
  <si>
    <t>1) Krycí list soupisu</t>
  </si>
  <si>
    <t>2) Rekapitulace</t>
  </si>
  <si>
    <t>3) Soupis prací</t>
  </si>
  <si>
    <t>Zpět na list:</t>
  </si>
  <si>
    <t>Rekapitulace stavby</t>
  </si>
  <si>
    <t>sumaS0</t>
  </si>
  <si>
    <t>255,21</t>
  </si>
  <si>
    <t>sumaS1</t>
  </si>
  <si>
    <t>541,74</t>
  </si>
  <si>
    <t>KRYCÍ LIST SOUPISU</t>
  </si>
  <si>
    <t>sut1</t>
  </si>
  <si>
    <t>75,979</t>
  </si>
  <si>
    <t>ochrana</t>
  </si>
  <si>
    <t>40,0325</t>
  </si>
  <si>
    <t>omstustest</t>
  </si>
  <si>
    <t>2394,84985</t>
  </si>
  <si>
    <t>omstustrst</t>
  </si>
  <si>
    <t>660,44</t>
  </si>
  <si>
    <t>Objekt:</t>
  </si>
  <si>
    <t>1 - Stavební práce pro 1PP a 1NP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</si>
  <si>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</si>
  <si>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</si>
  <si>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</si>
  <si>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</si>
  <si>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</si>
  <si>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</si>
  <si>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6 - Úpravy povrchu, podlahy, osazení</t>
  </si>
  <si>
    <t xml:space="preserve">    9 - Ostatní konstrukce a práce-bourání</t>
  </si>
  <si>
    <t xml:space="preserve">    997 - Přesun sutě</t>
  </si>
  <si>
    <t xml:space="preserve">    998 - Přesun hmot</t>
  </si>
  <si>
    <t>PSV - PSV</t>
  </si>
  <si>
    <t xml:space="preserve">    784 - Dokončovací práce - malby</t>
  </si>
  <si>
    <t>N00 - Ostatní práce</t>
  </si>
  <si>
    <t xml:space="preserve">    N01 - HZS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</si>
  <si>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</si>
  <si>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</si>
  <si>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</si>
  <si>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</si>
  <si>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</si>
  <si>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</si>
  <si>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</si>
  <si>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</si>
  <si>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</si>
  <si>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</si>
  <si>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</si>
  <si>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</si>
  <si>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</si>
  <si>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</si>
  <si>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</si>
  <si>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</si>
  <si>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</si>
  <si>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</si>
  <si>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</si>
  <si>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</si>
  <si>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6</t>
  </si>
  <si>
    <t>Úpravy povrchu, podlahy, osazení</t>
  </si>
  <si>
    <t>K</t>
  </si>
  <si>
    <t>m2</t>
  </si>
  <si>
    <t>CS ÚRS 2017 01</t>
  </si>
  <si>
    <t>4</t>
  </si>
  <si>
    <t>984182886</t>
  </si>
  <si>
    <t>PP</t>
  </si>
  <si>
    <t>VV</t>
  </si>
  <si>
    <t>"1pp"</t>
  </si>
  <si>
    <t>True</t>
  </si>
  <si>
    <t>5,33+51,97+23,92+24,73+23,11+37,06+32,56+12,86*2+7,35+23,46</t>
  </si>
  <si>
    <t>"1np"</t>
  </si>
  <si>
    <t>49,24+23,8+43,13+32,86+54,19+32,93+7,63+18,36+8,26</t>
  </si>
  <si>
    <t>Mezisoučet</t>
  </si>
  <si>
    <t>3</t>
  </si>
  <si>
    <t>Součet</t>
  </si>
  <si>
    <t>-142166609</t>
  </si>
  <si>
    <t>619996111</t>
  </si>
  <si>
    <t>Zřízení ochrany stavebních konstrukcí a předmětů bedněním</t>
  </si>
  <si>
    <t>1224525353</t>
  </si>
  <si>
    <t>Ochrana stavebních konstrukcí a předmětů bedněním zřízení</t>
  </si>
  <si>
    <t>"dřevěné obložení před mechanickým poškozením"</t>
  </si>
  <si>
    <t>3,35*11,95</t>
  </si>
  <si>
    <t>619996121</t>
  </si>
  <si>
    <t>Odstranění ochrany stavebních konstrukcí a předmětů bedněním</t>
  </si>
  <si>
    <t>-444873065</t>
  </si>
  <si>
    <t>Ochrana stavebních konstrukcí a předmětů bedněním odstranění</t>
  </si>
  <si>
    <t>9</t>
  </si>
  <si>
    <t>Ostatní konstrukce a práce-bourání</t>
  </si>
  <si>
    <t>5</t>
  </si>
  <si>
    <t>949101111</t>
  </si>
  <si>
    <t>Lešení pomocné pro objekty pozemních staveb s lešeňovou podlahou v do 1,9 m zatížení do 150 kg/m2</t>
  </si>
  <si>
    <t>-1648204872</t>
  </si>
  <si>
    <t>Lešení pomocné pracovní pro objekty pozemních staveb pro zatížení do 150 kg/m2, o výšce lešeňové podlahy do 1,9 m</t>
  </si>
  <si>
    <t>952901111</t>
  </si>
  <si>
    <t>Vyčištění budov bytové a občanské výstavby při výšce podlaží do 4 m</t>
  </si>
  <si>
    <t>301525732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</si>
  <si>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</si>
  <si>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9,3+7,15+136,51+18,53+20,95+16,46+33,19+13,35+9,98+5,92</t>
  </si>
  <si>
    <t>sumaS</t>
  </si>
  <si>
    <t>7</t>
  </si>
  <si>
    <t>1947192626</t>
  </si>
  <si>
    <t>8</t>
  </si>
  <si>
    <t>1452432427</t>
  </si>
  <si>
    <t>997</t>
  </si>
  <si>
    <t>Přesun sutě</t>
  </si>
  <si>
    <t>997013151</t>
  </si>
  <si>
    <t>Vnitrostaveništní doprava suti a vybouraných hmot pro budovy v do 6 m s omezením mechanizace</t>
  </si>
  <si>
    <t>t</t>
  </si>
  <si>
    <t>1954397995</t>
  </si>
  <si>
    <t>Vnitrostaveništní doprava suti a vybouraných hmot vodorovně do 50 m svisle s omezením mechanizace pro budovy a haly výšky do 6 m</t>
  </si>
  <si>
    <t>"suť vzniklá při elektrorozvodech"</t>
  </si>
  <si>
    <t>14,4</t>
  </si>
  <si>
    <t>10</t>
  </si>
  <si>
    <t>997013219</t>
  </si>
  <si>
    <t>Příplatek k vnitrostaveništní dopravě suti a vybouraných hmot za zvětšenou dopravu suti ZKD 10 m</t>
  </si>
  <si>
    <t>710737303</t>
  </si>
  <si>
    <t>Vnitrostaveništní doprava suti a vybouraných hmot vodorovně do 50 m Příplatek k cenám -3111 až -3217 za zvětšenou vodorovnou dopravu přes vymezenou dopravní vzdálenost za každých dalších i započatých 10 m</t>
  </si>
  <si>
    <t>11</t>
  </si>
  <si>
    <t>997013311</t>
  </si>
  <si>
    <t>Montáž a demontáž shozu suti v do 10 m</t>
  </si>
  <si>
    <t>m</t>
  </si>
  <si>
    <t>835038503</t>
  </si>
  <si>
    <t>Shoz suti montáž a demontáž shozu výšky do 10 m</t>
  </si>
  <si>
    <t>6,0*2</t>
  </si>
  <si>
    <t>12</t>
  </si>
  <si>
    <t>997013321</t>
  </si>
  <si>
    <t>Příplatek k shozu suti v do 10 m za první a ZKD den použití</t>
  </si>
  <si>
    <t>1174316985</t>
  </si>
  <si>
    <t>Shoz suti montáž a demontáž shozu výšky Příplatek za první a každý další den použití shozu k ceně -3311</t>
  </si>
  <si>
    <t>"předpoklad použití 50 dnů"</t>
  </si>
  <si>
    <t>6,0*2*50</t>
  </si>
  <si>
    <t>13</t>
  </si>
  <si>
    <t>997013501</t>
  </si>
  <si>
    <t>Odvoz suti a vybouraných hmot na skládku nebo meziskládku do 1 km se složením</t>
  </si>
  <si>
    <t>-778848354</t>
  </si>
  <si>
    <t>Odvoz suti a vybouraných hmot na skládku nebo meziskládku se složením, na vzdálenost do 1 km</t>
  </si>
  <si>
    <t>14</t>
  </si>
  <si>
    <t>997013509</t>
  </si>
  <si>
    <t>Příplatek k odvozu suti a vybouraných hmot na skládku ZKD 1 km přes 1 km</t>
  </si>
  <si>
    <t>-311105354</t>
  </si>
  <si>
    <t>Odvoz suti a vybouraných hmot na skládku nebo meziskládku se složením, na vzdálenost Příplatek k ceně za každý další i započatý 1 km přes 1 km</t>
  </si>
  <si>
    <t>997013803</t>
  </si>
  <si>
    <t>Poplatek za uložení stavebního odpadu z keramických materiálů na skládce (skládkovné)</t>
  </si>
  <si>
    <t>-2103280973</t>
  </si>
  <si>
    <t>Poplatek za uložení stavebního odpadu na skládce (skládkovné) z keramických materiálů</t>
  </si>
  <si>
    <t>998</t>
  </si>
  <si>
    <t>Přesun hmot</t>
  </si>
  <si>
    <t>16</t>
  </si>
  <si>
    <t>998017001</t>
  </si>
  <si>
    <t>Přesun hmot s omezením mechanizace pro budovy v do 6 m</t>
  </si>
  <si>
    <t>1755015952</t>
  </si>
  <si>
    <t>Přesun hmot pro budovy občanské výstavby, bydlení, výrobu a služby s omezením mechanizace vodorovná dopravní vzdálenost do 100 m pro budovy s jakoukoliv nosnou konstrukcí výšky do 6 m</t>
  </si>
  <si>
    <t>PSV</t>
  </si>
  <si>
    <t>784</t>
  </si>
  <si>
    <t>Dokončovací práce - malby</t>
  </si>
  <si>
    <t>17</t>
  </si>
  <si>
    <t>1386328036</t>
  </si>
  <si>
    <t>18</t>
  </si>
  <si>
    <t>784181121</t>
  </si>
  <si>
    <t>Hloubková jednonásobná penetrace podkladu v místnostech výšky do 3,80 m</t>
  </si>
  <si>
    <t>-1583758780</t>
  </si>
  <si>
    <t>Penetrace podkladu jednonásobná hloubková v místnostech výšky do 3,80 m</t>
  </si>
  <si>
    <t>19</t>
  </si>
  <si>
    <t>784221101</t>
  </si>
  <si>
    <t>Dvojnásobné bílé malby  ze směsí za sucha dobře otěruvzdorných v místnostech do 3,80 m</t>
  </si>
  <si>
    <t>2129334724</t>
  </si>
  <si>
    <t>Malby z malířských směsí otěruvzdorných za sucha dvojnásobné, bílé za sucha otěruvzdorné dobře v místnostech výšky do 3,80 m</t>
  </si>
  <si>
    <t>"omítky"</t>
  </si>
  <si>
    <t>"stropy"</t>
  </si>
  <si>
    <t>"stěny"</t>
  </si>
  <si>
    <t>20</t>
  </si>
  <si>
    <t>784221153</t>
  </si>
  <si>
    <t>Příplatek k cenám 2x maleb za sucha otěruvzdorných za barevnou malbu v odstínu středně sytém</t>
  </si>
  <si>
    <t>-1335900802</t>
  </si>
  <si>
    <t>Malby z malířských směsí otěruvzdorných za sucha Příplatek k cenám dvojnásobných maleb na tónovacích automatech, v odstínu středně sytém</t>
  </si>
  <si>
    <t>N00</t>
  </si>
  <si>
    <t>Ostatní práce</t>
  </si>
  <si>
    <t>N01</t>
  </si>
  <si>
    <t>HZS</t>
  </si>
  <si>
    <t>001</t>
  </si>
  <si>
    <t xml:space="preserve">Stavební přípomoce, dozdívky, bourání prostupů a ostatní stavební práce a konstrukce nutné k řádnému dokončení díla    </t>
  </si>
  <si>
    <t>hod</t>
  </si>
  <si>
    <t>512</t>
  </si>
  <si>
    <t>-2091174522</t>
  </si>
  <si>
    <t>"odborný odhad pro předem nepředvídatelné práce,upřesněno při realizaci"</t>
  </si>
  <si>
    <t>120</t>
  </si>
  <si>
    <t>VRN</t>
  </si>
  <si>
    <t>Vedlejší rozpočtové náklady</t>
  </si>
  <si>
    <t>VRN1</t>
  </si>
  <si>
    <t>Průzkumné, geodetické a projektové práce</t>
  </si>
  <si>
    <t>22</t>
  </si>
  <si>
    <t>012103000.1</t>
  </si>
  <si>
    <t>Geodetické práce před výstavbou</t>
  </si>
  <si>
    <t>soubor</t>
  </si>
  <si>
    <t>1098848440</t>
  </si>
  <si>
    <t>Průzkumné, geodetické a projektové práce geodetické práce před výstavbou</t>
  </si>
  <si>
    <t>23</t>
  </si>
  <si>
    <t>012303000.1</t>
  </si>
  <si>
    <t>Geodetické práce po výstavbě</t>
  </si>
  <si>
    <t>-938710897</t>
  </si>
  <si>
    <t>Průzkumné, geodetické a projektové práce geodetické práce po výstavbě</t>
  </si>
  <si>
    <t>24</t>
  </si>
  <si>
    <t>013254000.1</t>
  </si>
  <si>
    <t>Dokumentace skutečného provedení stavby</t>
  </si>
  <si>
    <t>1024</t>
  </si>
  <si>
    <t>824180045</t>
  </si>
  <si>
    <t>Průzkumné, geodetické a projektové práce projektové práce dokumentace stavby (výkresová a textová) skutečného provedení stavby</t>
  </si>
  <si>
    <t>VRN3</t>
  </si>
  <si>
    <t>Zařízení staveniště</t>
  </si>
  <si>
    <t>25</t>
  </si>
  <si>
    <t>032002000.1</t>
  </si>
  <si>
    <t>Vybavení staveniště</t>
  </si>
  <si>
    <t>-1584742634</t>
  </si>
  <si>
    <t>Hlavní tituly průvodních činností a nákladů zařízení staveniště vybavení staveniště</t>
  </si>
  <si>
    <t>26</t>
  </si>
  <si>
    <t>034203000.1</t>
  </si>
  <si>
    <t>Oplocení staveniště</t>
  </si>
  <si>
    <t>547535735</t>
  </si>
  <si>
    <t>Zařízení staveniště zabezpečení staveniště oplocení staveniště</t>
  </si>
  <si>
    <t>P</t>
  </si>
  <si>
    <t>Poznámka k položce:
Kompletní náklady na zábrany, lávky, můstky
Zahrnuto ve stavebním objektu chodníku</t>
  </si>
  <si>
    <t>27</t>
  </si>
  <si>
    <t>034403000.1</t>
  </si>
  <si>
    <t>Dopravní značení na staveništi</t>
  </si>
  <si>
    <t>1629241323</t>
  </si>
  <si>
    <t>Zařízení staveniště zabezpečení staveniště dopravní značení na staveništi</t>
  </si>
  <si>
    <t>28</t>
  </si>
  <si>
    <t>065002000.1</t>
  </si>
  <si>
    <t>Mimostaveništní doprava materiálů</t>
  </si>
  <si>
    <t>-1132946020</t>
  </si>
  <si>
    <t>Hlavní tituly průvodních činností a nákladů územní vlivy mimostaveništní doprava materiálů a výrobků</t>
  </si>
  <si>
    <t>29</t>
  </si>
  <si>
    <t>460010025R01</t>
  </si>
  <si>
    <t>Vytyčení trasy inženýrských sítí v zastavěném prostoru</t>
  </si>
  <si>
    <t>-748378617</t>
  </si>
  <si>
    <t>VRN4</t>
  </si>
  <si>
    <t>Inženýrská činnost</t>
  </si>
  <si>
    <t>30</t>
  </si>
  <si>
    <t>045203000.1</t>
  </si>
  <si>
    <t>Kompletační činnost</t>
  </si>
  <si>
    <t>1685488573</t>
  </si>
  <si>
    <t>Inženýrská činnost kompletační a koordinační činnost kompletační činnost</t>
  </si>
  <si>
    <t>31</t>
  </si>
  <si>
    <t>045303000.1</t>
  </si>
  <si>
    <t>Koordinační činnost</t>
  </si>
  <si>
    <t>-1759864279</t>
  </si>
  <si>
    <t>Inženýrská činnost kompletační a koordinační činnost koordinační činnost</t>
  </si>
  <si>
    <t>333,762</t>
  </si>
  <si>
    <t>6598,33838</t>
  </si>
  <si>
    <t>1626,02</t>
  </si>
  <si>
    <t>sumaS2</t>
  </si>
  <si>
    <t>872,68</t>
  </si>
  <si>
    <t>sumaS3</t>
  </si>
  <si>
    <t>753,17</t>
  </si>
  <si>
    <t>396,64772</t>
  </si>
  <si>
    <t>ochrana1</t>
  </si>
  <si>
    <t>1309,02</t>
  </si>
  <si>
    <t>2 - Stavební práce pro 2NP a 3NP</t>
  </si>
  <si>
    <t xml:space="preserve">    762 - Konstrukce tesařské</t>
  </si>
  <si>
    <t>"2np"</t>
  </si>
  <si>
    <t>"3np"</t>
  </si>
  <si>
    <t>619991001</t>
  </si>
  <si>
    <t>Zakrytí podlah fólií přilepenou lepící páskou</t>
  </si>
  <si>
    <t>-709318438</t>
  </si>
  <si>
    <t>Zakrytí vnitřních ploch před znečištěním včetně pozdějšího odkrytí podlah fólií přilepenou lepící páskou</t>
  </si>
  <si>
    <t>"ochrana schodiště a podlah z dřevěných a intarzovaných parket před mechanickým poškozením "</t>
  </si>
  <si>
    <t>"3np- 50 %"</t>
  </si>
  <si>
    <t>sumaS2*0,5</t>
  </si>
  <si>
    <t>762591140</t>
  </si>
  <si>
    <t>Montáž dočasného zakrytí prostupů a otvorů deskami volně kladenými</t>
  </si>
  <si>
    <t>-1843028507</t>
  </si>
  <si>
    <t>Montáž dočasného zakrytí prostupů, otvorů z měkkého nebo tvrdého dřeva, volně kladenými deskami</t>
  </si>
  <si>
    <t>M</t>
  </si>
  <si>
    <t>607262360</t>
  </si>
  <si>
    <t>deska dřevoštěpková OSB 3 SE 2500x1250x10 mm</t>
  </si>
  <si>
    <t>32</t>
  </si>
  <si>
    <t>-1445266173</t>
  </si>
  <si>
    <t>deska dřevoštěpková OSB ostrá hrana nebroušená 2500x1250x10 mm</t>
  </si>
  <si>
    <t>"opotřebení 20 %"</t>
  </si>
  <si>
    <t>ochrana1*0,2</t>
  </si>
  <si>
    <t>-936193424</t>
  </si>
  <si>
    <t>1,4*15,11*1,5</t>
  </si>
  <si>
    <t>1,4*(2,57+0,3)*2</t>
  </si>
  <si>
    <t>1,6*84,67*0,8/2</t>
  </si>
  <si>
    <t>4,13*55,77*0,8</t>
  </si>
  <si>
    <t>1,23*51,26*0,8</t>
  </si>
  <si>
    <t>1,4*27,25*1,2</t>
  </si>
  <si>
    <t>1,6*34,7*0,8/2</t>
  </si>
  <si>
    <t>1379533459</t>
  </si>
  <si>
    <t>11,96+2,34+4,78+5,97+29,37+13,97+14,18+28,19+28,25+31,43+8,38</t>
  </si>
  <si>
    <t>84,67+32,2+17,37+30,48+20,88+23,63+44,08+37,81+63,59+53,54</t>
  </si>
  <si>
    <t>28,31+16,05+7,01+56,55+34,65+25,16+17,16+43,68+50,74+6,3</t>
  </si>
  <si>
    <t>20,93+8,38+84,67+34,69+17,85+55,25+24,53+17,26+36,45</t>
  </si>
  <si>
    <t>63,57+55,77</t>
  </si>
  <si>
    <t>51,26+57,37+40,24+27,25+17,71+46,25</t>
  </si>
  <si>
    <t>31,3+34,7+7,27+20,47</t>
  </si>
  <si>
    <t>168,0</t>
  </si>
  <si>
    <t>15,0*2</t>
  </si>
  <si>
    <t>998017003</t>
  </si>
  <si>
    <t>Přesun hmot s omezením mechanizace pro budovy v do 24 m</t>
  </si>
  <si>
    <t>Přesun hmot pro budovy občanské výstavby, bydlení, výrobu a služby s omezením mechanizace vodorovná dopravní vzdálenost do 100 m pro budovy s jakoukoliv nosnou konstrukcí výšky přes 12 do 24 m</t>
  </si>
  <si>
    <t>762</t>
  </si>
  <si>
    <t>Konstrukce tesařské</t>
  </si>
  <si>
    <t>200</t>
  </si>
  <si>
    <t>33</t>
  </si>
  <si>
    <t>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</si>
  <si>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</si>
  <si>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</si>
  <si>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</si>
  <si>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</si>
  <si>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</si>
  <si>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</si>
  <si>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</si>
  <si>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</si>
  <si>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</si>
  <si>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</si>
  <si>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</si>
  <si>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</si>
  <si>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</si>
  <si>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</si>
  <si>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</si>
  <si>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</si>
  <si>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</si>
  <si>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</si>
  <si>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</si>
  <si>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</si>
  <si>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</si>
  <si>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</si>
  <si>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</si>
  <si>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</si>
  <si>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</si>
  <si>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</si>
  <si>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</si>
  <si>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</si>
  <si>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</si>
  <si>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</si>
  <si>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</si>
  <si>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</si>
  <si>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</si>
  <si>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</si>
  <si>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</si>
  <si>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</si>
  <si>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</si>
  <si>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</si>
  <si>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</si>
  <si>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</si>
  <si>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</si>
  <si>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</si>
  <si>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</si>
  <si>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</si>
  <si>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</si>
  <si>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</si>
  <si>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</si>
  <si>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</si>
  <si>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</si>
  <si>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</si>
  <si>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</si>
  <si>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</si>
  <si>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</si>
  <si>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</si>
  <si>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</si>
  <si>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</si>
  <si>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</si>
  <si>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</si>
  <si>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</si>
  <si>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</si>
  <si>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</si>
  <si>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</si>
  <si>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</si>
  <si>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</si>
  <si>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</si>
  <si>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</si>
  <si>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</si>
  <si>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</si>
  <si>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</si>
  <si>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</si>
  <si>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</si>
  <si>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</si>
  <si>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</si>
  <si>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</si>
  <si>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</si>
  <si>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</si>
  <si>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</si>
  <si>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</si>
  <si>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</si>
  <si>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</si>
  <si>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</si>
  <si>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</si>
  <si>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</si>
  <si>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</si>
  <si>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</si>
  <si>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</si>
  <si>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</si>
  <si>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</si>
  <si>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</si>
  <si>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</si>
  <si>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</si>
  <si>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</si>
  <si>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</si>
  <si>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</si>
  <si>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</si>
  <si>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</si>
  <si>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</si>
  <si>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</si>
  <si>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</si>
  <si>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</si>
  <si>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</si>
  <si>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</si>
  <si>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</si>
  <si>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</si>
  <si>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</si>
  <si>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</si>
  <si>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</si>
  <si>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</si>
  <si>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</si>
  <si>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</si>
  <si>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</si>
  <si>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</si>
  <si>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</si>
  <si>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</si>
  <si>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</si>
  <si>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</si>
  <si>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</si>
  <si>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</si>
  <si>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</si>
  <si>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</si>
  <si>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</si>
  <si>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</si>
  <si>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</si>
  <si>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</si>
  <si>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</si>
  <si>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</si>
  <si>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</si>
  <si>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</si>
  <si>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</si>
  <si>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</si>
  <si>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</si>
  <si>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</si>
  <si>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</si>
  <si>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</si>
  <si>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</si>
  <si>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</si>
  <si>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</si>
  <si>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</si>
  <si>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</si>
  <si>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</si>
  <si>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</si>
  <si>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</si>
  <si>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</si>
  <si>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</si>
  <si>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</si>
  <si>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</si>
  <si>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</si>
  <si>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</si>
  <si>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</si>
  <si>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</si>
  <si>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</si>
  <si>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</si>
  <si>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</si>
  <si>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</si>
  <si>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</si>
  <si>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</si>
  <si>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</si>
  <si>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</si>
  <si>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</si>
  <si>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</si>
  <si>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</si>
  <si>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</si>
  <si>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</si>
  <si>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</si>
  <si>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</si>
  <si>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</si>
  <si>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</si>
  <si>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</si>
  <si>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</si>
  <si>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</si>
  <si>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</si>
  <si>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</si>
  <si>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</si>
  <si>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</si>
  <si>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</si>
  <si>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</si>
  <si>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</si>
  <si>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</si>
  <si>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</si>
  <si>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</si>
  <si>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</si>
  <si>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</si>
  <si>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</si>
  <si>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Akce:</t>
  </si>
  <si>
    <t>Střední škola zahradnická Kopidlno                                                                                       Rekonstrukce školní kuchyně                                                                                         Rekonstrukce elektrorozvodů 1.pp, 1.np, 2.np a 3. np</t>
  </si>
  <si>
    <t>Investor:</t>
  </si>
  <si>
    <t>Stupeň dokumentace:</t>
  </si>
  <si>
    <t xml:space="preserve">DPS </t>
  </si>
  <si>
    <t>Zakázkové číslo:</t>
  </si>
  <si>
    <t>REKAPITULACE NÁKLADŮ</t>
  </si>
  <si>
    <t>Rekonstrukce elektrorozvodů 1.pp. a 1.np</t>
  </si>
  <si>
    <t>Rekonstrukce elektrorozvodů 2.np a 3.np</t>
  </si>
  <si>
    <t>∑</t>
  </si>
  <si>
    <t>Stavební náklady mezisoučet:</t>
  </si>
  <si>
    <t>Náklady stavby bez DPH</t>
  </si>
  <si>
    <t>CELKOVÉ NÁKLADY STAVBY VČETNĚ DPH</t>
  </si>
  <si>
    <t>STŘEDNÍ ŠKOLA ZAHRADNICKÁ, ZÁMEK KOPIDLNO                                                                                  Rekonstrukce elektrorozvodů</t>
  </si>
  <si>
    <t>Stavební úpravy</t>
  </si>
  <si>
    <t>Zařízení silnoproudé elektrotechniky</t>
  </si>
  <si>
    <t>Zařízení slaboproudé elektrotechniky</t>
  </si>
  <si>
    <t>Stavební práce</t>
  </si>
  <si>
    <t>Mezisoučet:</t>
  </si>
  <si>
    <t xml:space="preserve">KOPIDLNO </t>
  </si>
  <si>
    <t>STŘEDNÍ ŠKOLA ZAHRADNICKÁ</t>
  </si>
  <si>
    <t>Rekonstrukce elektrorozvodů 1.np a 1.pp</t>
  </si>
  <si>
    <t xml:space="preserve">Pro montáž a dodávku je nutné využít všech částí (dílů) projektu stavby (zák.č.137/2006Sb.), tj. technické zprávy, seznamu pozic, výkresů, tabulek </t>
  </si>
  <si>
    <t>a specifikací materiálů všech profesí.</t>
  </si>
  <si>
    <t xml:space="preserve">Součástí nabídkové ceny musí být veškeré náklady, aby cena byla konečná a zahrnovala celou dodávku a montáž, včetně výrobní dokumentace, </t>
  </si>
  <si>
    <t>revizních prací a zhotovení dokumentace skutečného provedení.</t>
  </si>
  <si>
    <t xml:space="preserve">Každá položka musí obsahovat veškeré technicky a logicky dovoditelné součásti dodávky a montáže (včetně údajů o podmínkách </t>
  </si>
  <si>
    <t>a úhradě licencí potřebných SW).</t>
  </si>
  <si>
    <t xml:space="preserve">Dodávky a montáže uvedené v nabídce musí být včetně veškerého souvisejícího doplňkového, podružného a montážního materiálu tak, </t>
  </si>
  <si>
    <t>aby celé zařízení bylo funkční a splňovalo všechny předpisy, které se na ně vztahují.</t>
  </si>
  <si>
    <t xml:space="preserve">Označení výrobků konkrétním výrobcem v projektu vyjadřuje standard požadované kvality (zák.č.137/2006Sb). </t>
  </si>
  <si>
    <t>Pokud dodavatel nabídne produkt od jiného výrobce je povinen dodržet standard a zároveň přejímá odpovědnost za správnost náhrady - splnění všech parametrů</t>
  </si>
  <si>
    <t>a koordinaci se všemi navazujícími profesemi.</t>
  </si>
  <si>
    <t>Veškeré el. zařízení se rozumí dodané kompletní včetně montáže, včetně pomocného a upevňovacího materiálu a příslušného SW.</t>
  </si>
  <si>
    <t>Rekapitulace - elektromontáže :</t>
  </si>
  <si>
    <t>Dodávka</t>
  </si>
  <si>
    <t>Montáž - materiál</t>
  </si>
  <si>
    <t>Montáž - práce</t>
  </si>
  <si>
    <t>Stavební přípomoce</t>
  </si>
  <si>
    <t>Celkem</t>
  </si>
  <si>
    <t>Mj</t>
  </si>
  <si>
    <t>Počet</t>
  </si>
  <si>
    <t>Materiál</t>
  </si>
  <si>
    <t>Materiál celkem</t>
  </si>
  <si>
    <t>Montážní položka</t>
  </si>
  <si>
    <t>Montáž</t>
  </si>
  <si>
    <t>Montáž celkem</t>
  </si>
  <si>
    <t>Dodávky</t>
  </si>
  <si>
    <t>Rozváděč HR, viz výkresová část</t>
  </si>
  <si>
    <t>ks</t>
  </si>
  <si>
    <t>Rozváděč 1.R-S, viz výkresová část</t>
  </si>
  <si>
    <t>Rozváděč 1.R-J, viz výkresová část</t>
  </si>
  <si>
    <t>Dodávky - celkem</t>
  </si>
  <si>
    <t>Montážní materiál a práce</t>
  </si>
  <si>
    <t>MONTÁŽ ROZVÁDĚČŮ</t>
  </si>
  <si>
    <t>Rozváděč skříňový (pole)</t>
  </si>
  <si>
    <t>Rozváděč do výklenku (do 150kg)</t>
  </si>
  <si>
    <t>Rozváděč do výklenku (do 100kg)</t>
  </si>
  <si>
    <t>UKONČENÍ  VODIČŮ V ROZVADĚČÍCH</t>
  </si>
  <si>
    <t xml:space="preserve"> Do   2,5 mm2</t>
  </si>
  <si>
    <t xml:space="preserve"> Do  16   mm2</t>
  </si>
  <si>
    <t xml:space="preserve"> Do  25   mm2</t>
  </si>
  <si>
    <t xml:space="preserve"> Do  120 mm2</t>
  </si>
  <si>
    <t>KABEL SILOVÝ, IZOLACE PVC</t>
  </si>
  <si>
    <t>CYKY-O 2x1,5, pevně</t>
  </si>
  <si>
    <t>CYKY-J 3x1,5, pevně</t>
  </si>
  <si>
    <t>CYKY-J 3x2,5, pevně</t>
  </si>
  <si>
    <t>CYKY-J 4x10, pevně</t>
  </si>
  <si>
    <t>CYKY-J 4x95, pevně</t>
  </si>
  <si>
    <t>VODIČ SILOVÝ,IZOLACE PVC</t>
  </si>
  <si>
    <t>CY 10 zž, pevně</t>
  </si>
  <si>
    <t>CY 25 zž, pevně</t>
  </si>
  <si>
    <t>Příchytka kabelů na zeď</t>
  </si>
  <si>
    <t>Kabelový žlab 100500 včetně upevňovacích prvků</t>
  </si>
  <si>
    <t>Sádra stavební</t>
  </si>
  <si>
    <t>kg</t>
  </si>
  <si>
    <t>Kabelový pásek</t>
  </si>
  <si>
    <t>HOP</t>
  </si>
  <si>
    <t>Ekvipotenciální svorkovnice EPS2 (HOP) s krytem</t>
  </si>
  <si>
    <t>KRABICE</t>
  </si>
  <si>
    <t>Krabice KU 68 - 1901</t>
  </si>
  <si>
    <t>Krabice KU 68 - 1903</t>
  </si>
  <si>
    <t>Krabice KR 97/5</t>
  </si>
  <si>
    <t>SVORKY</t>
  </si>
  <si>
    <t>Svorky WAGO 2x2,5mm2</t>
  </si>
  <si>
    <t>Svorky WAGO 3x2,5mm2</t>
  </si>
  <si>
    <t>ZÁSUVKY</t>
  </si>
  <si>
    <t>Zásuvka 230V/16A/IP20</t>
  </si>
  <si>
    <t>Zásuvka 230V/16A/IP44</t>
  </si>
  <si>
    <t>SPÍNAČE</t>
  </si>
  <si>
    <t>Spínač 1-pól. 250V, 10A, IP44</t>
  </si>
  <si>
    <t>Spínač 1-pól. 250V, 10A, IP20</t>
  </si>
  <si>
    <t>Střídavý přepínač 250V,10A</t>
  </si>
  <si>
    <t>Tlačítko 1-pól. 250V, 10A, IP20</t>
  </si>
  <si>
    <t>SVÍTIDLA (včetně zdrojů)</t>
  </si>
  <si>
    <t>Svítidlo A - viz výkresová část a kniha svítidel</t>
  </si>
  <si>
    <t>Svítidlo B, startovací díl - viz výkresová část a kniha svítidel</t>
  </si>
  <si>
    <t>Svítidlo B, průběžný díl - viz výkresová část a kniha svítidel</t>
  </si>
  <si>
    <t>Svítidlo B, koncový díl - viz výkresová část a kniha svítidel</t>
  </si>
  <si>
    <t>Svítidlo C, startovací díl - viz výkresová část a kniha svítidel</t>
  </si>
  <si>
    <t>Svítidlo C, průběžný díl - viz výkresová část a kniha svítidel</t>
  </si>
  <si>
    <t>Svítidlo C, koncový díl - viz výkresová část a kniha svítidel</t>
  </si>
  <si>
    <t>Svítidlo D - viz výkresová část a kniha svítidel</t>
  </si>
  <si>
    <t>Svítidlo E - viz výkresová část a kniha svítidel</t>
  </si>
  <si>
    <t>Svítidlo F- viz výkresová část a kniha svítidel</t>
  </si>
  <si>
    <t>Svítidlo G - viz výkresová část a kniha svítidel</t>
  </si>
  <si>
    <t>Svítidlo H - viz výkresová část a kniha svítidel</t>
  </si>
  <si>
    <t>Svítidlo J - viz výkresová část a kniha svítidel</t>
  </si>
  <si>
    <t>Nouzové svítidlo s vlastním zdrojem viz výkresová část</t>
  </si>
  <si>
    <t>Příspěvek na ekologickou likvidaci svítidel a zdrojů</t>
  </si>
  <si>
    <t>Zjištění směru vedení</t>
  </si>
  <si>
    <t>Zabezpečení pracoviště</t>
  </si>
  <si>
    <t>Vyhledání připojovacího místa</t>
  </si>
  <si>
    <t>Napojení na stávající zařízení</t>
  </si>
  <si>
    <t>Demontáž a odstranění stávajících rozváděčů a elektrozařízení</t>
  </si>
  <si>
    <t>Ekologická likvidace demontovaných zařízení</t>
  </si>
  <si>
    <t>kpl</t>
  </si>
  <si>
    <t>Požární uěsnění prostupů kabelů mezi jednotlivými prostory</t>
  </si>
  <si>
    <t>Dodávka a práce nespecifikované</t>
  </si>
  <si>
    <t>Koordinace s pomocnými pracemi</t>
  </si>
  <si>
    <t>Koordinace montážních prací se SZŠ</t>
  </si>
  <si>
    <t>Příprava ke komplexní zkoušce</t>
  </si>
  <si>
    <t>Funkční odzkoušení zařízení</t>
  </si>
  <si>
    <t>Zaučení obsluhy</t>
  </si>
  <si>
    <t>Zhotovení výrobní dokumentace</t>
  </si>
  <si>
    <t>Zhotovení dokumentace skutečného provedení</t>
  </si>
  <si>
    <t>Výchozí revize</t>
  </si>
  <si>
    <t>Spolupráce s revizním technikem</t>
  </si>
  <si>
    <t>Podružný materiál</t>
  </si>
  <si>
    <t>Montážní materiál a práce - celkem</t>
  </si>
  <si>
    <t>STAVEBNÍ PŘÍPOMOCE</t>
  </si>
  <si>
    <t xml:space="preserve">Vybourání zdiva pro nové rozváděče a pro demontáž stávajících, </t>
  </si>
  <si>
    <t>vrtání otvorů a zřizování prostupů</t>
  </si>
  <si>
    <t>Sekání rýh pro kabely do šířky 300mm (7,2m3)</t>
  </si>
  <si>
    <t>Zapravení a zaštukování rýhy s kabely do šířky 300mm (7,2m3)</t>
  </si>
  <si>
    <t>Průběžný úklid dotčených prostor</t>
  </si>
  <si>
    <t>Lešení lehké - pracovní</t>
  </si>
  <si>
    <t>Stavební práce - celkem</t>
  </si>
  <si>
    <t>STŘEDNÍ ŠKOLA ZAHRADNICKÁ, ZÁMEK KOPIDLNO - 1.NP</t>
  </si>
  <si>
    <t>Elpro projekt - Michal Pipek, Vysoká nad Labem</t>
  </si>
  <si>
    <t xml:space="preserve">Materiál </t>
  </si>
  <si>
    <t xml:space="preserve">DPH základní </t>
  </si>
  <si>
    <t xml:space="preserve">ze </t>
  </si>
  <si>
    <t>DPH snížená</t>
  </si>
  <si>
    <t>Cena s DPH (Kč)</t>
  </si>
  <si>
    <t>Celkem [Kč]</t>
  </si>
  <si>
    <t>Montáž [Kč]</t>
  </si>
  <si>
    <t>Dodávka [Kč]</t>
  </si>
  <si>
    <t>M-22</t>
  </si>
  <si>
    <t>oddíl 1</t>
  </si>
  <si>
    <t>Materiál - Zařízení autonomní detekce a signalizace a poplachový zabezpečovací  a tíňový systém PZTS</t>
  </si>
  <si>
    <t>oddíl 2</t>
  </si>
  <si>
    <t xml:space="preserve">Materiál  - Strukturovaná kabeláž </t>
  </si>
  <si>
    <t>oddíl 3</t>
  </si>
  <si>
    <t xml:space="preserve">Materiál  - IP kamerový systém </t>
  </si>
  <si>
    <t>oddíl 4</t>
  </si>
  <si>
    <t>Materiál  - Přístupový systém</t>
  </si>
  <si>
    <t>oddíl 5</t>
  </si>
  <si>
    <t>Materiál  - Interkom</t>
  </si>
  <si>
    <t>oddíl 6</t>
  </si>
  <si>
    <t>Materiál  - Zemní práce</t>
  </si>
  <si>
    <t>Materiál  celkem - cena bez DPH:</t>
  </si>
  <si>
    <t>Montáž - Zařízení autonomní detekce a signalizace a poplachový zabezpečovací  a tíňový systém PZTS</t>
  </si>
  <si>
    <t xml:space="preserve">Montáž - Strukturovaná kabeláž </t>
  </si>
  <si>
    <t xml:space="preserve">Montáž - IP kamerový systém  </t>
  </si>
  <si>
    <t>Montáž - Přístupový systém</t>
  </si>
  <si>
    <t>Montáž - Interkom</t>
  </si>
  <si>
    <t>Montáž - Zemní práce</t>
  </si>
  <si>
    <t>Montáže celkem - cena bez DPH:</t>
  </si>
  <si>
    <t>Celkem bez DPH v Kč</t>
  </si>
  <si>
    <t>SOUPIS PRACÍ A DODÁVEK</t>
  </si>
  <si>
    <t>P.č.</t>
  </si>
  <si>
    <t>Položka</t>
  </si>
  <si>
    <t>Popis položky</t>
  </si>
  <si>
    <t xml:space="preserve">Měr. </t>
  </si>
  <si>
    <t xml:space="preserve">Množství </t>
  </si>
  <si>
    <t>Ceny v Kč</t>
  </si>
  <si>
    <t>jedn.</t>
  </si>
  <si>
    <t>položky</t>
  </si>
  <si>
    <t>Jedn.</t>
  </si>
  <si>
    <t>Slaboproudé rozvody</t>
  </si>
  <si>
    <t>Zařízení autonomní detekce a signalizace a poplachový zabezpečovací  a tísňový systém PZTS</t>
  </si>
  <si>
    <t>R</t>
  </si>
  <si>
    <t>Ústředna 520 zón a 32 grup v krytu bez klávesnice s komunikátorem a zdrojem</t>
  </si>
  <si>
    <t xml:space="preserve">akumulátor 12V,17Ah-ústředna </t>
  </si>
  <si>
    <t xml:space="preserve">LCD klávesnice , tamper,zeleně podsvětlený displej 2x16 znaků, akustická signalizace </t>
  </si>
  <si>
    <t>Koncentrátor v kovovém krytu pro 8 zón a 4 PGM výstupy</t>
  </si>
  <si>
    <t>Spínaný zdroj v kovovém krytu 13,8 Vss / 5A s reléovými výstupy a odpojovačem</t>
  </si>
  <si>
    <t>AKU 12V/40Ah se šroubovými svorkami M6 a životností až 10 let, VdS</t>
  </si>
  <si>
    <t>PIR detektor, půlkulová otočná čočka, dosah vějíř 11m / dlouhý dosah 17m. ,s pohledem pod sebe, stupeň 2</t>
  </si>
  <si>
    <t>Magnetický kontakt povrchový 2cm, plast, NC , stupeň 2</t>
  </si>
  <si>
    <t>optický detektor kouře, samoresetovací, 12VDC</t>
  </si>
  <si>
    <t>Detektor termodiferenciální 58°C, samoresetovací</t>
  </si>
  <si>
    <t>Červené tlačítko, NC/NO výstup, zápustná montáž, prolam. plast, symbol EN54-11</t>
  </si>
  <si>
    <t xml:space="preserve">svorkovnicová deska se šroubovacími kontakty a kovovým hranatým víkem určena pro zápustnou montáž do krabic KU68. Počet svorek 18 (z toho 2 pro ochranný NC kontakt), barva bílá. </t>
  </si>
  <si>
    <t xml:space="preserve">plastová nízká propojovací krabice pro povrchovou montáž s ochranným meandrem, pájecí svorky, počet svorek 7+1, ochranný kontakt NC, barva bílá, rozměry: 96 x 41 x 18 mm. </t>
  </si>
  <si>
    <t xml:space="preserve">Venkovní siréna 120dB/1m, dvojité krytí (plast+kov), aktivace připoj./odpoj. GND, připoj./odpoj. +, odpojením dobíjení, včetňe záložního akumulátoru </t>
  </si>
  <si>
    <t>vnitřní siréna 12VDC</t>
  </si>
  <si>
    <t>Systémový GSM modul v kovovém krytu pro posílání SMS a volání uživateli</t>
  </si>
  <si>
    <t>připojení na PCO bezpečnostní agentury (včetně vypracopvání příslučné PD, objetového dílu, antény, kabelu, nastavení a pod)</t>
  </si>
  <si>
    <t>Kabely a elektroinstalační materiál</t>
  </si>
  <si>
    <t>kabel FTP 4p cat5E</t>
  </si>
  <si>
    <t xml:space="preserve">kabel FI-HT06 3x2x0,5 </t>
  </si>
  <si>
    <t>kabel JYTY 2x1</t>
  </si>
  <si>
    <t>kabel YY-JZ 4x1,5</t>
  </si>
  <si>
    <t xml:space="preserve">trubka PVC 16 2316 </t>
  </si>
  <si>
    <t xml:space="preserve">trubka PVC 23 2323 </t>
  </si>
  <si>
    <t xml:space="preserve">trubka PVC 29 2329 </t>
  </si>
  <si>
    <t>krabice KU68-1901 vč.víčka</t>
  </si>
  <si>
    <t>krabice KO100</t>
  </si>
  <si>
    <t xml:space="preserve">protipožární tmel EI90min, min. tl.stěny 150, až do 300 cm2 </t>
  </si>
  <si>
    <t>bal</t>
  </si>
  <si>
    <t xml:space="preserve">drážka pro tr.16, cihla </t>
  </si>
  <si>
    <t xml:space="preserve">drážka pro tr.23, cihla </t>
  </si>
  <si>
    <t xml:space="preserve">drážka pro tr.29, cihla </t>
  </si>
  <si>
    <t xml:space="preserve">prostup kcí 150mm, 80x80, cihla </t>
  </si>
  <si>
    <t>zednické výpomoci (vysekání niky pro konzoly, podpěry, závěsy, zajištění manipulační plošiny, zazdění nebo zabetonování rýh nebo kapes ve zdech nebo stropech, nastřelování upevňovacích prvků, upevňování pomocí hmoždinek apod)</t>
  </si>
  <si>
    <t>programování ústředny</t>
  </si>
  <si>
    <t xml:space="preserve">oživení systému </t>
  </si>
  <si>
    <t xml:space="preserve">revize zařízení </t>
  </si>
  <si>
    <t xml:space="preserve">zaškolení obsluhy </t>
  </si>
  <si>
    <t>drobný elektroinstalační materiál (5kg)</t>
  </si>
  <si>
    <t>Strukturovaná kabeláž SK</t>
  </si>
  <si>
    <t>zásuvka pod omítku 2xRJ45 UTP CAT6 včetně rámečku</t>
  </si>
  <si>
    <t>zásuvka pod omítku 1xRJ45 UTP CAT6 včetně rámečku</t>
  </si>
  <si>
    <t>19" datový rozvaděč FD1</t>
  </si>
  <si>
    <t>Rozvaděč stojan. 27U/600 x600, šedý, dveře sklo,</t>
  </si>
  <si>
    <t>Rozvodný panel 6poz 220V, včetně vany šnůra 3m</t>
  </si>
  <si>
    <t>19“ horizontální ventilační jednotka 2U se 4 ventilátory, bimetalový termostat</t>
  </si>
  <si>
    <t>Ukládací plato 550mm 1U-4b. BK černé, nosnost 45kg</t>
  </si>
  <si>
    <t>Patch panel černý osaz. 25 pozic 1U, CAT3,  ISDN, telefonní</t>
  </si>
  <si>
    <t>Patch panel UTP osaz. 24 pozic BK 1U, CAT6</t>
  </si>
  <si>
    <t>Vyvazovací panel 1U plastová oka BK černý</t>
  </si>
  <si>
    <t>Patch kabel UTP  3m, CAT6, šedý, s litou ochranou, 2xRJ45, AESP</t>
  </si>
  <si>
    <t>Zdroj UPS FD1</t>
  </si>
  <si>
    <t>zálohový zdroj UPS, 600W/1000VA rack mont. 2U, RJ45, Smart Slot, USB/RS-232</t>
  </si>
  <si>
    <t>Aktivní prvky FD1</t>
  </si>
  <si>
    <t>Switch web managed PoE 24x 100M PoE + 2x 1G Combo</t>
  </si>
  <si>
    <t>1Gbps SFP optický modul, konektor LC pro multimode kabel</t>
  </si>
  <si>
    <t>Optika a příslušenství FD1</t>
  </si>
  <si>
    <t>výsuvný hliníkový optický rozvaděč pro montáž do 19“ datového rozvaděče, pro 24 duplexních spojek SC, (LC) s možnosti instalace dvou optických kazet, výška 1U</t>
  </si>
  <si>
    <t>LC spojka, multimode, duplex, na SC otvor</t>
  </si>
  <si>
    <t>záslepka pro čelo vany</t>
  </si>
  <si>
    <t>Optická kazeta 12 svarů HS, bez víka</t>
  </si>
  <si>
    <t>Víčko pro optickou kazetu 12 svárů HS Huber + Suhner</t>
  </si>
  <si>
    <t>ochrana optického svaru FPS - 60mm</t>
  </si>
  <si>
    <t>Pigtail 50/125, LCpc MM OM2 1,5m</t>
  </si>
  <si>
    <t>Patch kabel 50/125 LCpc/LCpc MM OM2 3m duplex SXPC-LC/LC-PC-OM2-3M-D</t>
  </si>
  <si>
    <t>Optika a příslušenství FD2- dovybavení</t>
  </si>
  <si>
    <t>Optika a příslušenství FD3- dovybavení</t>
  </si>
  <si>
    <t>Elektroinstalační materiál a kabely</t>
  </si>
  <si>
    <t>kabel U/UTP drát CAT6, PVC, cívka 500m, šedý</t>
  </si>
  <si>
    <t>kabel MM50/125um 8vl</t>
  </si>
  <si>
    <t>kabel MM50/125um 4vl</t>
  </si>
  <si>
    <t>kabel SYKFY 15x2x0.5</t>
  </si>
  <si>
    <t xml:space="preserve">trubka PVC LPFLEX 2323 </t>
  </si>
  <si>
    <t>trubka PVC LPFLEX 2329</t>
  </si>
  <si>
    <t>trubka PVC LPFLEX 2340</t>
  </si>
  <si>
    <t>krabice přístrojová KP68/2</t>
  </si>
  <si>
    <t>krabice KU68-1901 vč.víčka pod omítku</t>
  </si>
  <si>
    <t xml:space="preserve">lišta hranatá 60x40 HA (3m)  včetně spoj.materiálu </t>
  </si>
  <si>
    <t>prostup kcí 150mm, 80x80, cihla</t>
  </si>
  <si>
    <t>ICT měření, certifikalční protokol</t>
  </si>
  <si>
    <t>drážka pro tr.23, cihla</t>
  </si>
  <si>
    <t>drážka pro tr.29, cihla</t>
  </si>
  <si>
    <r>
      <t xml:space="preserve">IP kamerový systém , </t>
    </r>
    <r>
      <rPr>
        <i/>
        <sz val="10"/>
        <rFont val="Calibri"/>
        <family val="2"/>
      </rPr>
      <t>Kabeláž je součástí oddílu strukturované kabeláže</t>
    </r>
  </si>
  <si>
    <t>Venkovní IP bullet kamera, TD/N, HD 1080p, 3MP, f=2.8-12mm, WDR, IR 30m, IP66 , CMOS 1/3", 2048 x 1536,  Barva: 0,07 lux; ČB: 0 lux (IR zapnuto), RJ-45 (10/100 Base-T), 12 VDC , 24 V AC/ PoE (IEEE 802.3af),  -30 - 60 °C, včetně konzole kamery na zeď</t>
  </si>
  <si>
    <t>DS-2CD2032-I/4MM</t>
  </si>
  <si>
    <t>Venkovní IP bullet kamera, TD/N, HD 1080p, 3MP, f=4mm, WDR, IR přísvit 50m, IP66, WDR, CMOS 1/3", 2048 x 1536,  Barva: 0,07 lux; ČB: 0 lux (IR zapnuto), RJ-45 (10/100 Base-T), 12 VDC , 24 V AC/ PoE (IEEE 802.3af),  -30 - 60 °C, včetně konzole kamery na zeď</t>
  </si>
  <si>
    <t>DS-2CD2232-I5/4MM</t>
  </si>
  <si>
    <r>
      <t xml:space="preserve">NVR pro 8 IP kamer, až 5MP, HDMI, 8x PoE, I/O, Audio, bez HDD. Celkový datový tok 50 Mbit/s., bez HDD, H.264 / MJPEG, bez HDD,  2 x SATA interních, 1 x eSata, 2 x USB 2.0, VGA, HDMI, BNC, 2 x 10/100/1000 Mbps, 45 W (bez HDD) - </t>
    </r>
    <r>
      <rPr>
        <b/>
        <sz val="10"/>
        <rFont val="Calibri"/>
        <family val="2"/>
      </rPr>
      <t>včetně licence</t>
    </r>
  </si>
  <si>
    <t>DS-7608NI-E2/8P/A</t>
  </si>
  <si>
    <t>DVD vč. HW klíče</t>
  </si>
  <si>
    <t xml:space="preserve">Přídavný HDD s kapacitou 4TB </t>
  </si>
  <si>
    <t>konektor RJ45 cat.6 (pro venkovní kameru)</t>
  </si>
  <si>
    <t>monitor LCD 15" (servisní)</t>
  </si>
  <si>
    <t>Kabely a elektroinstalační materiál (součástí dodávky strukturované kabeláže)</t>
  </si>
  <si>
    <t>oživení a nastavení systému IP CCTV</t>
  </si>
  <si>
    <t>Přístupový systém</t>
  </si>
  <si>
    <t>Přístupový systém - HW terminály</t>
  </si>
  <si>
    <t>identifikátor EM USB</t>
  </si>
  <si>
    <t>mikroterminál pro otvírač EM 485 Tng</t>
  </si>
  <si>
    <t>externí anténa pro mikroterminál EM Tng</t>
  </si>
  <si>
    <t>PE20-8 převodník HUB Eth./3xRS485n</t>
  </si>
  <si>
    <t>nap. zdr. zál. AWZ 101 12V/1A/1.2Ah</t>
  </si>
  <si>
    <t>oživení a montáž</t>
  </si>
  <si>
    <t>instalace a konfigurace SW</t>
  </si>
  <si>
    <t xml:space="preserve">trubka obebná - LPFLEX 16 125N  2316 PVC (ČSN) </t>
  </si>
  <si>
    <t xml:space="preserve">trubka obebná - LPFLEX 23 125N  2323 PVC (ČSN) </t>
  </si>
  <si>
    <t xml:space="preserve">krabice KO100 vč.víčka </t>
  </si>
  <si>
    <t xml:space="preserve">krabice KU68-1901 vč.víčka </t>
  </si>
  <si>
    <t>drobný elektroinstalační materiál</t>
  </si>
  <si>
    <t>Interkom</t>
  </si>
  <si>
    <t>Pobočkový audio panel+1 dvoj.tlačítko, včetně inst. krabice pod omítku,2relé (připojený do PBX)</t>
  </si>
  <si>
    <t>elektrický zámek 12V, nízkoodběrový</t>
  </si>
  <si>
    <t>zdroj pro nap.pob. Vrátníku 12V/3A a el, zámku v boxu</t>
  </si>
  <si>
    <r>
      <t xml:space="preserve">Kabely a elektroinstalační materiál </t>
    </r>
    <r>
      <rPr>
        <i/>
        <sz val="10"/>
        <rFont val="Calibri"/>
        <family val="2"/>
      </rPr>
      <t>(pouze kabeláž pro napojení pobočkového vrátníku)</t>
    </r>
  </si>
  <si>
    <t>drážka pro tr.16, cihla</t>
  </si>
  <si>
    <r>
      <t>Zemní práce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(připojení IP kamery u hlavního vjezdu do areálu)</t>
    </r>
  </si>
  <si>
    <t>hloubení kabelové rýhy v zemině tř.3, šíře300mm, hloubka 0,6m</t>
  </si>
  <si>
    <t>zřízení kabelového lože z prosáté zeminy bez zakrytí, šíře do 65cm, tl 5cm</t>
  </si>
  <si>
    <t>fólie výstražná z PVC šířka 33cm</t>
  </si>
  <si>
    <t>vyčištění a úprava prostupů, do objektu</t>
  </si>
  <si>
    <t>zajištění vstupního a výstupního otvoru ve stěně, proti vniknutí vody do budovy</t>
  </si>
  <si>
    <t>zához kabelové rýhy zemina tř. 3, šíře300mm, hloubka 0,6m</t>
  </si>
  <si>
    <t>Celkem bez DPH</t>
  </si>
  <si>
    <t>V případě, že má zhotovitel pochyby ohledně plánovaných položek ve výkazech, výkresech a technických zprávách, má za povinnost toto sdělit před odevzdáním nabídkové ceny. 
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vč. materiálu, nářadí a strojů nutných k práci, i když tyto nejsou ve výkazu výměr vypsány zvlášť.</t>
  </si>
  <si>
    <t>Střední škola zahradnická Kopidlno                                                                                       Rekonstrukce školní kuchyně                                                                                         Rekonstrukce elektrorozvodů 2. a 3. nadzemního podlaží</t>
  </si>
  <si>
    <t>Rekonstrukce elektrorozvodů 2. a 3. nadzemního podlaží</t>
  </si>
  <si>
    <t>Silnoproudá elektrotechnika</t>
  </si>
  <si>
    <t>Slaboproudá elektrotechnika</t>
  </si>
  <si>
    <t xml:space="preserve">Pokud dodavatel nabídne produkt od jiného výrobce je povinen dodržet standard a zároveň přejímá odpovědnost za správnost náhrady - </t>
  </si>
  <si>
    <t>splnění všech parametrů a koordinaci se všemi navazujícími profesemi.</t>
  </si>
  <si>
    <t>Rozváděč 2.R-S, viz výkresová část</t>
  </si>
  <si>
    <t>Rozváděč 2.R-J, viz výkresová část</t>
  </si>
  <si>
    <t>Rozváděč 3.R-S, viz výkresová část</t>
  </si>
  <si>
    <t>Rozváděč 3.R-J, viz výkresová část</t>
  </si>
  <si>
    <t>Pojistkové patrony 100A do poj. odpínačů</t>
  </si>
  <si>
    <t>CYKY 3ox1,5, pevně, včetně ukončení a prořezu</t>
  </si>
  <si>
    <t>CYKY 3Jx1,5, pevně, včetně ukončení a prořezu</t>
  </si>
  <si>
    <t>CYKY 3Jx2,5, pevně, včetně ukončení a prořezu</t>
  </si>
  <si>
    <t>CYKY 5Jx2,5, pevně, včetně ukončení a prořezu</t>
  </si>
  <si>
    <t>CYKY 4Jx25, pevně, včetně ukončení a prořezu</t>
  </si>
  <si>
    <t>PARAPETNÍ KANÁLY, LIŠTY, KRABICE</t>
  </si>
  <si>
    <t>Parapetní kanál PK140x70D včetně upev. a konc. Prvků, materiál Al</t>
  </si>
  <si>
    <t>Lišta LV 40x15 včetně upevňovacích a koncových prvků</t>
  </si>
  <si>
    <t xml:space="preserve">Lištová krabice LK 80x28/1 vč. upevnění, zapojení vodičů </t>
  </si>
  <si>
    <t xml:space="preserve">Lištová krabice LK 80R/3 vč. upevnění, zapojení vodičů </t>
  </si>
  <si>
    <t>Krabice KP 67/3 vč. upevnění, zapojení vodičů</t>
  </si>
  <si>
    <t>Krabice KU68-1903 vč. upevnění, zapojení vodičů</t>
  </si>
  <si>
    <t>Krabice KR 97/5 vč. upevnění, zapojení vodičů</t>
  </si>
  <si>
    <t>Krabice KPR 68 vč. upevnění, zapojení vodičů</t>
  </si>
  <si>
    <t>Zásuvka 230V/16A se svodičem přepětí</t>
  </si>
  <si>
    <t>Zásuvka 230V/16A/IP20, rustikální</t>
  </si>
  <si>
    <t>Zásuvka 230V/16A se svodičem přepětí, rustikální</t>
  </si>
  <si>
    <t>Spínač 3-pól. 400V, 16A</t>
  </si>
  <si>
    <t>Spínač 1-pól. 250V, 10A, IP20, rustikální</t>
  </si>
  <si>
    <t>Svítidlo C1 - viz výkresová část a kniha svítidel</t>
  </si>
  <si>
    <t>Svítidlo C2 - viz výkresová část a kniha svítidel</t>
  </si>
  <si>
    <t>Svítidlo D1 - viz výkresová část a kniha svítidel</t>
  </si>
  <si>
    <t>Svítidlo D1S - viz výkresová část a kniha svítidel</t>
  </si>
  <si>
    <t>Svítidlo D2 - viz výkresová část a kniha svítidel</t>
  </si>
  <si>
    <t>Svítidlo N - viz výkresová část a kniha svítidel (nouzové autonomní)</t>
  </si>
  <si>
    <t>Demontáž stávajících rozváděčů a elektrozařízení</t>
  </si>
  <si>
    <t>Popžární utěsnění prostupů kabelů mezi jednotlivými prostory</t>
  </si>
  <si>
    <t xml:space="preserve">Koordinace montážních prací se SZŠ </t>
  </si>
  <si>
    <t>Vybourání zdiva pro nové rozváděče a pro demontáž stávajících,</t>
  </si>
  <si>
    <t>Sekání rýh pro kabely do šířky 300mm (84m3)</t>
  </si>
  <si>
    <t>Zapravení a zaštukování rýhy s kabely do šířky 300mm (84m3)</t>
  </si>
  <si>
    <t>STAVEBNÍ PRÁCE - celkem</t>
  </si>
  <si>
    <t>STŘEDNÍ ŠKOLA ZAHRADNICKÁ, ZÁMEK KOPIDLNO - 2.NP - 3.NP</t>
  </si>
  <si>
    <t>Materiál - Zařízení autonomní detekce a signalizace ZADS</t>
  </si>
  <si>
    <t>Montáž - Zařízení autonomní detekce a signalizace ZADS</t>
  </si>
  <si>
    <t>Zařízení autonomní detekce a signalizace ZADS</t>
  </si>
  <si>
    <t>kryt klávesnice, uzamykatelný, tamper</t>
  </si>
  <si>
    <t>lineární hlásič, odraz. Verze, dosah 5-50m, včetně příslušenství</t>
  </si>
  <si>
    <t>kabel FTP 4p cat5E (sběrnice)</t>
  </si>
  <si>
    <t>kabel FI-HT06 3x2x0,5 (hlásičový rozvod)</t>
  </si>
  <si>
    <t>kabel YY-JZ 2x1 (odbočky z páteřního napájecího rozvodu)</t>
  </si>
  <si>
    <t>kabel YY-JZ 2x1,5 (páteřní napájecí rozvod)</t>
  </si>
  <si>
    <t>trubka PVC LPFLEX 2316</t>
  </si>
  <si>
    <t>krabice KO100 včetně víčka</t>
  </si>
  <si>
    <t>krabice KO125 včetně víčka</t>
  </si>
  <si>
    <t>krabice KT250 včetně víčka</t>
  </si>
  <si>
    <t xml:space="preserve">drážka pro tr.40, cihla </t>
  </si>
  <si>
    <r>
      <t>19" datový rozvaděč FD2</t>
    </r>
    <r>
      <rPr>
        <i/>
        <sz val="10"/>
        <rFont val="Calibri"/>
        <family val="2"/>
      </rPr>
      <t xml:space="preserve"> - (dovybavení stávajícího rozvaděče)</t>
    </r>
  </si>
  <si>
    <t>Patch panel UTP osaz. 48 pozic BK 1U, CAT6</t>
  </si>
  <si>
    <t>Patch kabel UTP  5m, CAT6, šedý, s litou ochranou, 2xRJ45, AESP</t>
  </si>
  <si>
    <t>Aktivní prvky FD2</t>
  </si>
  <si>
    <t>Switch web managed PoE 24x 100M PoE + 4x SFP</t>
  </si>
  <si>
    <t>Switch web managed PoE 48x 100M PoE + 4x SFP</t>
  </si>
  <si>
    <r>
      <t xml:space="preserve">Optika a příslušenství FD2 </t>
    </r>
    <r>
      <rPr>
        <i/>
        <sz val="10"/>
        <rFont val="Calibri"/>
        <family val="2"/>
      </rPr>
      <t>- (dovybavení rozvaděče v návaznosti na PD 1.etapy)</t>
    </r>
  </si>
  <si>
    <t>19" datový rozvaděč FD3</t>
  </si>
  <si>
    <t>Rozvaděč nástěnný 18U/60x50 nedělený</t>
  </si>
  <si>
    <t>Zdroj UPS FD3</t>
  </si>
  <si>
    <t>Aktivní prvky FD3</t>
  </si>
  <si>
    <r>
      <t xml:space="preserve">Optika a příslušenství FD3 </t>
    </r>
    <r>
      <rPr>
        <i/>
        <sz val="10"/>
        <rFont val="Calibri"/>
        <family val="2"/>
      </rPr>
      <t>- (dovybavení rozvaděče v návaznosti na PD 1.etapy)</t>
    </r>
  </si>
  <si>
    <t>19" datový rozvaděč FD4</t>
  </si>
  <si>
    <t>Optika a příslušenství FD4</t>
  </si>
  <si>
    <t>Zdroj UPS FD4</t>
  </si>
  <si>
    <t>Aktivní prvky FD4</t>
  </si>
  <si>
    <t xml:space="preserve">WiFi Access Point 802.11a/b/g/n/ac až 867Mbps, Dualband, PoE, GLAN, WPS, RADIUS server, Roaming, centrální správa, Podpora až 100 uživatelů současně a rychlý roaming mezi přístupovými body </t>
  </si>
  <si>
    <t xml:space="preserve">kabel MM50/125um 4vl </t>
  </si>
  <si>
    <t>krabice do parapetního žlabu</t>
  </si>
  <si>
    <t>demontáž HW části a úprava stáv. rozvaděčů</t>
  </si>
  <si>
    <t>demontáž stávajícího přiznaného (viditelného) rozvodu</t>
  </si>
  <si>
    <t>V případě, že má zhotovitel pochyby ohledně plánovaných položek ve výkazech, výkresech a technických zprávách, má za povinnost toto sdělit před odevzdáním nabídkové ceny. 
Nabízející má povinnost upozornit na nepřesnosti výpisu prvků v rámci nabídkového řízení.
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vč. materiálu, nářadí a strojů nutných k práci, i když tyto nejsou ve výkazu výměr vypsány zvlášť.</t>
  </si>
  <si>
    <t>Svítidlo LED - 1500 lm, IP42 (osvětlení půdy)</t>
  </si>
  <si>
    <t>14,4*2 'Přepočtené koeficientem množství</t>
  </si>
  <si>
    <t>14,4*9 'Přepočtené koeficientem množství</t>
  </si>
  <si>
    <t>168*2 'Přepočtené koeficientem množství</t>
  </si>
  <si>
    <t>168*9 'Přepočtené koeficientem množství</t>
  </si>
  <si>
    <r>
      <t xml:space="preserve">Svítidlo B1 - </t>
    </r>
    <r>
      <rPr>
        <sz val="9"/>
        <color rgb="FFFF0000"/>
        <rFont val="敓潧⁥䥕ᬀ珢㱨X☸;_x0008_"/>
        <family val="2"/>
      </rPr>
      <t>nebude realizováno, repase stáv. lustru</t>
    </r>
  </si>
  <si>
    <r>
      <t xml:space="preserve">Svítidlo B2 - </t>
    </r>
    <r>
      <rPr>
        <sz val="9"/>
        <color rgb="FFFF0000"/>
        <rFont val="敓潧⁥䥕ᬀ珢㱨X☸;_x0008_"/>
        <family val="2"/>
      </rPr>
      <t>nebude realizováno, repase stáv. lustru</t>
    </r>
  </si>
  <si>
    <t>Svítidlo G-viz. Katalog svítidel a koncových prvků 02/2017</t>
  </si>
  <si>
    <t>Svítidlo H-LED reflektor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</si>
</sst>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#,##0.00&quot; Kč&quot;"/>
    <numFmt numFmtId="170" formatCode="#,##0.00;[Red]\-#,##0.00;#,##0.00"/>
    <numFmt numFmtId="171" formatCode="_-&quot;$&quot;* #,##0_-;\-&quot;$&quot;* #,##0_-;_-&quot;$&quot;* &quot;-&quot;_-;_-@_-"/>
    <numFmt numFmtId="172" formatCode="&quot;$&quot;#,##0.00;[Red]\-&quot;$&quot;#,##0.00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#,##0\ [$Kč-405];\-#,##0\ [$Kč-405]"/>
    <numFmt numFmtId="178" formatCode="#,##0.0_);[Red]\(#,##0.0\)"/>
    <numFmt numFmtId="179" formatCode="#,##0.0_);\(#,##0.0\)"/>
    <numFmt numFmtId="180" formatCode="_(* #,##0.0000_);_(* \(#,##0.0000\);_(* &quot;-&quot;??_);_(@_)"/>
    <numFmt numFmtId="181" formatCode="0.00000&quot;  &quot;"/>
    <numFmt numFmtId="182" formatCode="###0;[Red]\-###0"/>
    <numFmt numFmtId="183" formatCode="_-* #,##0.00\ &quot;$&quot;_-;\-* #,##0.00\ &quot;$&quot;_-;_-* &quot;-&quot;??\ &quot;$&quot;_-;_-@_-"/>
    <numFmt numFmtId="184" formatCode="0.0%;\(0.0%\)"/>
    <numFmt numFmtId="185" formatCode="_ * #,##0.00_)&quot;L&quot;_ ;_ * \(#,##0.00\)&quot;L&quot;_ ;_ * &quot;-&quot;??_)&quot;L&quot;_ ;_ @_ "/>
    <numFmt numFmtId="186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.00\,_K_č_-;\-* #,##0.00\,_K_č_-;_-* \-??\ _K_č_-;_-@_-"/>
    <numFmt numFmtId="191" formatCode="d\-mmm\-yy\ \ \ h:mm"/>
    <numFmt numFmtId="192" formatCode="#,##0.000_);\(#,##0.000\)"/>
    <numFmt numFmtId="193" formatCode="0.0%"/>
    <numFmt numFmtId="194" formatCode="_-* #,##0&quot; Kč&quot;_-;\-* #,##0&quot; Kč&quot;_-;_-* &quot;- Kč&quot;_-;_-@_-"/>
    <numFmt numFmtId="195" formatCode="mmm\-yy_)"/>
    <numFmt numFmtId="196" formatCode="0.00_)"/>
    <numFmt numFmtId="197" formatCode="_-* #,##0_-;\-* #,##0_-;_-* &quot;-&quot;_-;_-@_-"/>
    <numFmt numFmtId="198" formatCode="0%_);[Red]\(0%\)"/>
    <numFmt numFmtId="199" formatCode="0.0%_);[Red]\(0.0%\)"/>
    <numFmt numFmtId="200" formatCode="mmm\.yy"/>
    <numFmt numFmtId="201" formatCode="0.0%;[Red]\-0.0%"/>
    <numFmt numFmtId="202" formatCode="0.00%;[Red]\-0.00%"/>
    <numFmt numFmtId="203" formatCode="#,##0\ _S_k"/>
    <numFmt numFmtId="204" formatCode="#,##0.00000000;[Red]\-#,##0.00000000"/>
    <numFmt numFmtId="205" formatCode="#,##0.000000000;[Red]\-#,##0.000000000"/>
    <numFmt numFmtId="206" formatCode="###,###,_);[Red]\(###,###,\)"/>
    <numFmt numFmtId="207" formatCode="###,###.0,_);[Red]\(###,###.0,\)"/>
    <numFmt numFmtId="208" formatCode="#,##0.0"/>
    <numFmt numFmtId="209" formatCode="_ &quot;Fr.&quot;\ * #,##0_ ;_ &quot;Fr.&quot;\ * \-#,##0_ ;_ &quot;Fr.&quot;\ * &quot;-&quot;_ ;_ @_ "/>
    <numFmt numFmtId="210" formatCode="_ &quot;Fr.&quot;\ * #,##0.00_ ;_ &quot;Fr.&quot;\ * \-#,##0.00_ ;_ &quot;Fr.&quot;\ * &quot;-&quot;??_ ;_ @_ "/>
    <numFmt numFmtId="211" formatCode="###0_)"/>
    <numFmt numFmtId="212" formatCode="_-* #,##0.00_-;\-* #,##0.00_-;_-* &quot;-&quot;??_-;_-@_-"/>
  </numFmts>
  <fonts count="147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rgb="FF000000"/>
      <name val="敓潧⁥䥕ᬀ珢㱨X☸;_x0008_"/>
      <family val="2"/>
    </font>
    <font>
      <b/>
      <sz val="11"/>
      <color rgb="FF000000"/>
      <name val="敓潧⁥䥕ᬀ珢㱨X☸;_x0008_"/>
      <family val="2"/>
    </font>
    <font>
      <i/>
      <sz val="10"/>
      <color rgb="FF000000"/>
      <name val="敓潧⁥䥕ᬀ珢㱨X☸;_x0008_"/>
      <family val="2"/>
    </font>
    <font>
      <sz val="9"/>
      <name val="敓潧⁥䥕ᬀ珢㱨X☸;_x0008_"/>
      <family val="2"/>
    </font>
    <font>
      <sz val="11"/>
      <name val="Calibri"/>
      <family val="2"/>
      <scheme val="minor"/>
    </font>
    <font>
      <i/>
      <sz val="10"/>
      <color rgb="FFFF0000"/>
      <name val="敓潧⁥䥕ᬀ珢㱨X☸;_x0008_"/>
      <family val="2"/>
    </font>
    <font>
      <sz val="9"/>
      <color rgb="FFFF0000"/>
      <name val="敓潧⁥䥕ᬀ珢㱨X☸;_x0008_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 CE"/>
      <family val="2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9"/>
      <color rgb="FFFF0000"/>
      <name val="敓潧⁥䥕ᬀ珢㱨X☸;_x0008_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µ¸¿ò"/>
      <family val="3"/>
    </font>
    <font>
      <b/>
      <sz val="10"/>
      <color indexed="9"/>
      <name val="Arial CE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12"/>
      <name val="Tms Rmn"/>
      <family val="2"/>
    </font>
    <font>
      <sz val="12"/>
      <name val="¹ÙÅÁÃ¼"/>
      <family val="1"/>
    </font>
    <font>
      <b/>
      <sz val="10"/>
      <color indexed="8"/>
      <name val="Arial CE"/>
      <family val="2"/>
    </font>
    <font>
      <sz val="11"/>
      <name val="Arial CE"/>
      <family val="2"/>
    </font>
    <font>
      <sz val="12"/>
      <name val="宋体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CG Times (E1)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 CE"/>
      <family val="2"/>
    </font>
    <font>
      <sz val="7"/>
      <color indexed="16"/>
      <name val="Arial"/>
      <family val="2"/>
    </font>
    <font>
      <b/>
      <sz val="12"/>
      <color indexed="9"/>
      <name val="Tms Rmn"/>
      <family val="2"/>
    </font>
    <font>
      <b/>
      <sz val="12"/>
      <name val="Helv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4"/>
      <name val="Tahoma"/>
      <family val="2"/>
    </font>
    <font>
      <u val="single"/>
      <sz val="10"/>
      <color theme="10"/>
      <name val="Arial CE"/>
      <family val="2"/>
    </font>
    <font>
      <u val="single"/>
      <sz val="10"/>
      <color indexed="12"/>
      <name val="Arial CE"/>
      <family val="2"/>
    </font>
    <font>
      <u val="single"/>
      <sz val="8"/>
      <color indexed="12"/>
      <name val="Arial CE"/>
      <family val="2"/>
    </font>
    <font>
      <sz val="11"/>
      <color indexed="20"/>
      <name val="Calibri"/>
      <family val="2"/>
    </font>
    <font>
      <sz val="8"/>
      <color indexed="12"/>
      <name val="Times New Roman"/>
      <family val="1"/>
    </font>
    <font>
      <b/>
      <i/>
      <sz val="10"/>
      <color indexed="9"/>
      <name val="Arial CE"/>
      <family val="2"/>
    </font>
    <font>
      <b/>
      <sz val="11"/>
      <color indexed="9"/>
      <name val="Calibri"/>
      <family val="2"/>
    </font>
    <font>
      <sz val="8"/>
      <color indexed="8"/>
      <name val=".HelveticaLightTTEE"/>
      <family val="2"/>
    </font>
    <font>
      <sz val="10"/>
      <name val="宋体"/>
      <family val="2"/>
    </font>
    <font>
      <b/>
      <sz val="11"/>
      <name val="Helv"/>
      <family val="2"/>
    </font>
    <font>
      <sz val="10"/>
      <name val="Univers (WN)"/>
      <family val="2"/>
    </font>
    <font>
      <b/>
      <sz val="15"/>
      <color indexed="56"/>
      <name val="Calibri"/>
      <family val="2"/>
    </font>
    <font>
      <b/>
      <i/>
      <sz val="16"/>
      <name val="Arial"/>
      <family val="2"/>
    </font>
    <font>
      <b/>
      <sz val="12"/>
      <color indexed="18"/>
      <name val="Tahom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9"/>
      <color indexed="39"/>
      <name val="Arial CE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Times New Roman CE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Univers (E1)"/>
      <family val="2"/>
    </font>
    <font>
      <b/>
      <i/>
      <sz val="10"/>
      <name val="Arial CE"/>
      <family val="2"/>
    </font>
    <font>
      <sz val="14"/>
      <name val="Tahoma"/>
      <family val="2"/>
    </font>
    <font>
      <sz val="8"/>
      <color indexed="18"/>
      <name val="Arial"/>
      <family val="2"/>
    </font>
    <font>
      <b/>
      <sz val="8"/>
      <color indexed="8"/>
      <name val="Arial CE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4"/>
      <name val="Arial CE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sz val="9"/>
      <name val="Arial CE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i/>
      <sz val="10"/>
      <color indexed="8"/>
      <name val="Arial CE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rgb="FFFF0000"/>
      <name val="Calibri"/>
      <family val="2"/>
      <scheme val="minor"/>
    </font>
  </fonts>
  <fills count="6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 style="thin"/>
      <bottom style="double"/>
    </border>
    <border>
      <left/>
      <right/>
      <top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medium"/>
      <bottom/>
    </border>
  </borders>
  <cellStyleXfs count="6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2" borderId="0">
      <alignment/>
      <protection/>
    </xf>
    <xf numFmtId="9" fontId="1" fillId="2" borderId="0">
      <alignment/>
      <protection/>
    </xf>
    <xf numFmtId="9" fontId="1" fillId="2" borderId="0">
      <alignment/>
      <protection/>
    </xf>
    <xf numFmtId="9" fontId="1" fillId="2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2" borderId="0" applyNumberFormat="0" applyBorder="0" applyAlignment="0" applyProtection="0"/>
    <xf numFmtId="0" fontId="72" fillId="9" borderId="0" applyNumberFormat="0" applyBorder="0" applyAlignment="0" applyProtection="0"/>
    <xf numFmtId="0" fontId="72" fillId="2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0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15" borderId="0" applyNumberFormat="0" applyBorder="0" applyAlignment="0" applyProtection="0"/>
    <xf numFmtId="0" fontId="72" fillId="18" borderId="0" applyNumberFormat="0" applyBorder="0" applyAlignment="0" applyProtection="0"/>
    <xf numFmtId="0" fontId="72" fillId="8" borderId="0" applyNumberFormat="0" applyBorder="0" applyAlignment="0" applyProtection="0"/>
    <xf numFmtId="0" fontId="72" fillId="18" borderId="0" applyNumberFormat="0" applyBorder="0" applyAlignment="0" applyProtection="0"/>
    <xf numFmtId="0" fontId="72" fillId="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15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10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15" borderId="0" applyNumberFormat="0" applyBorder="0" applyAlignment="0" applyProtection="0"/>
    <xf numFmtId="0" fontId="73" fillId="18" borderId="0" applyNumberFormat="0" applyBorder="0" applyAlignment="0" applyProtection="0"/>
    <xf numFmtId="0" fontId="73" fillId="8" borderId="0" applyNumberFormat="0" applyBorder="0" applyAlignment="0" applyProtection="0"/>
    <xf numFmtId="0" fontId="73" fillId="18" borderId="0" applyNumberFormat="0" applyBorder="0" applyAlignment="0" applyProtection="0"/>
    <xf numFmtId="0" fontId="73" fillId="8" borderId="0" applyNumberFormat="0" applyBorder="0" applyAlignment="0" applyProtection="0"/>
    <xf numFmtId="0" fontId="73" fillId="26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3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7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15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8" borderId="0" applyNumberFormat="0" applyBorder="0" applyAlignment="0" applyProtection="0"/>
    <xf numFmtId="171" fontId="1" fillId="0" borderId="0" applyFont="0" applyFill="0" applyBorder="0" applyAlignment="0" applyProtection="0"/>
    <xf numFmtId="172" fontId="70" fillId="0" borderId="0" applyFont="0" applyFill="0" applyBorder="0" applyAlignment="0" applyProtection="0"/>
    <xf numFmtId="173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76" fontId="74" fillId="0" borderId="0" applyFont="0" applyFill="0" applyBorder="0" applyAlignment="0" applyProtection="0"/>
    <xf numFmtId="177" fontId="75" fillId="33" borderId="1" applyProtection="0">
      <alignment vertical="center"/>
    </xf>
    <xf numFmtId="0" fontId="76" fillId="0" borderId="0" applyNumberFormat="0" applyFill="0" applyBorder="0" applyAlignment="0" applyProtection="0"/>
    <xf numFmtId="0" fontId="77" fillId="0" borderId="2" applyNumberFormat="0" applyFont="0">
      <alignment/>
      <protection/>
    </xf>
    <xf numFmtId="0" fontId="78" fillId="0" borderId="0" applyNumberFormat="0" applyFill="0" applyBorder="0" applyAlignment="0">
      <protection/>
    </xf>
    <xf numFmtId="0" fontId="79" fillId="0" borderId="0" applyNumberFormat="0" applyFill="0" applyBorder="0" applyAlignment="0" applyProtection="0"/>
    <xf numFmtId="0" fontId="47" fillId="0" borderId="0" applyNumberFormat="0" applyFill="0" applyBorder="0" applyAlignment="0">
      <protection/>
    </xf>
    <xf numFmtId="0" fontId="80" fillId="0" borderId="0">
      <alignment/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179" fontId="70" fillId="0" borderId="0" applyFill="0" applyBorder="0" applyAlignment="0">
      <protection/>
    </xf>
    <xf numFmtId="180" fontId="70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2" fontId="1" fillId="0" borderId="0" applyFill="0" applyBorder="0" applyAlignment="0">
      <protection/>
    </xf>
    <xf numFmtId="182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70" fillId="0" borderId="0" applyFill="0" applyBorder="0" applyAlignment="0">
      <protection/>
    </xf>
    <xf numFmtId="184" fontId="70" fillId="0" borderId="0" applyFill="0" applyBorder="0" applyAlignment="0">
      <protection/>
    </xf>
    <xf numFmtId="179" fontId="70" fillId="0" borderId="0" applyFill="0" applyBorder="0" applyAlignment="0">
      <protection/>
    </xf>
    <xf numFmtId="0" fontId="41" fillId="0" borderId="3" applyNumberFormat="0" applyFill="0" applyAlignment="0" applyProtection="0"/>
    <xf numFmtId="0" fontId="41" fillId="0" borderId="4" applyNumberFormat="0" applyFill="0" applyAlignment="0" applyProtection="0"/>
    <xf numFmtId="177" fontId="81" fillId="0" borderId="1" applyProtection="0">
      <alignment horizontal="right" vertical="center"/>
    </xf>
    <xf numFmtId="0" fontId="82" fillId="0" borderId="5" applyNumberFormat="0" applyFont="0" applyAlignment="0" applyProtection="0"/>
    <xf numFmtId="185" fontId="83" fillId="0" borderId="0">
      <alignment/>
      <protection/>
    </xf>
    <xf numFmtId="185" fontId="83" fillId="0" borderId="0">
      <alignment/>
      <protection/>
    </xf>
    <xf numFmtId="185" fontId="83" fillId="0" borderId="0">
      <alignment/>
      <protection/>
    </xf>
    <xf numFmtId="185" fontId="83" fillId="0" borderId="0">
      <alignment/>
      <protection/>
    </xf>
    <xf numFmtId="185" fontId="83" fillId="0" borderId="0">
      <alignment/>
      <protection/>
    </xf>
    <xf numFmtId="185" fontId="83" fillId="0" borderId="0">
      <alignment/>
      <protection/>
    </xf>
    <xf numFmtId="185" fontId="83" fillId="0" borderId="0">
      <alignment/>
      <protection/>
    </xf>
    <xf numFmtId="185" fontId="83" fillId="0" borderId="0">
      <alignment/>
      <protection/>
    </xf>
    <xf numFmtId="41" fontId="1" fillId="0" borderId="0" applyFont="0" applyFill="0" applyBorder="0" applyAlignment="0" applyProtection="0"/>
    <xf numFmtId="18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84" fillId="0" borderId="0" applyFont="0" applyFill="0" applyBorder="0" applyAlignment="0" applyProtection="0"/>
    <xf numFmtId="187" fontId="84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70" fillId="0" borderId="0" applyFont="0" applyFill="0" applyBorder="0" applyAlignment="0" applyProtection="0"/>
    <xf numFmtId="189" fontId="1" fillId="0" borderId="0" applyFont="0" applyFill="0" applyBorder="0" applyAlignment="0" applyProtection="0"/>
    <xf numFmtId="3" fontId="57" fillId="0" borderId="0">
      <alignment/>
      <protection/>
    </xf>
    <xf numFmtId="43" fontId="57" fillId="0" borderId="0" applyFont="0" applyFill="0" applyBorder="0" applyAlignment="0" applyProtection="0"/>
    <xf numFmtId="190" fontId="57" fillId="0" borderId="0" applyFill="0" applyAlignment="0" applyProtection="0"/>
    <xf numFmtId="15" fontId="84" fillId="0" borderId="0" applyFont="0" applyFill="0" applyBorder="0" applyProtection="0">
      <alignment/>
    </xf>
    <xf numFmtId="14" fontId="36" fillId="0" borderId="0" applyFill="0" applyBorder="0" applyAlignment="0">
      <protection/>
    </xf>
    <xf numFmtId="0" fontId="85" fillId="0" borderId="6" applyProtection="0">
      <alignment horizontal="center" vertical="top" wrapText="1"/>
    </xf>
    <xf numFmtId="191" fontId="84" fillId="0" borderId="0" applyFont="0" applyFill="0" applyBorder="0" applyProtection="0">
      <alignment horizontal="left"/>
    </xf>
    <xf numFmtId="179" fontId="86" fillId="0" borderId="0" applyFont="0" applyFill="0" applyBorder="0" applyAlignment="0">
      <protection locked="0"/>
    </xf>
    <xf numFmtId="39" fontId="70" fillId="0" borderId="0" applyFont="0" applyFill="0" applyBorder="0" applyAlignment="0" applyProtection="0"/>
    <xf numFmtId="192" fontId="87" fillId="0" borderId="0" applyFont="0" applyFill="0" applyBorder="0" applyAlignment="0"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3" fontId="70" fillId="0" borderId="0" applyFill="0" applyBorder="0" applyAlignment="0">
      <protection/>
    </xf>
    <xf numFmtId="179" fontId="70" fillId="0" borderId="0" applyFill="0" applyBorder="0" applyAlignment="0">
      <protection/>
    </xf>
    <xf numFmtId="183" fontId="70" fillId="0" borderId="0" applyFill="0" applyBorder="0" applyAlignment="0">
      <protection/>
    </xf>
    <xf numFmtId="184" fontId="70" fillId="0" borderId="0" applyFill="0" applyBorder="0" applyAlignment="0">
      <protection/>
    </xf>
    <xf numFmtId="179" fontId="70" fillId="0" borderId="0" applyFill="0" applyBorder="0" applyAlignment="0">
      <protection/>
    </xf>
    <xf numFmtId="0" fontId="88" fillId="34" borderId="7">
      <alignment/>
      <protection/>
    </xf>
    <xf numFmtId="0" fontId="89" fillId="0" borderId="0">
      <alignment/>
      <protection/>
    </xf>
    <xf numFmtId="0" fontId="57" fillId="0" borderId="0" applyProtection="0">
      <alignment/>
    </xf>
    <xf numFmtId="0" fontId="88" fillId="35" borderId="0" applyNumberFormat="0" applyBorder="0" applyAlignment="0" applyProtection="0"/>
    <xf numFmtId="0" fontId="90" fillId="0" borderId="0">
      <alignment/>
      <protection/>
    </xf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91" fillId="36" borderId="0">
      <alignment/>
      <protection/>
    </xf>
    <xf numFmtId="0" fontId="92" fillId="0" borderId="0">
      <alignment horizontal="left"/>
      <protection/>
    </xf>
    <xf numFmtId="0" fontId="93" fillId="0" borderId="8" applyNumberFormat="0" applyProtection="0">
      <alignment/>
    </xf>
    <xf numFmtId="0" fontId="93" fillId="0" borderId="9">
      <alignment horizontal="left" vertical="center"/>
      <protection/>
    </xf>
    <xf numFmtId="0" fontId="94" fillId="0" borderId="1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 applyNumberFormat="0" applyFill="0" applyBorder="0">
      <alignment/>
      <protection locked="0"/>
    </xf>
    <xf numFmtId="0" fontId="97" fillId="0" borderId="0" applyNumberFormat="0" applyFill="0" applyBorder="0">
      <alignment/>
      <protection locked="0"/>
    </xf>
    <xf numFmtId="0" fontId="98" fillId="0" borderId="0" applyNumberFormat="0" applyFill="0" applyBorder="0">
      <alignment/>
      <protection locked="0"/>
    </xf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12" borderId="0" applyNumberFormat="0" applyBorder="0" applyAlignment="0" applyProtection="0"/>
    <xf numFmtId="0" fontId="70" fillId="0" borderId="0">
      <alignment/>
      <protection/>
    </xf>
    <xf numFmtId="37" fontId="100" fillId="0" borderId="0" applyFill="0" applyBorder="0" applyAlignment="0">
      <protection locked="0"/>
    </xf>
    <xf numFmtId="193" fontId="100" fillId="0" borderId="11" applyFill="0" applyBorder="0">
      <alignment/>
      <protection locked="0"/>
    </xf>
    <xf numFmtId="0" fontId="88" fillId="10" borderId="7" applyNumberFormat="0" applyBorder="0" applyAlignment="0" applyProtection="0"/>
    <xf numFmtId="179" fontId="100" fillId="0" borderId="0" applyFill="0" applyBorder="0" applyAlignment="0">
      <protection locked="0"/>
    </xf>
    <xf numFmtId="192" fontId="100" fillId="0" borderId="0" applyFill="0" applyBorder="0" applyAlignment="0">
      <protection locked="0"/>
    </xf>
    <xf numFmtId="0" fontId="101" fillId="37" borderId="1" applyAlignment="0">
      <protection locked="0"/>
    </xf>
    <xf numFmtId="0" fontId="47" fillId="0" borderId="0">
      <alignment/>
      <protection/>
    </xf>
    <xf numFmtId="0" fontId="102" fillId="38" borderId="12" applyNumberFormat="0" applyAlignment="0" applyProtection="0"/>
    <xf numFmtId="0" fontId="102" fillId="39" borderId="12" applyNumberFormat="0" applyAlignment="0" applyProtection="0"/>
    <xf numFmtId="0" fontId="102" fillId="38" borderId="12" applyNumberFormat="0" applyAlignment="0" applyProtection="0"/>
    <xf numFmtId="0" fontId="102" fillId="39" borderId="12" applyNumberFormat="0" applyAlignment="0" applyProtection="0"/>
    <xf numFmtId="0" fontId="103" fillId="0" borderId="13" applyNumberFormat="0" applyFont="0" applyFill="0" applyProtection="0">
      <alignment/>
    </xf>
    <xf numFmtId="183" fontId="70" fillId="0" borderId="0" applyFill="0" applyBorder="0" applyAlignment="0">
      <protection/>
    </xf>
    <xf numFmtId="179" fontId="70" fillId="0" borderId="0" applyFill="0" applyBorder="0" applyAlignment="0">
      <protection/>
    </xf>
    <xf numFmtId="183" fontId="70" fillId="0" borderId="0" applyFill="0" applyBorder="0" applyAlignment="0">
      <protection/>
    </xf>
    <xf numFmtId="184" fontId="70" fillId="0" borderId="0" applyFill="0" applyBorder="0" applyAlignment="0">
      <protection/>
    </xf>
    <xf numFmtId="179" fontId="70" fillId="0" borderId="0" applyFill="0" applyBorder="0" applyAlignment="0">
      <protection/>
    </xf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94" fontId="57" fillId="0" borderId="0" applyFill="0" applyAlignment="0" applyProtection="0"/>
    <xf numFmtId="176" fontId="104" fillId="0" borderId="0" applyFont="0" applyFill="0" applyBorder="0" applyAlignment="0" applyProtection="0"/>
    <xf numFmtId="0" fontId="105" fillId="0" borderId="14">
      <alignment/>
      <protection/>
    </xf>
    <xf numFmtId="195" fontId="106" fillId="0" borderId="0" applyFont="0" applyFill="0" applyBorder="0" applyAlignment="0" applyProtection="0"/>
    <xf numFmtId="0" fontId="93" fillId="40" borderId="15">
      <alignment/>
      <protection/>
    </xf>
    <xf numFmtId="0" fontId="107" fillId="0" borderId="16" applyNumberFormat="0" applyFill="0" applyAlignment="0" applyProtection="0"/>
    <xf numFmtId="0" fontId="108" fillId="0" borderId="0" applyNumberFormat="0" applyFill="0" applyBorder="0" applyProtection="0">
      <alignment horizontal="center"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10" fillId="0" borderId="17" applyNumberFormat="0" applyFill="0" applyAlignment="0" applyProtection="0"/>
    <xf numFmtId="0" fontId="111" fillId="0" borderId="18" applyNumberFormat="0" applyFill="0" applyAlignment="0" applyProtection="0"/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12" fillId="0" borderId="19" applyNumberFormat="0" applyFill="0" applyAlignment="0" applyProtection="0"/>
    <xf numFmtId="0" fontId="113" fillId="0" borderId="20" applyNumberFormat="0" applyFill="0" applyAlignment="0" applyProtection="0"/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09" fillId="41" borderId="0">
      <alignment horizontal="center" vertical="center" wrapText="1"/>
      <protection/>
    </xf>
    <xf numFmtId="0" fontId="114" fillId="0" borderId="0">
      <alignment horizontal="left" vertical="top" wrapText="1"/>
      <protection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>
      <alignment/>
      <protection/>
    </xf>
    <xf numFmtId="0" fontId="118" fillId="42" borderId="0" applyNumberFormat="0" applyBorder="0" applyAlignment="0" applyProtection="0"/>
    <xf numFmtId="0" fontId="118" fillId="21" borderId="0" applyNumberFormat="0" applyBorder="0" applyAlignment="0" applyProtection="0"/>
    <xf numFmtId="0" fontId="118" fillId="42" borderId="0" applyNumberFormat="0" applyBorder="0" applyAlignment="0" applyProtection="0"/>
    <xf numFmtId="0" fontId="118" fillId="21" borderId="0" applyNumberFormat="0" applyBorder="0" applyAlignment="0" applyProtection="0"/>
    <xf numFmtId="0" fontId="119" fillId="21" borderId="0" applyNumberFormat="0" applyBorder="0" applyAlignment="0" applyProtection="0"/>
    <xf numFmtId="37" fontId="120" fillId="0" borderId="0">
      <alignment/>
      <protection/>
    </xf>
    <xf numFmtId="177" fontId="81" fillId="0" borderId="1">
      <alignment vertical="center"/>
      <protection locked="0"/>
    </xf>
    <xf numFmtId="0" fontId="57" fillId="0" borderId="0" applyNumberFormat="0" applyFill="0" applyBorder="0" applyAlignment="0" applyProtection="0"/>
    <xf numFmtId="196" fontId="121" fillId="0" borderId="0">
      <alignment/>
      <protection/>
    </xf>
    <xf numFmtId="0" fontId="57" fillId="0" borderId="0" applyNumberFormat="0" applyFill="0" applyBorder="0" applyAlignment="0" applyProtection="0"/>
    <xf numFmtId="178" fontId="46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124" fillId="0" borderId="0">
      <alignment/>
      <protection/>
    </xf>
    <xf numFmtId="177" fontId="75" fillId="37" borderId="1" applyProtection="0">
      <alignment vertical="center" wrapText="1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" fontId="70" fillId="0" borderId="0" applyFont="0" applyFill="0" applyBorder="0" applyAlignment="0" applyProtection="0"/>
    <xf numFmtId="184" fontId="87" fillId="0" borderId="21" applyFont="0" applyFill="0" applyBorder="0" applyProtection="0">
      <alignment/>
    </xf>
    <xf numFmtId="198" fontId="84" fillId="0" borderId="0" applyFont="0" applyFill="0" applyBorder="0" applyAlignment="0" applyProtection="0"/>
    <xf numFmtId="199" fontId="84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1" fontId="125" fillId="0" borderId="0" applyFont="0" applyFill="0" applyBorder="0" applyAlignment="0" applyProtection="0"/>
    <xf numFmtId="202" fontId="125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126" fillId="0" borderId="22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1" fillId="0" borderId="1">
      <alignment vertical="center" wrapText="1"/>
      <protection locked="0"/>
    </xf>
    <xf numFmtId="0" fontId="128" fillId="0" borderId="0">
      <alignment horizontal="justify" vertical="top" wrapText="1"/>
      <protection/>
    </xf>
    <xf numFmtId="0" fontId="129" fillId="0" borderId="1">
      <alignment horizontal="justify" vertical="center" wrapText="1"/>
      <protection locked="0"/>
    </xf>
    <xf numFmtId="0" fontId="57" fillId="43" borderId="23" applyNumberFormat="0" applyAlignment="0" applyProtection="0"/>
    <xf numFmtId="0" fontId="1" fillId="10" borderId="23" applyNumberFormat="0" applyFont="0" applyAlignment="0" applyProtection="0"/>
    <xf numFmtId="0" fontId="57" fillId="10" borderId="23" applyNumberFormat="0" applyFont="0" applyAlignment="0" applyProtection="0"/>
    <xf numFmtId="0" fontId="57" fillId="43" borderId="23" applyNumberFormat="0" applyAlignment="0" applyProtection="0"/>
    <xf numFmtId="0" fontId="57" fillId="10" borderId="23" applyNumberFormat="0" applyFont="0" applyAlignment="0" applyProtection="0"/>
    <xf numFmtId="0" fontId="1" fillId="10" borderId="23" applyNumberFormat="0" applyFont="0" applyAlignment="0" applyProtection="0"/>
    <xf numFmtId="0" fontId="57" fillId="10" borderId="23" applyNumberFormat="0" applyFont="0" applyAlignment="0" applyProtection="0"/>
    <xf numFmtId="0" fontId="88" fillId="35" borderId="7">
      <alignment/>
      <protection/>
    </xf>
    <xf numFmtId="183" fontId="70" fillId="0" borderId="0" applyFill="0" applyBorder="0" applyAlignment="0">
      <protection/>
    </xf>
    <xf numFmtId="179" fontId="70" fillId="0" borderId="0" applyFill="0" applyBorder="0" applyAlignment="0">
      <protection/>
    </xf>
    <xf numFmtId="183" fontId="70" fillId="0" borderId="0" applyFill="0" applyBorder="0" applyAlignment="0">
      <protection/>
    </xf>
    <xf numFmtId="184" fontId="70" fillId="0" borderId="0" applyFill="0" applyBorder="0" applyAlignment="0">
      <protection/>
    </xf>
    <xf numFmtId="179" fontId="70" fillId="0" borderId="0" applyFill="0" applyBorder="0" applyAlignment="0">
      <protection/>
    </xf>
    <xf numFmtId="0" fontId="130" fillId="0" borderId="24" applyNumberFormat="0" applyFill="0" applyAlignment="0" applyProtection="0"/>
    <xf numFmtId="0" fontId="131" fillId="0" borderId="25" applyNumberFormat="0" applyFill="0" applyAlignment="0" applyProtection="0"/>
    <xf numFmtId="3" fontId="77" fillId="0" borderId="7" applyFill="0">
      <alignment horizontal="right" vertical="center"/>
      <protection/>
    </xf>
    <xf numFmtId="0" fontId="77" fillId="0" borderId="7">
      <alignment horizontal="left" vertical="center" wrapText="1"/>
      <protection/>
    </xf>
    <xf numFmtId="0" fontId="84" fillId="44" borderId="0" applyNumberFormat="0" applyFont="0" applyBorder="0" applyAlignment="0" applyProtection="0"/>
    <xf numFmtId="0" fontId="132" fillId="0" borderId="0" applyNumberFormat="0">
      <alignment/>
      <protection/>
    </xf>
    <xf numFmtId="0" fontId="133" fillId="0" borderId="0">
      <alignment/>
      <protection/>
    </xf>
    <xf numFmtId="177" fontId="75" fillId="45" borderId="1" applyProtection="0">
      <alignment vertical="center"/>
    </xf>
    <xf numFmtId="0" fontId="134" fillId="9" borderId="0" applyNumberFormat="0" applyBorder="0" applyAlignment="0" applyProtection="0"/>
    <xf numFmtId="0" fontId="134" fillId="2" borderId="0" applyNumberFormat="0" applyBorder="0" applyAlignment="0" applyProtection="0"/>
    <xf numFmtId="0" fontId="134" fillId="9" borderId="0" applyNumberFormat="0" applyBorder="0" applyAlignment="0" applyProtection="0"/>
    <xf numFmtId="0" fontId="134" fillId="2" borderId="0" applyNumberFormat="0" applyBorder="0" applyAlignment="0" applyProtection="0"/>
    <xf numFmtId="0" fontId="134" fillId="15" borderId="0" applyNumberFormat="0" applyBorder="0" applyAlignment="0" applyProtection="0"/>
    <xf numFmtId="0" fontId="135" fillId="0" borderId="0">
      <alignment/>
      <protection/>
    </xf>
    <xf numFmtId="0" fontId="1" fillId="0" borderId="0">
      <alignment/>
      <protection/>
    </xf>
    <xf numFmtId="0" fontId="133" fillId="46" borderId="0">
      <alignment horizontal="left"/>
      <protection/>
    </xf>
    <xf numFmtId="0" fontId="136" fillId="47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57" fillId="0" borderId="0" applyProtection="0">
      <alignment/>
    </xf>
    <xf numFmtId="0" fontId="105" fillId="0" borderId="0">
      <alignment/>
      <protection/>
    </xf>
    <xf numFmtId="38" fontId="137" fillId="0" borderId="0" applyFill="0" applyBorder="0" applyAlignment="0" applyProtection="0"/>
    <xf numFmtId="201" fontId="138" fillId="0" borderId="0" applyFill="0" applyBorder="0" applyAlignment="0" applyProtection="0"/>
    <xf numFmtId="203" fontId="139" fillId="0" borderId="9">
      <alignment vertical="top" wrapText="1"/>
      <protection locked="0"/>
    </xf>
    <xf numFmtId="49" fontId="36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5" fontId="1" fillId="0" borderId="0" applyFill="0" applyBorder="0" applyAlignment="0">
      <protection/>
    </xf>
    <xf numFmtId="205" fontId="1" fillId="0" borderId="0" applyFill="0" applyBorder="0" applyAlignment="0">
      <protection/>
    </xf>
    <xf numFmtId="205" fontId="1" fillId="0" borderId="0" applyFill="0" applyBorder="0" applyAlignment="0">
      <protection/>
    </xf>
    <xf numFmtId="0" fontId="131" fillId="0" borderId="0" applyNumberFormat="0" applyFill="0" applyBorder="0" applyAlignment="0" applyProtection="0"/>
    <xf numFmtId="206" fontId="84" fillId="0" borderId="0" applyFont="0" applyFill="0" applyBorder="0" applyAlignment="0" applyProtection="0"/>
    <xf numFmtId="207" fontId="84" fillId="0" borderId="0" applyFont="0" applyFill="0" applyBorder="0" applyAlignment="0" applyProtection="0"/>
    <xf numFmtId="18" fontId="86" fillId="0" borderId="0" applyFont="0" applyFill="0" applyBorder="0" applyProtection="0">
      <alignment/>
    </xf>
    <xf numFmtId="0" fontId="84" fillId="0" borderId="26" applyNumberFormat="0" applyFont="0" applyFill="0" applyAlignment="0" applyProtection="0"/>
    <xf numFmtId="0" fontId="133" fillId="0" borderId="0">
      <alignment/>
      <protection/>
    </xf>
    <xf numFmtId="208" fontId="44" fillId="0" borderId="7">
      <alignment horizontal="right" vertical="center"/>
      <protection/>
    </xf>
    <xf numFmtId="0" fontId="125" fillId="0" borderId="27" applyNumberFormat="0" applyFont="0" applyFill="0" applyAlignment="0" applyProtection="0"/>
    <xf numFmtId="0" fontId="140" fillId="16" borderId="28" applyNumberFormat="0" applyAlignment="0" applyProtection="0"/>
    <xf numFmtId="0" fontId="140" fillId="13" borderId="28" applyNumberFormat="0" applyAlignment="0" applyProtection="0"/>
    <xf numFmtId="0" fontId="140" fillId="16" borderId="28" applyNumberFormat="0" applyAlignment="0" applyProtection="0"/>
    <xf numFmtId="0" fontId="140" fillId="13" borderId="28" applyNumberFormat="0" applyAlignment="0" applyProtection="0"/>
    <xf numFmtId="0" fontId="140" fillId="21" borderId="28" applyNumberFormat="0" applyAlignment="0" applyProtection="0"/>
    <xf numFmtId="0" fontId="141" fillId="48" borderId="28" applyNumberFormat="0" applyAlignment="0" applyProtection="0"/>
    <xf numFmtId="0" fontId="141" fillId="35" borderId="28" applyNumberFormat="0" applyAlignment="0" applyProtection="0"/>
    <xf numFmtId="0" fontId="141" fillId="48" borderId="28" applyNumberFormat="0" applyAlignment="0" applyProtection="0"/>
    <xf numFmtId="0" fontId="141" fillId="35" borderId="28" applyNumberFormat="0" applyAlignment="0" applyProtection="0"/>
    <xf numFmtId="0" fontId="142" fillId="49" borderId="28" applyNumberFormat="0" applyAlignment="0" applyProtection="0"/>
    <xf numFmtId="177" fontId="143" fillId="50" borderId="1">
      <alignment horizontal="right" vertical="center"/>
      <protection locked="0"/>
    </xf>
    <xf numFmtId="0" fontId="144" fillId="48" borderId="29" applyNumberFormat="0" applyAlignment="0" applyProtection="0"/>
    <xf numFmtId="0" fontId="144" fillId="35" borderId="29" applyNumberFormat="0" applyAlignment="0" applyProtection="0"/>
    <xf numFmtId="0" fontId="144" fillId="48" borderId="29" applyNumberFormat="0" applyAlignment="0" applyProtection="0"/>
    <xf numFmtId="0" fontId="144" fillId="35" borderId="29" applyNumberFormat="0" applyAlignment="0" applyProtection="0"/>
    <xf numFmtId="0" fontId="144" fillId="49" borderId="29" applyNumberFormat="0" applyAlignment="0" applyProtection="0"/>
    <xf numFmtId="0" fontId="145" fillId="0" borderId="0" applyNumberFormat="0" applyFill="0" applyBorder="0" applyAlignment="0" applyProtection="0"/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44" fillId="0" borderId="9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3" fontId="85" fillId="0" borderId="0">
      <alignment/>
      <protection/>
    </xf>
    <xf numFmtId="0" fontId="73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45" borderId="0" applyNumberFormat="0" applyBorder="0" applyAlignment="0" applyProtection="0"/>
    <xf numFmtId="0" fontId="73" fillId="54" borderId="0" applyNumberFormat="0" applyBorder="0" applyAlignment="0" applyProtection="0"/>
    <xf numFmtId="0" fontId="73" fillId="45" borderId="0" applyNumberFormat="0" applyBorder="0" applyAlignment="0" applyProtection="0"/>
    <xf numFmtId="0" fontId="73" fillId="54" borderId="0" applyNumberFormat="0" applyBorder="0" applyAlignment="0" applyProtection="0"/>
    <xf numFmtId="0" fontId="73" fillId="26" borderId="0" applyNumberFormat="0" applyBorder="0" applyAlignment="0" applyProtection="0"/>
    <xf numFmtId="0" fontId="73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23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57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58" borderId="0" applyNumberFormat="0" applyBorder="0" applyAlignment="0" applyProtection="0"/>
    <xf numFmtId="0" fontId="73" fillId="26" borderId="0" applyNumberFormat="0" applyBorder="0" applyAlignment="0" applyProtection="0"/>
    <xf numFmtId="0" fontId="73" fillId="58" borderId="0" applyNumberFormat="0" applyBorder="0" applyAlignment="0" applyProtection="0"/>
    <xf numFmtId="0" fontId="73" fillId="26" borderId="0" applyNumberFormat="0" applyBorder="0" applyAlignment="0" applyProtection="0"/>
    <xf numFmtId="0" fontId="73" fillId="54" borderId="0" applyNumberFormat="0" applyBorder="0" applyAlignment="0" applyProtection="0"/>
    <xf numFmtId="197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</cellStyleXfs>
  <cellXfs count="61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3" fillId="59" borderId="0" xfId="20" applyFill="1"/>
    <xf numFmtId="0" fontId="0" fillId="59" borderId="0" xfId="0" applyFill="1"/>
    <xf numFmtId="0" fontId="0" fillId="0" borderId="0" xfId="0" applyFont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34" xfId="0" applyBorder="1"/>
    <xf numFmtId="0" fontId="1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60" borderId="40" xfId="0" applyFont="1" applyFill="1" applyBorder="1" applyAlignment="1">
      <alignment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59" borderId="0" xfId="0" applyFont="1" applyFill="1" applyAlignment="1">
      <alignment vertical="center"/>
    </xf>
    <xf numFmtId="0" fontId="14" fillId="59" borderId="0" xfId="0" applyFont="1" applyFill="1" applyAlignment="1">
      <alignment horizontal="left" vertical="center"/>
    </xf>
    <xf numFmtId="0" fontId="20" fillId="59" borderId="0" xfId="20" applyFont="1" applyFill="1" applyAlignment="1">
      <alignment vertical="center"/>
    </xf>
    <xf numFmtId="0" fontId="13" fillId="59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 wrapText="1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4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60" borderId="0" xfId="0" applyFont="1" applyFill="1" applyBorder="1" applyAlignment="1">
      <alignment vertical="center"/>
    </xf>
    <xf numFmtId="0" fontId="5" fillId="60" borderId="46" xfId="0" applyFont="1" applyFill="1" applyBorder="1" applyAlignment="1">
      <alignment horizontal="left" vertical="center"/>
    </xf>
    <xf numFmtId="0" fontId="5" fillId="60" borderId="40" xfId="0" applyFont="1" applyFill="1" applyBorder="1" applyAlignment="1">
      <alignment horizontal="right" vertical="center"/>
    </xf>
    <xf numFmtId="0" fontId="5" fillId="60" borderId="40" xfId="0" applyFont="1" applyFill="1" applyBorder="1" applyAlignment="1">
      <alignment horizontal="center" vertical="center"/>
    </xf>
    <xf numFmtId="0" fontId="0" fillId="60" borderId="40" xfId="0" applyFont="1" applyFill="1" applyBorder="1" applyAlignment="1" applyProtection="1">
      <alignment vertical="center"/>
      <protection locked="0"/>
    </xf>
    <xf numFmtId="4" fontId="5" fillId="60" borderId="40" xfId="0" applyNumberFormat="1" applyFont="1" applyFill="1" applyBorder="1" applyAlignment="1">
      <alignment vertical="center"/>
    </xf>
    <xf numFmtId="0" fontId="0" fillId="60" borderId="47" xfId="0" applyFont="1" applyFill="1" applyBorder="1" applyAlignment="1">
      <alignment vertical="center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vertical="center"/>
    </xf>
    <xf numFmtId="0" fontId="4" fillId="60" borderId="0" xfId="0" applyFont="1" applyFill="1" applyBorder="1" applyAlignment="1">
      <alignment horizontal="left" vertical="center"/>
    </xf>
    <xf numFmtId="0" fontId="0" fillId="60" borderId="0" xfId="0" applyFont="1" applyFill="1" applyBorder="1" applyAlignment="1" applyProtection="1">
      <alignment vertical="center"/>
      <protection locked="0"/>
    </xf>
    <xf numFmtId="0" fontId="4" fillId="60" borderId="0" xfId="0" applyFont="1" applyFill="1" applyBorder="1" applyAlignment="1">
      <alignment horizontal="right" vertical="center"/>
    </xf>
    <xf numFmtId="0" fontId="0" fillId="60" borderId="34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 applyProtection="1">
      <alignment vertical="center"/>
      <protection locked="0"/>
    </xf>
    <xf numFmtId="4" fontId="6" fillId="0" borderId="48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 applyProtection="1">
      <alignment vertical="center"/>
      <protection locked="0"/>
    </xf>
    <xf numFmtId="4" fontId="7" fillId="0" borderId="48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4" fillId="60" borderId="41" xfId="0" applyFont="1" applyFill="1" applyBorder="1" applyAlignment="1">
      <alignment horizontal="center" vertical="center" wrapText="1"/>
    </xf>
    <xf numFmtId="0" fontId="4" fillId="60" borderId="42" xfId="0" applyFont="1" applyFill="1" applyBorder="1" applyAlignment="1">
      <alignment horizontal="center" vertical="center" wrapText="1"/>
    </xf>
    <xf numFmtId="0" fontId="23" fillId="60" borderId="42" xfId="0" applyFont="1" applyFill="1" applyBorder="1" applyAlignment="1" applyProtection="1">
      <alignment horizontal="center" vertical="center" wrapText="1"/>
      <protection locked="0"/>
    </xf>
    <xf numFmtId="0" fontId="4" fillId="60" borderId="43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4" fillId="0" borderId="38" xfId="0" applyNumberFormat="1" applyFont="1" applyBorder="1" applyAlignment="1">
      <alignment/>
    </xf>
    <xf numFmtId="166" fontId="24" fillId="0" borderId="49" xfId="0" applyNumberFormat="1" applyFont="1" applyBorder="1" applyAlignment="1">
      <alignment/>
    </xf>
    <xf numFmtId="4" fontId="25" fillId="0" borderId="0" xfId="0" applyNumberFormat="1" applyFont="1" applyAlignment="1">
      <alignment vertical="center"/>
    </xf>
    <xf numFmtId="0" fontId="8" fillId="0" borderId="3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39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49" fontId="0" fillId="0" borderId="51" xfId="0" applyNumberFormat="1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167" fontId="0" fillId="0" borderId="51" xfId="0" applyNumberFormat="1" applyFont="1" applyBorder="1" applyAlignment="1" applyProtection="1">
      <alignment vertical="center"/>
      <protection locked="0"/>
    </xf>
    <xf numFmtId="4" fontId="0" fillId="61" borderId="51" xfId="0" applyNumberFormat="1" applyFont="1" applyFill="1" applyBorder="1" applyAlignment="1" applyProtection="1">
      <alignment vertical="center"/>
      <protection locked="0"/>
    </xf>
    <xf numFmtId="4" fontId="0" fillId="0" borderId="51" xfId="0" applyNumberFormat="1" applyFont="1" applyBorder="1" applyAlignment="1" applyProtection="1">
      <alignment vertical="center"/>
      <protection locked="0"/>
    </xf>
    <xf numFmtId="0" fontId="3" fillId="61" borderId="5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3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9" fillId="0" borderId="51" xfId="0" applyFont="1" applyBorder="1" applyAlignment="1" applyProtection="1">
      <alignment horizontal="center" vertical="center"/>
      <protection locked="0"/>
    </xf>
    <xf numFmtId="49" fontId="29" fillId="0" borderId="51" xfId="0" applyNumberFormat="1" applyFont="1" applyBorder="1" applyAlignment="1" applyProtection="1">
      <alignment horizontal="left" vertical="center" wrapText="1"/>
      <protection locked="0"/>
    </xf>
    <xf numFmtId="0" fontId="29" fillId="0" borderId="51" xfId="0" applyFont="1" applyBorder="1" applyAlignment="1" applyProtection="1">
      <alignment horizontal="left" vertical="center" wrapText="1"/>
      <protection locked="0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167" fontId="29" fillId="0" borderId="51" xfId="0" applyNumberFormat="1" applyFont="1" applyBorder="1" applyAlignment="1" applyProtection="1">
      <alignment vertical="center"/>
      <protection locked="0"/>
    </xf>
    <xf numFmtId="4" fontId="29" fillId="61" borderId="51" xfId="0" applyNumberFormat="1" applyFont="1" applyFill="1" applyBorder="1" applyAlignment="1" applyProtection="1">
      <alignment vertical="center"/>
      <protection locked="0"/>
    </xf>
    <xf numFmtId="4" fontId="29" fillId="0" borderId="51" xfId="0" applyNumberFormat="1" applyFont="1" applyBorder="1" applyAlignment="1" applyProtection="1">
      <alignment vertical="center"/>
      <protection locked="0"/>
    </xf>
    <xf numFmtId="0" fontId="29" fillId="0" borderId="33" xfId="0" applyFont="1" applyBorder="1" applyAlignment="1">
      <alignment vertical="center"/>
    </xf>
    <xf numFmtId="0" fontId="29" fillId="61" borderId="51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55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57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31" fillId="0" borderId="56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5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7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36" fillId="0" borderId="0" xfId="21" applyFont="1" applyAlignment="1">
      <alignment horizontal="left" vertical="center"/>
      <protection/>
    </xf>
    <xf numFmtId="0" fontId="1" fillId="0" borderId="0" xfId="21">
      <alignment/>
      <protection/>
    </xf>
    <xf numFmtId="0" fontId="38" fillId="0" borderId="0" xfId="21" applyFont="1" applyAlignment="1">
      <alignment horizontal="left" vertical="center"/>
      <protection/>
    </xf>
    <xf numFmtId="42" fontId="36" fillId="0" borderId="0" xfId="21" applyNumberFormat="1" applyFont="1" applyAlignment="1">
      <alignment horizontal="left" vertical="center"/>
      <protection/>
    </xf>
    <xf numFmtId="0" fontId="36" fillId="0" borderId="58" xfId="21" applyFont="1" applyBorder="1" applyAlignment="1">
      <alignment horizontal="left" vertical="center"/>
      <protection/>
    </xf>
    <xf numFmtId="0" fontId="36" fillId="0" borderId="0" xfId="21" applyFont="1">
      <alignment/>
      <protection/>
    </xf>
    <xf numFmtId="0" fontId="39" fillId="0" borderId="0" xfId="21" applyFont="1" applyAlignment="1">
      <alignment horizontal="left" vertical="center"/>
      <protection/>
    </xf>
    <xf numFmtId="168" fontId="36" fillId="0" borderId="0" xfId="21" applyNumberFormat="1" applyFont="1" applyAlignment="1">
      <alignment horizontal="left" vertical="center"/>
      <protection/>
    </xf>
    <xf numFmtId="0" fontId="39" fillId="0" borderId="58" xfId="21" applyFont="1" applyBorder="1" applyAlignment="1">
      <alignment horizontal="left" vertical="center"/>
      <protection/>
    </xf>
    <xf numFmtId="168" fontId="36" fillId="0" borderId="0" xfId="21" applyNumberFormat="1" applyFont="1" applyAlignment="1">
      <alignment horizontal="right" vertical="center"/>
      <protection/>
    </xf>
    <xf numFmtId="0" fontId="40" fillId="0" borderId="0" xfId="21" applyFont="1" applyAlignment="1">
      <alignment horizontal="left" vertical="center"/>
      <protection/>
    </xf>
    <xf numFmtId="168" fontId="38" fillId="0" borderId="0" xfId="21" applyNumberFormat="1" applyFont="1" applyAlignment="1">
      <alignment horizontal="right" vertical="center"/>
      <protection/>
    </xf>
    <xf numFmtId="0" fontId="1" fillId="0" borderId="0" xfId="21" applyBorder="1">
      <alignment/>
      <protection/>
    </xf>
    <xf numFmtId="0" fontId="41" fillId="0" borderId="0" xfId="21" applyFont="1">
      <alignment/>
      <protection/>
    </xf>
    <xf numFmtId="0" fontId="36" fillId="0" borderId="0" xfId="21" applyFont="1" applyBorder="1" applyAlignment="1">
      <alignment horizontal="left" vertical="center"/>
      <protection/>
    </xf>
    <xf numFmtId="0" fontId="38" fillId="0" borderId="0" xfId="21" applyFont="1" applyBorder="1" applyAlignment="1">
      <alignment horizontal="left" vertical="center"/>
      <protection/>
    </xf>
    <xf numFmtId="9" fontId="38" fillId="0" borderId="0" xfId="21" applyNumberFormat="1" applyFont="1" applyBorder="1" applyAlignment="1">
      <alignment horizontal="center" vertical="center"/>
      <protection/>
    </xf>
    <xf numFmtId="9" fontId="36" fillId="0" borderId="0" xfId="21" applyNumberFormat="1" applyFont="1" applyBorder="1" applyAlignment="1">
      <alignment horizontal="center" vertical="center"/>
      <protection/>
    </xf>
    <xf numFmtId="0" fontId="42" fillId="0" borderId="59" xfId="21" applyFont="1" applyFill="1" applyBorder="1" applyAlignment="1">
      <alignment horizontal="left" vertical="center"/>
      <protection/>
    </xf>
    <xf numFmtId="0" fontId="38" fillId="0" borderId="60" xfId="21" applyFont="1" applyFill="1" applyBorder="1" applyAlignment="1">
      <alignment horizontal="left" vertical="center"/>
      <protection/>
    </xf>
    <xf numFmtId="0" fontId="42" fillId="0" borderId="60" xfId="21" applyFont="1" applyFill="1" applyBorder="1" applyAlignment="1">
      <alignment horizontal="left" vertical="center"/>
      <protection/>
    </xf>
    <xf numFmtId="0" fontId="41" fillId="0" borderId="61" xfId="21" applyFont="1" applyFill="1" applyBorder="1">
      <alignment/>
      <protection/>
    </xf>
    <xf numFmtId="169" fontId="38" fillId="0" borderId="0" xfId="21" applyNumberFormat="1" applyFont="1" applyAlignment="1">
      <alignment horizontal="right" vertical="center"/>
      <protection/>
    </xf>
    <xf numFmtId="0" fontId="36" fillId="0" borderId="0" xfId="22" applyFont="1" applyAlignment="1">
      <alignment horizontal="left" vertical="center"/>
      <protection/>
    </xf>
    <xf numFmtId="0" fontId="1" fillId="0" borderId="0" xfId="22">
      <alignment/>
      <protection/>
    </xf>
    <xf numFmtId="0" fontId="38" fillId="0" borderId="0" xfId="22" applyFont="1" applyAlignment="1">
      <alignment horizontal="left" vertical="center"/>
      <protection/>
    </xf>
    <xf numFmtId="0" fontId="43" fillId="0" borderId="0" xfId="22" applyFont="1">
      <alignment/>
      <protection/>
    </xf>
    <xf numFmtId="0" fontId="36" fillId="0" borderId="58" xfId="22" applyFont="1" applyBorder="1" applyAlignment="1">
      <alignment horizontal="left" vertical="center"/>
      <protection/>
    </xf>
    <xf numFmtId="0" fontId="36" fillId="0" borderId="0" xfId="22" applyFont="1">
      <alignment/>
      <protection/>
    </xf>
    <xf numFmtId="0" fontId="39" fillId="0" borderId="0" xfId="22" applyFont="1" applyAlignment="1">
      <alignment horizontal="left" vertical="center"/>
      <protection/>
    </xf>
    <xf numFmtId="42" fontId="1" fillId="0" borderId="0" xfId="23" applyNumberFormat="1" applyFont="1" applyAlignment="1">
      <alignment horizontal="left" vertical="center"/>
    </xf>
    <xf numFmtId="0" fontId="39" fillId="0" borderId="58" xfId="22" applyFont="1" applyBorder="1" applyAlignment="1">
      <alignment horizontal="left" vertical="center"/>
      <protection/>
    </xf>
    <xf numFmtId="42" fontId="1" fillId="0" borderId="0" xfId="23" applyNumberFormat="1" applyFont="1" applyAlignment="1">
      <alignment horizontal="right" vertical="center"/>
    </xf>
    <xf numFmtId="0" fontId="40" fillId="0" borderId="0" xfId="22" applyFont="1" applyAlignment="1">
      <alignment horizontal="left" vertical="center"/>
      <protection/>
    </xf>
    <xf numFmtId="0" fontId="1" fillId="0" borderId="0" xfId="22" applyBorder="1">
      <alignment/>
      <protection/>
    </xf>
    <xf numFmtId="0" fontId="41" fillId="0" borderId="0" xfId="22" applyFont="1">
      <alignment/>
      <protection/>
    </xf>
    <xf numFmtId="0" fontId="36" fillId="0" borderId="0" xfId="22" applyFont="1" applyBorder="1" applyAlignment="1">
      <alignment horizontal="left" vertical="center"/>
      <protection/>
    </xf>
    <xf numFmtId="0" fontId="38" fillId="0" borderId="0" xfId="22" applyFont="1" applyBorder="1" applyAlignment="1">
      <alignment horizontal="left" vertical="center"/>
      <protection/>
    </xf>
    <xf numFmtId="9" fontId="38" fillId="0" borderId="0" xfId="22" applyNumberFormat="1" applyFont="1" applyBorder="1" applyAlignment="1">
      <alignment horizontal="center" vertical="center"/>
      <protection/>
    </xf>
    <xf numFmtId="9" fontId="36" fillId="0" borderId="0" xfId="22" applyNumberFormat="1" applyFont="1" applyBorder="1" applyAlignment="1">
      <alignment horizontal="center" vertical="center"/>
      <protection/>
    </xf>
    <xf numFmtId="0" fontId="42" fillId="0" borderId="59" xfId="22" applyFont="1" applyFill="1" applyBorder="1" applyAlignment="1">
      <alignment horizontal="left" vertical="center"/>
      <protection/>
    </xf>
    <xf numFmtId="0" fontId="38" fillId="0" borderId="60" xfId="22" applyFont="1" applyFill="1" applyBorder="1" applyAlignment="1">
      <alignment horizontal="left" vertical="center"/>
      <protection/>
    </xf>
    <xf numFmtId="0" fontId="42" fillId="0" borderId="60" xfId="22" applyFont="1" applyFill="1" applyBorder="1" applyAlignment="1">
      <alignment horizontal="left" vertical="center"/>
      <protection/>
    </xf>
    <xf numFmtId="0" fontId="41" fillId="0" borderId="61" xfId="22" applyFont="1" applyFill="1" applyBorder="1">
      <alignment/>
      <protection/>
    </xf>
    <xf numFmtId="169" fontId="38" fillId="0" borderId="0" xfId="22" applyNumberFormat="1" applyFont="1" applyAlignment="1">
      <alignment horizontal="right" vertical="center"/>
      <protection/>
    </xf>
    <xf numFmtId="49" fontId="1" fillId="0" borderId="0" xfId="22" applyNumberFormat="1">
      <alignment/>
      <protection/>
    </xf>
    <xf numFmtId="49" fontId="45" fillId="0" borderId="0" xfId="24" applyNumberFormat="1" applyFont="1">
      <alignment/>
      <protection/>
    </xf>
    <xf numFmtId="49" fontId="2" fillId="0" borderId="0" xfId="24" applyNumberFormat="1">
      <alignment/>
      <protection/>
    </xf>
    <xf numFmtId="4" fontId="2" fillId="0" borderId="0" xfId="24" applyNumberFormat="1">
      <alignment/>
      <protection/>
    </xf>
    <xf numFmtId="49" fontId="35" fillId="0" borderId="0" xfId="24" applyNumberFormat="1" applyFont="1">
      <alignment/>
      <protection/>
    </xf>
    <xf numFmtId="0" fontId="46" fillId="0" borderId="0" xfId="24" applyNumberFormat="1" applyFont="1" applyAlignment="1">
      <alignment/>
      <protection/>
    </xf>
    <xf numFmtId="0" fontId="46" fillId="0" borderId="0" xfId="25" applyFont="1" applyBorder="1" applyAlignment="1">
      <alignment horizontal="left"/>
      <protection/>
    </xf>
    <xf numFmtId="0" fontId="46" fillId="0" borderId="0" xfId="24" applyNumberFormat="1" applyFont="1" applyAlignment="1">
      <alignment wrapText="1"/>
      <protection/>
    </xf>
    <xf numFmtId="0" fontId="2" fillId="0" borderId="0" xfId="24">
      <alignment/>
      <protection/>
    </xf>
    <xf numFmtId="0" fontId="2" fillId="0" borderId="0" xfId="24" applyProtection="1">
      <alignment/>
      <protection/>
    </xf>
    <xf numFmtId="4" fontId="46" fillId="0" borderId="0" xfId="25" applyNumberFormat="1" applyFont="1" applyBorder="1" applyAlignment="1">
      <alignment horizontal="center"/>
      <protection/>
    </xf>
    <xf numFmtId="0" fontId="47" fillId="0" borderId="0" xfId="24" applyNumberFormat="1" applyFont="1" applyAlignment="1">
      <alignment wrapText="1"/>
      <protection/>
    </xf>
    <xf numFmtId="4" fontId="47" fillId="0" borderId="0" xfId="25" applyNumberFormat="1" applyFont="1" applyBorder="1" applyAlignment="1">
      <alignment horizontal="center"/>
      <protection/>
    </xf>
    <xf numFmtId="49" fontId="48" fillId="62" borderId="62" xfId="24" applyNumberFormat="1" applyFont="1" applyFill="1" applyBorder="1" applyAlignment="1">
      <alignment horizontal="left"/>
      <protection/>
    </xf>
    <xf numFmtId="4" fontId="48" fillId="62" borderId="62" xfId="24" applyNumberFormat="1" applyFont="1" applyFill="1" applyBorder="1" applyAlignment="1">
      <alignment horizontal="left"/>
      <protection/>
    </xf>
    <xf numFmtId="0" fontId="2" fillId="0" borderId="62" xfId="24" applyBorder="1">
      <alignment/>
      <protection/>
    </xf>
    <xf numFmtId="49" fontId="49" fillId="63" borderId="62" xfId="24" applyNumberFormat="1" applyFont="1" applyFill="1" applyBorder="1" applyAlignment="1">
      <alignment horizontal="left"/>
      <protection/>
    </xf>
    <xf numFmtId="4" fontId="49" fillId="63" borderId="62" xfId="24" applyNumberFormat="1" applyFont="1" applyFill="1" applyBorder="1" applyAlignment="1">
      <alignment horizontal="right"/>
      <protection/>
    </xf>
    <xf numFmtId="49" fontId="48" fillId="64" borderId="62" xfId="24" applyNumberFormat="1" applyFont="1" applyFill="1" applyBorder="1" applyAlignment="1">
      <alignment horizontal="left"/>
      <protection/>
    </xf>
    <xf numFmtId="4" fontId="48" fillId="64" borderId="62" xfId="24" applyNumberFormat="1" applyFont="1" applyFill="1" applyBorder="1" applyAlignment="1">
      <alignment horizontal="right"/>
      <protection/>
    </xf>
    <xf numFmtId="49" fontId="50" fillId="65" borderId="62" xfId="24" applyNumberFormat="1" applyFont="1" applyFill="1" applyBorder="1" applyAlignment="1">
      <alignment horizontal="left"/>
      <protection/>
    </xf>
    <xf numFmtId="4" fontId="50" fillId="65" borderId="62" xfId="24" applyNumberFormat="1" applyFont="1" applyFill="1" applyBorder="1" applyAlignment="1">
      <alignment horizontal="right"/>
      <protection/>
    </xf>
    <xf numFmtId="49" fontId="51" fillId="64" borderId="62" xfId="24" applyNumberFormat="1" applyFont="1" applyFill="1" applyBorder="1" applyAlignment="1">
      <alignment horizontal="left"/>
      <protection/>
    </xf>
    <xf numFmtId="4" fontId="51" fillId="64" borderId="62" xfId="24" applyNumberFormat="1" applyFont="1" applyFill="1" applyBorder="1" applyAlignment="1">
      <alignment horizontal="right"/>
      <protection/>
    </xf>
    <xf numFmtId="0" fontId="52" fillId="0" borderId="62" xfId="24" applyFont="1" applyBorder="1">
      <alignment/>
      <protection/>
    </xf>
    <xf numFmtId="0" fontId="52" fillId="0" borderId="0" xfId="24" applyFont="1" applyProtection="1">
      <alignment/>
      <protection/>
    </xf>
    <xf numFmtId="0" fontId="52" fillId="0" borderId="0" xfId="24" applyFont="1">
      <alignment/>
      <protection/>
    </xf>
    <xf numFmtId="4" fontId="35" fillId="0" borderId="62" xfId="24" applyNumberFormat="1" applyFont="1" applyBorder="1">
      <alignment/>
      <protection/>
    </xf>
    <xf numFmtId="49" fontId="53" fillId="65" borderId="62" xfId="24" applyNumberFormat="1" applyFont="1" applyFill="1" applyBorder="1" applyAlignment="1">
      <alignment horizontal="left"/>
      <protection/>
    </xf>
    <xf numFmtId="4" fontId="53" fillId="65" borderId="62" xfId="24" applyNumberFormat="1" applyFont="1" applyFill="1" applyBorder="1" applyAlignment="1">
      <alignment horizontal="right"/>
      <protection/>
    </xf>
    <xf numFmtId="49" fontId="54" fillId="64" borderId="62" xfId="24" applyNumberFormat="1" applyFont="1" applyFill="1" applyBorder="1" applyAlignment="1">
      <alignment horizontal="left"/>
      <protection/>
    </xf>
    <xf numFmtId="4" fontId="54" fillId="64" borderId="62" xfId="24" applyNumberFormat="1" applyFont="1" applyFill="1" applyBorder="1" applyAlignment="1">
      <alignment horizontal="right"/>
      <protection/>
    </xf>
    <xf numFmtId="0" fontId="55" fillId="0" borderId="0" xfId="24" applyNumberFormat="1" applyFont="1" applyAlignment="1">
      <alignment wrapText="1"/>
      <protection/>
    </xf>
    <xf numFmtId="0" fontId="55" fillId="0" borderId="0" xfId="25" applyFont="1" applyBorder="1" applyAlignment="1">
      <alignment horizontal="left"/>
      <protection/>
    </xf>
    <xf numFmtId="4" fontId="56" fillId="0" borderId="0" xfId="24" applyNumberFormat="1" applyFont="1">
      <alignment/>
      <protection/>
    </xf>
    <xf numFmtId="49" fontId="56" fillId="0" borderId="0" xfId="24" applyNumberFormat="1" applyFont="1">
      <alignment/>
      <protection/>
    </xf>
    <xf numFmtId="1" fontId="46" fillId="0" borderId="0" xfId="25" applyNumberFormat="1" applyFont="1" applyBorder="1" applyAlignment="1">
      <alignment horizontal="center"/>
      <protection/>
    </xf>
    <xf numFmtId="0" fontId="58" fillId="0" borderId="0" xfId="26" applyFont="1" applyFill="1">
      <alignment/>
      <protection/>
    </xf>
    <xf numFmtId="0" fontId="60" fillId="0" borderId="63" xfId="26" applyFont="1" applyFill="1" applyBorder="1" applyAlignment="1">
      <alignment vertical="center"/>
      <protection/>
    </xf>
    <xf numFmtId="0" fontId="58" fillId="0" borderId="64" xfId="26" applyFont="1" applyFill="1" applyBorder="1">
      <alignment/>
      <protection/>
    </xf>
    <xf numFmtId="0" fontId="58" fillId="0" borderId="65" xfId="26" applyFont="1" applyFill="1" applyBorder="1">
      <alignment/>
      <protection/>
    </xf>
    <xf numFmtId="0" fontId="60" fillId="0" borderId="66" xfId="26" applyFont="1" applyFill="1" applyBorder="1" applyAlignment="1">
      <alignment vertical="center"/>
      <protection/>
    </xf>
    <xf numFmtId="0" fontId="60" fillId="0" borderId="0" xfId="26" applyFont="1" applyFill="1" applyBorder="1">
      <alignment/>
      <protection/>
    </xf>
    <xf numFmtId="0" fontId="58" fillId="0" borderId="0" xfId="26" applyFont="1" applyFill="1" applyBorder="1">
      <alignment/>
      <protection/>
    </xf>
    <xf numFmtId="0" fontId="58" fillId="0" borderId="67" xfId="26" applyFont="1" applyFill="1" applyBorder="1">
      <alignment/>
      <protection/>
    </xf>
    <xf numFmtId="0" fontId="60" fillId="0" borderId="0" xfId="26" applyFont="1" applyFill="1" applyBorder="1" applyAlignment="1">
      <alignment vertical="center"/>
      <protection/>
    </xf>
    <xf numFmtId="14" fontId="58" fillId="0" borderId="0" xfId="26" applyNumberFormat="1" applyFont="1" applyFill="1" applyBorder="1" applyAlignment="1">
      <alignment horizontal="left"/>
      <protection/>
    </xf>
    <xf numFmtId="0" fontId="58" fillId="0" borderId="0" xfId="26" applyFont="1" applyFill="1" applyBorder="1" applyAlignment="1">
      <alignment horizontal="right"/>
      <protection/>
    </xf>
    <xf numFmtId="0" fontId="58" fillId="0" borderId="0" xfId="26" applyFont="1" applyFill="1" applyBorder="1" applyAlignment="1">
      <alignment wrapText="1"/>
      <protection/>
    </xf>
    <xf numFmtId="4" fontId="58" fillId="0" borderId="0" xfId="26" applyNumberFormat="1" applyFont="1" applyFill="1" applyBorder="1">
      <alignment/>
      <protection/>
    </xf>
    <xf numFmtId="9" fontId="58" fillId="0" borderId="0" xfId="26" applyNumberFormat="1" applyFont="1" applyFill="1" applyBorder="1" applyAlignment="1">
      <alignment horizontal="center" vertical="center"/>
      <protection/>
    </xf>
    <xf numFmtId="0" fontId="58" fillId="0" borderId="0" xfId="26" applyFont="1" applyFill="1" applyBorder="1" applyAlignment="1">
      <alignment horizontal="center"/>
      <protection/>
    </xf>
    <xf numFmtId="9" fontId="58" fillId="0" borderId="0" xfId="26" applyNumberFormat="1" applyFont="1" applyFill="1" applyBorder="1" applyAlignment="1">
      <alignment horizontal="center"/>
      <protection/>
    </xf>
    <xf numFmtId="0" fontId="61" fillId="66" borderId="68" xfId="26" applyFont="1" applyFill="1" applyBorder="1" applyAlignment="1">
      <alignment vertical="center"/>
      <protection/>
    </xf>
    <xf numFmtId="0" fontId="61" fillId="66" borderId="8" xfId="26" applyFont="1" applyFill="1" applyBorder="1">
      <alignment/>
      <protection/>
    </xf>
    <xf numFmtId="4" fontId="61" fillId="66" borderId="8" xfId="26" applyNumberFormat="1" applyFont="1" applyFill="1" applyBorder="1" applyAlignment="1">
      <alignment vertical="center"/>
      <protection/>
    </xf>
    <xf numFmtId="4" fontId="62" fillId="66" borderId="8" xfId="26" applyNumberFormat="1" applyFont="1" applyFill="1" applyBorder="1" applyAlignment="1">
      <alignment vertical="center"/>
      <protection/>
    </xf>
    <xf numFmtId="0" fontId="61" fillId="66" borderId="69" xfId="26" applyFont="1" applyFill="1" applyBorder="1">
      <alignment/>
      <protection/>
    </xf>
    <xf numFmtId="0" fontId="63" fillId="0" borderId="0" xfId="26" applyFont="1" applyFill="1" applyBorder="1" applyAlignment="1">
      <alignment wrapText="1"/>
      <protection/>
    </xf>
    <xf numFmtId="0" fontId="58" fillId="0" borderId="68" xfId="26" applyFont="1" applyFill="1" applyBorder="1">
      <alignment/>
      <protection/>
    </xf>
    <xf numFmtId="0" fontId="58" fillId="0" borderId="8" xfId="26" applyFont="1" applyFill="1" applyBorder="1">
      <alignment/>
      <protection/>
    </xf>
    <xf numFmtId="0" fontId="58" fillId="0" borderId="8" xfId="26" applyFont="1" applyFill="1" applyBorder="1" applyAlignment="1">
      <alignment horizontal="justify" vertical="top"/>
      <protection/>
    </xf>
    <xf numFmtId="0" fontId="58" fillId="0" borderId="69" xfId="26" applyFont="1" applyFill="1" applyBorder="1" applyAlignment="1">
      <alignment horizontal="justify" vertical="top"/>
      <protection/>
    </xf>
    <xf numFmtId="0" fontId="60" fillId="0" borderId="66" xfId="26" applyFont="1" applyFill="1" applyBorder="1">
      <alignment/>
      <protection/>
    </xf>
    <xf numFmtId="0" fontId="58" fillId="0" borderId="66" xfId="26" applyFont="1" applyFill="1" applyBorder="1">
      <alignment/>
      <protection/>
    </xf>
    <xf numFmtId="4" fontId="58" fillId="0" borderId="67" xfId="26" applyNumberFormat="1" applyFont="1" applyFill="1" applyBorder="1">
      <alignment/>
      <protection/>
    </xf>
    <xf numFmtId="0" fontId="61" fillId="0" borderId="0" xfId="26" applyFont="1" applyFill="1" applyBorder="1" applyAlignment="1">
      <alignment vertical="center"/>
      <protection/>
    </xf>
    <xf numFmtId="0" fontId="60" fillId="0" borderId="68" xfId="26" applyFont="1" applyFill="1" applyBorder="1" applyAlignment="1">
      <alignment vertical="center"/>
      <protection/>
    </xf>
    <xf numFmtId="4" fontId="60" fillId="0" borderId="8" xfId="26" applyNumberFormat="1" applyFont="1" applyFill="1" applyBorder="1">
      <alignment/>
      <protection/>
    </xf>
    <xf numFmtId="4" fontId="60" fillId="0" borderId="69" xfId="26" applyNumberFormat="1" applyFont="1" applyFill="1" applyBorder="1">
      <alignment/>
      <protection/>
    </xf>
    <xf numFmtId="0" fontId="60" fillId="0" borderId="70" xfId="26" applyFont="1" applyFill="1" applyBorder="1" applyAlignment="1">
      <alignment horizontal="left" vertical="center"/>
      <protection/>
    </xf>
    <xf numFmtId="0" fontId="60" fillId="0" borderId="71" xfId="26" applyFont="1" applyFill="1" applyBorder="1" applyAlignment="1">
      <alignment horizontal="left" vertical="center"/>
      <protection/>
    </xf>
    <xf numFmtId="0" fontId="60" fillId="0" borderId="64" xfId="26" applyFont="1" applyFill="1" applyBorder="1" applyAlignment="1">
      <alignment horizontal="left" vertical="center"/>
      <protection/>
    </xf>
    <xf numFmtId="0" fontId="60" fillId="0" borderId="72" xfId="26" applyFont="1" applyFill="1" applyBorder="1" applyAlignment="1">
      <alignment horizontal="left" vertical="center"/>
      <protection/>
    </xf>
    <xf numFmtId="0" fontId="60" fillId="0" borderId="73" xfId="26" applyFont="1" applyFill="1" applyBorder="1" applyAlignment="1">
      <alignment horizontal="left" vertical="center"/>
      <protection/>
    </xf>
    <xf numFmtId="0" fontId="60" fillId="0" borderId="14" xfId="26" applyFont="1" applyFill="1" applyBorder="1" applyAlignment="1">
      <alignment horizontal="left" vertical="center"/>
      <protection/>
    </xf>
    <xf numFmtId="0" fontId="60" fillId="0" borderId="74" xfId="26" applyFont="1" applyFill="1" applyBorder="1" applyAlignment="1">
      <alignment horizontal="left" vertical="center"/>
      <protection/>
    </xf>
    <xf numFmtId="0" fontId="60" fillId="0" borderId="75" xfId="26" applyFont="1" applyFill="1" applyBorder="1" applyAlignment="1">
      <alignment horizontal="left" vertical="center"/>
      <protection/>
    </xf>
    <xf numFmtId="0" fontId="60" fillId="0" borderId="0" xfId="26" applyFont="1" applyFill="1">
      <alignment/>
      <protection/>
    </xf>
    <xf numFmtId="0" fontId="60" fillId="0" borderId="68" xfId="26" applyFont="1" applyFill="1" applyBorder="1" applyAlignment="1">
      <alignment horizontal="left" vertical="center"/>
      <protection/>
    </xf>
    <xf numFmtId="0" fontId="60" fillId="0" borderId="8" xfId="26" applyFont="1" applyFill="1" applyBorder="1" applyAlignment="1">
      <alignment horizontal="left" vertical="center"/>
      <protection/>
    </xf>
    <xf numFmtId="0" fontId="60" fillId="0" borderId="8" xfId="26" applyFont="1" applyFill="1" applyBorder="1" applyAlignment="1">
      <alignment horizontal="center" vertical="center"/>
      <protection/>
    </xf>
    <xf numFmtId="0" fontId="64" fillId="0" borderId="8" xfId="26" applyFont="1" applyFill="1" applyBorder="1" applyAlignment="1">
      <alignment horizontal="left" vertical="center"/>
      <protection/>
    </xf>
    <xf numFmtId="0" fontId="58" fillId="0" borderId="8" xfId="26" applyFont="1" applyFill="1" applyBorder="1" applyAlignment="1">
      <alignment horizontal="left" vertical="center"/>
      <protection/>
    </xf>
    <xf numFmtId="0" fontId="58" fillId="0" borderId="69" xfId="26" applyFont="1" applyFill="1" applyBorder="1" applyAlignment="1">
      <alignment horizontal="left" vertical="center"/>
      <protection/>
    </xf>
    <xf numFmtId="0" fontId="60" fillId="0" borderId="76" xfId="26" applyFont="1" applyFill="1" applyBorder="1" applyAlignment="1">
      <alignment horizontal="left" vertical="center"/>
      <protection/>
    </xf>
    <xf numFmtId="0" fontId="60" fillId="0" borderId="77" xfId="26" applyFont="1" applyFill="1" applyBorder="1" applyAlignment="1">
      <alignment horizontal="left" vertical="center"/>
      <protection/>
    </xf>
    <xf numFmtId="0" fontId="60" fillId="0" borderId="77" xfId="26" applyFont="1" applyFill="1" applyBorder="1" applyAlignment="1">
      <alignment horizontal="center" vertical="center"/>
      <protection/>
    </xf>
    <xf numFmtId="0" fontId="60" fillId="0" borderId="78" xfId="26" applyFont="1" applyFill="1" applyBorder="1" applyAlignment="1">
      <alignment horizontal="left" vertical="center"/>
      <protection/>
    </xf>
    <xf numFmtId="0" fontId="58" fillId="0" borderId="78" xfId="26" applyFont="1" applyFill="1" applyBorder="1" applyAlignment="1">
      <alignment horizontal="left" vertical="center"/>
      <protection/>
    </xf>
    <xf numFmtId="0" fontId="58" fillId="0" borderId="78" xfId="26" applyFont="1" applyFill="1" applyBorder="1" applyAlignment="1">
      <alignment horizontal="right" vertical="center"/>
      <protection/>
    </xf>
    <xf numFmtId="4" fontId="60" fillId="0" borderId="8" xfId="26" applyNumberFormat="1" applyFont="1" applyFill="1" applyBorder="1" applyAlignment="1">
      <alignment horizontal="right" vertical="center"/>
      <protection/>
    </xf>
    <xf numFmtId="4" fontId="60" fillId="0" borderId="69" xfId="26" applyNumberFormat="1" applyFont="1" applyFill="1" applyBorder="1" applyAlignment="1">
      <alignment horizontal="right" vertical="center"/>
      <protection/>
    </xf>
    <xf numFmtId="0" fontId="58" fillId="0" borderId="79" xfId="26" applyNumberFormat="1" applyFont="1" applyFill="1" applyBorder="1" applyAlignment="1">
      <alignment horizontal="center" vertical="center"/>
      <protection/>
    </xf>
    <xf numFmtId="0" fontId="58" fillId="0" borderId="21" xfId="26" applyNumberFormat="1" applyFont="1" applyFill="1" applyBorder="1" applyAlignment="1">
      <alignment horizontal="center" vertical="center"/>
      <protection/>
    </xf>
    <xf numFmtId="0" fontId="58" fillId="0" borderId="80" xfId="26" applyFont="1" applyFill="1" applyBorder="1" applyAlignment="1" applyProtection="1">
      <alignment horizontal="left" vertical="center" wrapText="1"/>
      <protection hidden="1" locked="0"/>
    </xf>
    <xf numFmtId="0" fontId="58" fillId="0" borderId="80" xfId="26" applyNumberFormat="1" applyFont="1" applyFill="1" applyBorder="1" applyAlignment="1">
      <alignment horizontal="left" vertical="center"/>
      <protection/>
    </xf>
    <xf numFmtId="0" fontId="58" fillId="0" borderId="80" xfId="26" applyFont="1" applyFill="1" applyBorder="1" applyAlignment="1">
      <alignment horizontal="left" vertical="center"/>
      <protection/>
    </xf>
    <xf numFmtId="4" fontId="58" fillId="0" borderId="80" xfId="26" applyNumberFormat="1" applyFont="1" applyFill="1" applyBorder="1" applyAlignment="1">
      <alignment horizontal="right" vertical="center"/>
      <protection/>
    </xf>
    <xf numFmtId="4" fontId="58" fillId="0" borderId="80" xfId="26" applyNumberFormat="1" applyFont="1" applyFill="1" applyBorder="1" applyAlignment="1" quotePrefix="1">
      <alignment horizontal="right" vertical="center"/>
      <protection/>
    </xf>
    <xf numFmtId="4" fontId="58" fillId="0" borderId="81" xfId="26" applyNumberFormat="1" applyFont="1" applyFill="1" applyBorder="1" applyAlignment="1" quotePrefix="1">
      <alignment horizontal="right" vertical="center"/>
      <protection/>
    </xf>
    <xf numFmtId="0" fontId="58" fillId="0" borderId="82" xfId="26" applyNumberFormat="1" applyFont="1" applyFill="1" applyBorder="1" applyAlignment="1">
      <alignment horizontal="center" vertical="center"/>
      <protection/>
    </xf>
    <xf numFmtId="0" fontId="58" fillId="0" borderId="7" xfId="26" applyFont="1" applyFill="1" applyBorder="1" applyAlignment="1" applyProtection="1">
      <alignment horizontal="left" vertical="center" wrapText="1"/>
      <protection hidden="1" locked="0"/>
    </xf>
    <xf numFmtId="0" fontId="58" fillId="0" borderId="7" xfId="26" applyNumberFormat="1" applyFont="1" applyFill="1" applyBorder="1" applyAlignment="1">
      <alignment horizontal="left" vertical="center"/>
      <protection/>
    </xf>
    <xf numFmtId="0" fontId="58" fillId="0" borderId="7" xfId="26" applyFont="1" applyFill="1" applyBorder="1" applyAlignment="1">
      <alignment horizontal="left" vertical="center"/>
      <protection/>
    </xf>
    <xf numFmtId="4" fontId="58" fillId="0" borderId="7" xfId="26" applyNumberFormat="1" applyFont="1" applyFill="1" applyBorder="1" applyAlignment="1">
      <alignment horizontal="right" vertical="center"/>
      <protection/>
    </xf>
    <xf numFmtId="0" fontId="58" fillId="0" borderId="7" xfId="26" applyNumberFormat="1" applyFont="1" applyFill="1" applyBorder="1" applyAlignment="1" quotePrefix="1">
      <alignment horizontal="left" vertical="center"/>
      <protection/>
    </xf>
    <xf numFmtId="3" fontId="58" fillId="0" borderId="7" xfId="26" applyNumberFormat="1" applyFont="1" applyFill="1" applyBorder="1" applyAlignment="1">
      <alignment horizontal="left" vertical="center"/>
      <protection/>
    </xf>
    <xf numFmtId="4" fontId="58" fillId="0" borderId="7" xfId="26" applyNumberFormat="1" applyFont="1" applyFill="1" applyBorder="1" applyAlignment="1" quotePrefix="1">
      <alignment horizontal="right" vertical="center"/>
      <protection/>
    </xf>
    <xf numFmtId="0" fontId="60" fillId="0" borderId="7" xfId="26" applyFont="1" applyFill="1" applyBorder="1" applyAlignment="1" applyProtection="1">
      <alignment horizontal="left" vertical="center" wrapText="1"/>
      <protection hidden="1" locked="0"/>
    </xf>
    <xf numFmtId="0" fontId="65" fillId="0" borderId="7" xfId="26" applyFont="1" applyFill="1" applyBorder="1" applyAlignment="1" applyProtection="1">
      <alignment horizontal="left" vertical="center" wrapText="1"/>
      <protection hidden="1" locked="0"/>
    </xf>
    <xf numFmtId="0" fontId="65" fillId="0" borderId="7" xfId="26" applyNumberFormat="1" applyFont="1" applyFill="1" applyBorder="1" applyAlignment="1">
      <alignment horizontal="left" vertical="center"/>
      <protection/>
    </xf>
    <xf numFmtId="3" fontId="65" fillId="0" borderId="7" xfId="26" applyNumberFormat="1" applyFont="1" applyFill="1" applyBorder="1" applyAlignment="1">
      <alignment horizontal="left" vertical="center"/>
      <protection/>
    </xf>
    <xf numFmtId="4" fontId="65" fillId="0" borderId="7" xfId="26" applyNumberFormat="1" applyFont="1" applyFill="1" applyBorder="1" applyAlignment="1" quotePrefix="1">
      <alignment horizontal="right" vertical="center"/>
      <protection/>
    </xf>
    <xf numFmtId="0" fontId="58" fillId="0" borderId="83" xfId="26" applyFont="1" applyFill="1" applyBorder="1" applyAlignment="1" applyProtection="1">
      <alignment horizontal="left" vertical="center" wrapText="1"/>
      <protection hidden="1" locked="0"/>
    </xf>
    <xf numFmtId="0" fontId="58" fillId="0" borderId="83" xfId="26" applyNumberFormat="1" applyFont="1" applyFill="1" applyBorder="1" applyAlignment="1">
      <alignment horizontal="left" vertical="center"/>
      <protection/>
    </xf>
    <xf numFmtId="3" fontId="58" fillId="0" borderId="83" xfId="26" applyNumberFormat="1" applyFont="1" applyFill="1" applyBorder="1" applyAlignment="1">
      <alignment horizontal="left" vertical="center"/>
      <protection/>
    </xf>
    <xf numFmtId="4" fontId="58" fillId="0" borderId="83" xfId="26" applyNumberFormat="1" applyFont="1" applyFill="1" applyBorder="1" applyAlignment="1" quotePrefix="1">
      <alignment horizontal="right" vertical="center"/>
      <protection/>
    </xf>
    <xf numFmtId="4" fontId="58" fillId="0" borderId="78" xfId="26" applyNumberFormat="1" applyFont="1" applyFill="1" applyBorder="1" applyAlignment="1">
      <alignment horizontal="right" vertical="center"/>
      <protection/>
    </xf>
    <xf numFmtId="0" fontId="65" fillId="0" borderId="21" xfId="26" applyFont="1" applyFill="1" applyBorder="1" applyAlignment="1" applyProtection="1">
      <alignment horizontal="left" vertical="center" wrapText="1"/>
      <protection hidden="1" locked="0"/>
    </xf>
    <xf numFmtId="0" fontId="65" fillId="0" borderId="80" xfId="26" applyNumberFormat="1" applyFont="1" applyFill="1" applyBorder="1" applyAlignment="1" quotePrefix="1">
      <alignment horizontal="left" vertical="center"/>
      <protection/>
    </xf>
    <xf numFmtId="0" fontId="65" fillId="0" borderId="80" xfId="26" applyFont="1" applyFill="1" applyBorder="1" applyAlignment="1">
      <alignment horizontal="left" vertical="center"/>
      <protection/>
    </xf>
    <xf numFmtId="4" fontId="65" fillId="0" borderId="80" xfId="26" applyNumberFormat="1" applyFont="1" applyFill="1" applyBorder="1" applyAlignment="1" quotePrefix="1">
      <alignment horizontal="right" vertical="center"/>
      <protection/>
    </xf>
    <xf numFmtId="4" fontId="65" fillId="0" borderId="81" xfId="26" applyNumberFormat="1" applyFont="1" applyFill="1" applyBorder="1" applyAlignment="1" quotePrefix="1">
      <alignment horizontal="right" vertical="center"/>
      <protection/>
    </xf>
    <xf numFmtId="0" fontId="65" fillId="0" borderId="82" xfId="26" applyFont="1" applyFill="1" applyBorder="1" applyAlignment="1" applyProtection="1">
      <alignment horizontal="left" vertical="center" wrapText="1"/>
      <protection hidden="1" locked="0"/>
    </xf>
    <xf numFmtId="0" fontId="65" fillId="0" borderId="7" xfId="26" applyNumberFormat="1" applyFont="1" applyFill="1" applyBorder="1" applyAlignment="1" quotePrefix="1">
      <alignment horizontal="left" vertical="center"/>
      <protection/>
    </xf>
    <xf numFmtId="0" fontId="65" fillId="0" borderId="7" xfId="26" applyFont="1" applyFill="1" applyBorder="1" applyAlignment="1">
      <alignment horizontal="left" vertical="center"/>
      <protection/>
    </xf>
    <xf numFmtId="0" fontId="60" fillId="0" borderId="80" xfId="26" applyFont="1" applyFill="1" applyBorder="1" applyAlignment="1" applyProtection="1">
      <alignment horizontal="left" vertical="center" wrapText="1"/>
      <protection hidden="1" locked="0"/>
    </xf>
    <xf numFmtId="0" fontId="58" fillId="0" borderId="21" xfId="26" applyFont="1" applyFill="1" applyBorder="1" applyAlignment="1" applyProtection="1">
      <alignment horizontal="left" vertical="center" wrapText="1"/>
      <protection hidden="1" locked="0"/>
    </xf>
    <xf numFmtId="0" fontId="60" fillId="0" borderId="21" xfId="26" applyFont="1" applyFill="1" applyBorder="1" applyAlignment="1">
      <alignment horizontal="left" vertical="center"/>
      <protection/>
    </xf>
    <xf numFmtId="4" fontId="65" fillId="0" borderId="7" xfId="26" applyNumberFormat="1" applyFont="1" applyFill="1" applyBorder="1" applyAlignment="1">
      <alignment horizontal="right" vertical="center"/>
      <protection/>
    </xf>
    <xf numFmtId="0" fontId="66" fillId="0" borderId="7" xfId="26" applyFont="1" applyFill="1" applyBorder="1" applyAlignment="1" applyProtection="1">
      <alignment horizontal="left" wrapText="1"/>
      <protection hidden="1" locked="0"/>
    </xf>
    <xf numFmtId="0" fontId="65" fillId="0" borderId="7" xfId="26" applyNumberFormat="1" applyFont="1" applyFill="1" applyBorder="1">
      <alignment/>
      <protection/>
    </xf>
    <xf numFmtId="0" fontId="66" fillId="0" borderId="7" xfId="26" applyFont="1" applyFill="1" applyBorder="1" applyAlignment="1">
      <alignment horizontal="right"/>
      <protection/>
    </xf>
    <xf numFmtId="4" fontId="65" fillId="0" borderId="7" xfId="26" applyNumberFormat="1" applyFont="1" applyFill="1" applyBorder="1" applyAlignment="1" quotePrefix="1">
      <alignment horizontal="right"/>
      <protection/>
    </xf>
    <xf numFmtId="0" fontId="65" fillId="0" borderId="7" xfId="26" applyFont="1" applyFill="1" applyBorder="1" applyAlignment="1" applyProtection="1">
      <alignment horizontal="left" wrapText="1"/>
      <protection hidden="1" locked="0"/>
    </xf>
    <xf numFmtId="2" fontId="65" fillId="0" borderId="7" xfId="26" applyNumberFormat="1" applyFont="1" applyFill="1" applyBorder="1" applyAlignment="1" quotePrefix="1">
      <alignment horizontal="right" vertical="center"/>
      <protection/>
    </xf>
    <xf numFmtId="0" fontId="67" fillId="0" borderId="7" xfId="26" applyFont="1" applyFill="1" applyBorder="1" applyAlignment="1" applyProtection="1">
      <alignment horizontal="left" wrapText="1"/>
      <protection hidden="1" locked="0"/>
    </xf>
    <xf numFmtId="0" fontId="60" fillId="0" borderId="80" xfId="26" applyFont="1" applyFill="1" applyBorder="1" applyAlignment="1">
      <alignment horizontal="left" vertical="center"/>
      <protection/>
    </xf>
    <xf numFmtId="0" fontId="65" fillId="0" borderId="7" xfId="26" applyNumberFormat="1" applyFont="1" applyFill="1" applyBorder="1" applyAlignment="1">
      <alignment vertical="center"/>
      <protection/>
    </xf>
    <xf numFmtId="4" fontId="65" fillId="0" borderId="84" xfId="26" applyNumberFormat="1" applyFont="1" applyFill="1" applyBorder="1" applyAlignment="1" quotePrefix="1">
      <alignment horizontal="right" vertical="center"/>
      <protection/>
    </xf>
    <xf numFmtId="4" fontId="65" fillId="0" borderId="85" xfId="26" applyNumberFormat="1" applyFont="1" applyFill="1" applyBorder="1" applyAlignment="1" quotePrefix="1">
      <alignment horizontal="right" vertical="center"/>
      <protection/>
    </xf>
    <xf numFmtId="0" fontId="60" fillId="0" borderId="76" xfId="26" applyFont="1" applyFill="1" applyBorder="1" applyAlignment="1">
      <alignment horizontal="center" vertical="center"/>
      <protection/>
    </xf>
    <xf numFmtId="0" fontId="60" fillId="0" borderId="78" xfId="26" applyFont="1" applyFill="1" applyBorder="1" applyAlignment="1">
      <alignment horizontal="left" vertical="center" wrapText="1"/>
      <protection/>
    </xf>
    <xf numFmtId="0" fontId="58" fillId="0" borderId="78" xfId="26" applyNumberFormat="1" applyFont="1" applyFill="1" applyBorder="1" applyAlignment="1">
      <alignment horizontal="left" vertical="center"/>
      <protection/>
    </xf>
    <xf numFmtId="4" fontId="58" fillId="0" borderId="78" xfId="26" applyNumberFormat="1" applyFont="1" applyFill="1" applyBorder="1" applyAlignment="1" quotePrefix="1">
      <alignment horizontal="right" vertical="center"/>
      <protection/>
    </xf>
    <xf numFmtId="0" fontId="58" fillId="0" borderId="80" xfId="26" applyNumberFormat="1" applyFont="1" applyFill="1" applyBorder="1" applyAlignment="1">
      <alignment horizontal="center" vertical="center"/>
      <protection/>
    </xf>
    <xf numFmtId="0" fontId="65" fillId="0" borderId="80" xfId="26" applyFont="1" applyFill="1" applyBorder="1" applyAlignment="1" applyProtection="1">
      <alignment horizontal="left" vertical="center" wrapText="1"/>
      <protection hidden="1" locked="0"/>
    </xf>
    <xf numFmtId="0" fontId="65" fillId="0" borderId="86" xfId="26" applyNumberFormat="1" applyFont="1" applyFill="1" applyBorder="1" applyAlignment="1">
      <alignment horizontal="left" vertical="center"/>
      <protection/>
    </xf>
    <xf numFmtId="0" fontId="65" fillId="0" borderId="86" xfId="26" applyFont="1" applyFill="1" applyBorder="1" applyAlignment="1">
      <alignment horizontal="left" vertical="center"/>
      <protection/>
    </xf>
    <xf numFmtId="4" fontId="65" fillId="0" borderId="86" xfId="26" applyNumberFormat="1" applyFont="1" applyFill="1" applyBorder="1" applyAlignment="1" quotePrefix="1">
      <alignment horizontal="right" vertical="center"/>
      <protection/>
    </xf>
    <xf numFmtId="0" fontId="65" fillId="0" borderId="84" xfId="26" applyNumberFormat="1" applyFont="1" applyFill="1" applyBorder="1" applyAlignment="1">
      <alignment horizontal="left" vertical="center"/>
      <protection/>
    </xf>
    <xf numFmtId="0" fontId="65" fillId="0" borderId="84" xfId="26" applyFont="1" applyFill="1" applyBorder="1" applyAlignment="1">
      <alignment horizontal="left" vertical="center"/>
      <protection/>
    </xf>
    <xf numFmtId="4" fontId="65" fillId="0" borderId="87" xfId="26" applyNumberFormat="1" applyFont="1" applyFill="1" applyBorder="1" applyAlignment="1" quotePrefix="1">
      <alignment horizontal="right" vertical="center"/>
      <protection/>
    </xf>
    <xf numFmtId="0" fontId="66" fillId="0" borderId="7" xfId="26" applyFont="1" applyFill="1" applyBorder="1" applyAlignment="1" applyProtection="1">
      <alignment horizontal="left" vertical="center" wrapText="1"/>
      <protection hidden="1" locked="0"/>
    </xf>
    <xf numFmtId="0" fontId="65" fillId="0" borderId="83" xfId="26" applyFont="1" applyFill="1" applyBorder="1" applyAlignment="1" applyProtection="1">
      <alignment horizontal="left" vertical="center" wrapText="1"/>
      <protection hidden="1" locked="0"/>
    </xf>
    <xf numFmtId="0" fontId="65" fillId="0" borderId="83" xfId="26" applyNumberFormat="1" applyFont="1" applyFill="1" applyBorder="1" applyAlignment="1">
      <alignment horizontal="left" vertical="center"/>
      <protection/>
    </xf>
    <xf numFmtId="3" fontId="65" fillId="0" borderId="83" xfId="26" applyNumberFormat="1" applyFont="1" applyFill="1" applyBorder="1" applyAlignment="1">
      <alignment horizontal="left" vertical="center"/>
      <protection/>
    </xf>
    <xf numFmtId="4" fontId="65" fillId="0" borderId="83" xfId="26" applyNumberFormat="1" applyFont="1" applyFill="1" applyBorder="1" applyAlignment="1">
      <alignment horizontal="right" vertical="center"/>
      <protection/>
    </xf>
    <xf numFmtId="0" fontId="60" fillId="0" borderId="70" xfId="26" applyFont="1" applyFill="1" applyBorder="1" applyAlignment="1">
      <alignment horizontal="center" vertical="center"/>
      <protection/>
    </xf>
    <xf numFmtId="0" fontId="60" fillId="0" borderId="88" xfId="26" applyFont="1" applyFill="1" applyBorder="1" applyAlignment="1">
      <alignment horizontal="left" vertical="center"/>
      <protection/>
    </xf>
    <xf numFmtId="0" fontId="58" fillId="0" borderId="88" xfId="26" applyFont="1" applyFill="1" applyBorder="1" applyAlignment="1">
      <alignment horizontal="left" vertical="center"/>
      <protection/>
    </xf>
    <xf numFmtId="4" fontId="58" fillId="0" borderId="88" xfId="26" applyNumberFormat="1" applyFont="1" applyFill="1" applyBorder="1" applyAlignment="1">
      <alignment horizontal="right" vertical="center"/>
      <protection/>
    </xf>
    <xf numFmtId="4" fontId="60" fillId="0" borderId="0" xfId="26" applyNumberFormat="1" applyFont="1" applyFill="1" applyBorder="1" applyAlignment="1">
      <alignment horizontal="right" vertical="center"/>
      <protection/>
    </xf>
    <xf numFmtId="4" fontId="58" fillId="0" borderId="84" xfId="26" applyNumberFormat="1" applyFont="1" applyFill="1" applyBorder="1" applyAlignment="1">
      <alignment horizontal="right" vertical="center"/>
      <protection/>
    </xf>
    <xf numFmtId="0" fontId="58" fillId="0" borderId="7" xfId="26" applyFont="1" applyFill="1" applyBorder="1" applyAlignment="1">
      <alignment horizontal="center" vertical="center"/>
      <protection/>
    </xf>
    <xf numFmtId="0" fontId="65" fillId="0" borderId="80" xfId="26" applyNumberFormat="1" applyFont="1" applyFill="1" applyBorder="1" applyAlignment="1">
      <alignment horizontal="left" vertical="center"/>
      <protection/>
    </xf>
    <xf numFmtId="0" fontId="58" fillId="0" borderId="80" xfId="27" applyFont="1" applyBorder="1" applyAlignment="1">
      <alignment horizontal="left"/>
      <protection/>
    </xf>
    <xf numFmtId="170" fontId="58" fillId="0" borderId="80" xfId="27" applyNumberFormat="1" applyFont="1" applyBorder="1" applyAlignment="1">
      <alignment/>
      <protection/>
    </xf>
    <xf numFmtId="4" fontId="60" fillId="0" borderId="7" xfId="26" applyNumberFormat="1" applyFont="1" applyFill="1" applyBorder="1" applyAlignment="1">
      <alignment horizontal="right" vertical="center"/>
      <protection/>
    </xf>
    <xf numFmtId="0" fontId="58" fillId="0" borderId="7" xfId="28" applyFont="1" applyBorder="1" applyAlignment="1">
      <alignment horizontal="left"/>
      <protection/>
    </xf>
    <xf numFmtId="0" fontId="57" fillId="0" borderId="7" xfId="28" applyFont="1" applyBorder="1" applyAlignment="1">
      <alignment horizontal="left"/>
      <protection/>
    </xf>
    <xf numFmtId="170" fontId="57" fillId="0" borderId="7" xfId="28" applyNumberFormat="1" applyFont="1" applyBorder="1" applyAlignment="1">
      <alignment/>
      <protection/>
    </xf>
    <xf numFmtId="0" fontId="60" fillId="0" borderId="0" xfId="28" applyFont="1" applyBorder="1" applyAlignment="1">
      <alignment horizontal="left"/>
      <protection/>
    </xf>
    <xf numFmtId="0" fontId="57" fillId="0" borderId="0" xfId="28" applyFont="1" applyBorder="1" applyAlignment="1">
      <alignment horizontal="left"/>
      <protection/>
    </xf>
    <xf numFmtId="170" fontId="57" fillId="0" borderId="0" xfId="28" applyNumberFormat="1" applyFont="1" applyBorder="1" applyAlignment="1">
      <alignment/>
      <protection/>
    </xf>
    <xf numFmtId="0" fontId="65" fillId="0" borderId="7" xfId="26" applyNumberFormat="1" applyFont="1" applyFill="1" applyBorder="1" applyAlignment="1">
      <alignment horizontal="left"/>
      <protection/>
    </xf>
    <xf numFmtId="0" fontId="65" fillId="0" borderId="7" xfId="26" applyFont="1" applyFill="1" applyBorder="1" applyAlignment="1">
      <alignment horizontal="left"/>
      <protection/>
    </xf>
    <xf numFmtId="1" fontId="65" fillId="0" borderId="7" xfId="26" applyNumberFormat="1" applyFont="1" applyFill="1" applyBorder="1" applyAlignment="1">
      <alignment horizontal="left"/>
      <protection/>
    </xf>
    <xf numFmtId="3" fontId="65" fillId="0" borderId="7" xfId="26" applyNumberFormat="1" applyFont="1" applyFill="1" applyBorder="1" applyAlignment="1">
      <alignment horizontal="left"/>
      <protection/>
    </xf>
    <xf numFmtId="2" fontId="65" fillId="0" borderId="7" xfId="26" applyNumberFormat="1" applyFont="1" applyFill="1" applyBorder="1" applyAlignment="1" quotePrefix="1">
      <alignment horizontal="right"/>
      <protection/>
    </xf>
    <xf numFmtId="4" fontId="65" fillId="0" borderId="7" xfId="26" applyNumberFormat="1" applyFont="1" applyFill="1" applyBorder="1" applyAlignment="1">
      <alignment horizontal="right"/>
      <protection/>
    </xf>
    <xf numFmtId="0" fontId="65" fillId="0" borderId="83" xfId="26" applyFont="1" applyFill="1" applyBorder="1" applyAlignment="1" applyProtection="1">
      <alignment horizontal="left" wrapText="1"/>
      <protection hidden="1" locked="0"/>
    </xf>
    <xf numFmtId="0" fontId="65" fillId="0" borderId="83" xfId="26" applyNumberFormat="1" applyFont="1" applyFill="1" applyBorder="1" applyAlignment="1">
      <alignment horizontal="left"/>
      <protection/>
    </xf>
    <xf numFmtId="1" fontId="65" fillId="0" borderId="83" xfId="26" applyNumberFormat="1" applyFont="1" applyFill="1" applyBorder="1" applyAlignment="1">
      <alignment horizontal="left"/>
      <protection/>
    </xf>
    <xf numFmtId="4" fontId="65" fillId="0" borderId="83" xfId="26" applyNumberFormat="1" applyFont="1" applyFill="1" applyBorder="1" applyAlignment="1" quotePrefix="1">
      <alignment horizontal="right"/>
      <protection/>
    </xf>
    <xf numFmtId="4" fontId="65" fillId="0" borderId="83" xfId="26" applyNumberFormat="1" applyFont="1" applyFill="1" applyBorder="1" applyAlignment="1" quotePrefix="1">
      <alignment horizontal="right" vertical="center"/>
      <protection/>
    </xf>
    <xf numFmtId="4" fontId="65" fillId="0" borderId="89" xfId="26" applyNumberFormat="1" applyFont="1" applyFill="1" applyBorder="1" applyAlignment="1" quotePrefix="1">
      <alignment horizontal="right" vertical="center"/>
      <protection/>
    </xf>
    <xf numFmtId="0" fontId="60" fillId="0" borderId="76" xfId="26" applyNumberFormat="1" applyFont="1" applyFill="1" applyBorder="1" applyAlignment="1">
      <alignment horizontal="center" vertical="center"/>
      <protection/>
    </xf>
    <xf numFmtId="0" fontId="58" fillId="0" borderId="56" xfId="26" applyNumberFormat="1" applyFont="1" applyFill="1" applyBorder="1" applyAlignment="1">
      <alignment horizontal="center" vertical="center"/>
      <protection/>
    </xf>
    <xf numFmtId="0" fontId="58" fillId="0" borderId="80" xfId="28" applyFont="1" applyBorder="1" applyAlignment="1">
      <alignment horizontal="left"/>
      <protection/>
    </xf>
    <xf numFmtId="3" fontId="65" fillId="0" borderId="80" xfId="26" applyNumberFormat="1" applyFont="1" applyFill="1" applyBorder="1" applyAlignment="1">
      <alignment horizontal="left" vertical="center"/>
      <protection/>
    </xf>
    <xf numFmtId="4" fontId="65" fillId="0" borderId="80" xfId="26" applyNumberFormat="1" applyFont="1" applyFill="1" applyBorder="1" applyAlignment="1">
      <alignment horizontal="right" vertical="center"/>
      <protection/>
    </xf>
    <xf numFmtId="4" fontId="65" fillId="0" borderId="80" xfId="26" applyNumberFormat="1" applyFont="1" applyFill="1" applyBorder="1" applyAlignment="1" quotePrefix="1">
      <alignment horizontal="right"/>
      <protection/>
    </xf>
    <xf numFmtId="4" fontId="60" fillId="0" borderId="14" xfId="26" applyNumberFormat="1" applyFont="1" applyFill="1" applyBorder="1" applyAlignment="1">
      <alignment horizontal="right" vertical="center"/>
      <protection/>
    </xf>
    <xf numFmtId="4" fontId="58" fillId="0" borderId="90" xfId="26" applyNumberFormat="1" applyFont="1" applyFill="1" applyBorder="1" applyAlignment="1">
      <alignment horizontal="right" vertical="center"/>
      <protection/>
    </xf>
    <xf numFmtId="4" fontId="60" fillId="0" borderId="91" xfId="26" applyNumberFormat="1" applyFont="1" applyFill="1" applyBorder="1" applyAlignment="1">
      <alignment horizontal="right" vertical="center"/>
      <protection/>
    </xf>
    <xf numFmtId="0" fontId="65" fillId="0" borderId="80" xfId="26" applyFont="1" applyFill="1" applyBorder="1" applyAlignment="1" applyProtection="1">
      <alignment horizontal="left" wrapText="1"/>
      <protection hidden="1" locked="0"/>
    </xf>
    <xf numFmtId="0" fontId="65" fillId="0" borderId="80" xfId="26" applyNumberFormat="1" applyFont="1" applyFill="1" applyBorder="1">
      <alignment/>
      <protection/>
    </xf>
    <xf numFmtId="0" fontId="65" fillId="0" borderId="80" xfId="26" applyFont="1" applyFill="1" applyBorder="1" applyAlignment="1">
      <alignment horizontal="left"/>
      <protection/>
    </xf>
    <xf numFmtId="4" fontId="65" fillId="0" borderId="80" xfId="26" applyNumberFormat="1" applyFont="1" applyFill="1" applyBorder="1" applyAlignment="1">
      <alignment horizontal="right"/>
      <protection/>
    </xf>
    <xf numFmtId="0" fontId="60" fillId="0" borderId="8" xfId="26" applyFont="1" applyFill="1" applyBorder="1">
      <alignment/>
      <protection/>
    </xf>
    <xf numFmtId="4" fontId="60" fillId="0" borderId="8" xfId="26" applyNumberFormat="1" applyFont="1" applyFill="1" applyBorder="1" applyAlignment="1">
      <alignment horizontal="right"/>
      <protection/>
    </xf>
    <xf numFmtId="4" fontId="60" fillId="0" borderId="69" xfId="26" applyNumberFormat="1" applyFont="1" applyFill="1" applyBorder="1" applyAlignment="1">
      <alignment horizontal="right"/>
      <protection/>
    </xf>
    <xf numFmtId="0" fontId="36" fillId="0" borderId="0" xfId="21" applyFont="1" applyFill="1" applyBorder="1" applyAlignment="1">
      <alignment horizontal="left" vertical="center"/>
      <protection/>
    </xf>
    <xf numFmtId="0" fontId="36" fillId="0" borderId="0" xfId="21" applyFont="1" applyFill="1" applyAlignment="1">
      <alignment horizontal="left" vertical="center"/>
      <protection/>
    </xf>
    <xf numFmtId="0" fontId="43" fillId="0" borderId="0" xfId="21" applyFont="1">
      <alignment/>
      <protection/>
    </xf>
    <xf numFmtId="49" fontId="69" fillId="64" borderId="62" xfId="24" applyNumberFormat="1" applyFont="1" applyFill="1" applyBorder="1" applyAlignment="1">
      <alignment horizontal="left"/>
      <protection/>
    </xf>
    <xf numFmtId="4" fontId="69" fillId="64" borderId="62" xfId="24" applyNumberFormat="1" applyFont="1" applyFill="1" applyBorder="1" applyAlignment="1">
      <alignment horizontal="right"/>
      <protection/>
    </xf>
    <xf numFmtId="0" fontId="60" fillId="0" borderId="0" xfId="26" applyFont="1" applyFill="1" applyBorder="1" applyAlignment="1">
      <alignment horizontal="left" vertical="center"/>
      <protection/>
    </xf>
    <xf numFmtId="0" fontId="60" fillId="0" borderId="0" xfId="26" applyFont="1" applyFill="1" applyBorder="1" applyAlignment="1">
      <alignment horizontal="center" vertical="center"/>
      <protection/>
    </xf>
    <xf numFmtId="0" fontId="64" fillId="0" borderId="0" xfId="26" applyFont="1" applyFill="1" applyBorder="1" applyAlignment="1">
      <alignment horizontal="left" vertical="center"/>
      <protection/>
    </xf>
    <xf numFmtId="0" fontId="58" fillId="0" borderId="0" xfId="26" applyFont="1" applyFill="1" applyBorder="1" applyAlignment="1">
      <alignment horizontal="left" vertical="center"/>
      <protection/>
    </xf>
    <xf numFmtId="0" fontId="58" fillId="0" borderId="0" xfId="26" applyFont="1" applyFill="1" applyBorder="1" applyAlignment="1">
      <alignment horizontal="right" vertical="center"/>
      <protection/>
    </xf>
    <xf numFmtId="0" fontId="58" fillId="0" borderId="0" xfId="26" applyNumberFormat="1" applyFont="1" applyFill="1" applyBorder="1" applyAlignment="1">
      <alignment horizontal="center" vertical="center"/>
      <protection/>
    </xf>
    <xf numFmtId="0" fontId="58" fillId="0" borderId="0" xfId="26" applyFont="1" applyFill="1" applyBorder="1" applyAlignment="1" applyProtection="1">
      <alignment horizontal="left" vertical="center" wrapText="1"/>
      <protection hidden="1" locked="0"/>
    </xf>
    <xf numFmtId="0" fontId="58" fillId="0" borderId="0" xfId="26" applyNumberFormat="1" applyFont="1" applyFill="1" applyBorder="1" applyAlignment="1" quotePrefix="1">
      <alignment horizontal="left" vertical="center"/>
      <protection/>
    </xf>
    <xf numFmtId="4" fontId="58" fillId="0" borderId="0" xfId="26" applyNumberFormat="1" applyFont="1" applyFill="1" applyBorder="1" applyAlignment="1">
      <alignment horizontal="right" vertical="center"/>
      <protection/>
    </xf>
    <xf numFmtId="4" fontId="58" fillId="0" borderId="0" xfId="26" applyNumberFormat="1" applyFont="1" applyFill="1" applyBorder="1" applyAlignment="1" quotePrefix="1">
      <alignment horizontal="right" vertical="center"/>
      <protection/>
    </xf>
    <xf numFmtId="0" fontId="58" fillId="0" borderId="0" xfId="26" applyNumberFormat="1" applyFont="1" applyFill="1" applyBorder="1" applyAlignment="1">
      <alignment horizontal="left" vertical="center"/>
      <protection/>
    </xf>
    <xf numFmtId="3" fontId="58" fillId="0" borderId="0" xfId="26" applyNumberFormat="1" applyFont="1" applyFill="1" applyBorder="1" applyAlignment="1">
      <alignment horizontal="left" vertical="center"/>
      <protection/>
    </xf>
    <xf numFmtId="0" fontId="60" fillId="0" borderId="0" xfId="26" applyFont="1" applyFill="1" applyBorder="1" applyAlignment="1" applyProtection="1">
      <alignment horizontal="left" vertical="center" wrapText="1"/>
      <protection hidden="1" locked="0"/>
    </xf>
    <xf numFmtId="0" fontId="65" fillId="0" borderId="0" xfId="26" applyFont="1" applyFill="1" applyBorder="1" applyAlignment="1" applyProtection="1">
      <alignment horizontal="left" vertical="center" wrapText="1"/>
      <protection hidden="1" locked="0"/>
    </xf>
    <xf numFmtId="0" fontId="65" fillId="0" borderId="0" xfId="26" applyNumberFormat="1" applyFont="1" applyFill="1" applyBorder="1" applyAlignment="1">
      <alignment horizontal="left" vertical="center"/>
      <protection/>
    </xf>
    <xf numFmtId="3" fontId="65" fillId="0" borderId="0" xfId="26" applyNumberFormat="1" applyFont="1" applyFill="1" applyBorder="1" applyAlignment="1">
      <alignment horizontal="left" vertical="center"/>
      <protection/>
    </xf>
    <xf numFmtId="4" fontId="65" fillId="0" borderId="0" xfId="26" applyNumberFormat="1" applyFont="1" applyFill="1" applyBorder="1" applyAlignment="1" quotePrefix="1">
      <alignment horizontal="right" vertical="center"/>
      <protection/>
    </xf>
    <xf numFmtId="0" fontId="65" fillId="0" borderId="0" xfId="26" applyNumberFormat="1" applyFont="1" applyFill="1" applyBorder="1" applyAlignment="1" quotePrefix="1">
      <alignment horizontal="left" vertical="center"/>
      <protection/>
    </xf>
    <xf numFmtId="0" fontId="65" fillId="0" borderId="0" xfId="26" applyFont="1" applyFill="1" applyBorder="1" applyAlignment="1">
      <alignment horizontal="left" vertical="center"/>
      <protection/>
    </xf>
    <xf numFmtId="4" fontId="65" fillId="0" borderId="0" xfId="26" applyNumberFormat="1" applyFont="1" applyFill="1" applyBorder="1" applyAlignment="1">
      <alignment horizontal="right" vertical="center"/>
      <protection/>
    </xf>
    <xf numFmtId="0" fontId="66" fillId="0" borderId="0" xfId="26" applyFont="1" applyFill="1" applyBorder="1" applyAlignment="1" applyProtection="1">
      <alignment horizontal="left" wrapText="1"/>
      <protection hidden="1" locked="0"/>
    </xf>
    <xf numFmtId="0" fontId="65" fillId="0" borderId="0" xfId="26" applyNumberFormat="1" applyFont="1" applyFill="1" applyBorder="1">
      <alignment/>
      <protection/>
    </xf>
    <xf numFmtId="0" fontId="66" fillId="0" borderId="0" xfId="26" applyFont="1" applyFill="1" applyBorder="1" applyAlignment="1">
      <alignment horizontal="right"/>
      <protection/>
    </xf>
    <xf numFmtId="4" fontId="65" fillId="0" borderId="0" xfId="26" applyNumberFormat="1" applyFont="1" applyFill="1" applyBorder="1" applyAlignment="1" quotePrefix="1">
      <alignment horizontal="right"/>
      <protection/>
    </xf>
    <xf numFmtId="0" fontId="65" fillId="0" borderId="0" xfId="26" applyFont="1" applyFill="1" applyBorder="1" applyAlignment="1" applyProtection="1">
      <alignment horizontal="left" wrapText="1"/>
      <protection hidden="1" locked="0"/>
    </xf>
    <xf numFmtId="2" fontId="65" fillId="0" borderId="0" xfId="26" applyNumberFormat="1" applyFont="1" applyFill="1" applyBorder="1" applyAlignment="1" quotePrefix="1">
      <alignment horizontal="right" vertical="center"/>
      <protection/>
    </xf>
    <xf numFmtId="0" fontId="65" fillId="0" borderId="0" xfId="26" applyNumberFormat="1" applyFont="1" applyFill="1" applyBorder="1" applyAlignment="1">
      <alignment vertical="center"/>
      <protection/>
    </xf>
    <xf numFmtId="4" fontId="60" fillId="0" borderId="0" xfId="26" applyNumberFormat="1" applyFont="1" applyFill="1" applyBorder="1" applyAlignment="1">
      <alignment horizontal="right"/>
      <protection/>
    </xf>
    <xf numFmtId="0" fontId="2" fillId="0" borderId="62" xfId="24" applyFont="1" applyBorder="1">
      <alignment/>
      <protection/>
    </xf>
    <xf numFmtId="0" fontId="2" fillId="0" borderId="0" xfId="24" applyFont="1" applyProtection="1">
      <alignment/>
      <protection/>
    </xf>
    <xf numFmtId="0" fontId="2" fillId="0" borderId="0" xfId="24" applyFont="1">
      <alignment/>
      <protection/>
    </xf>
    <xf numFmtId="0" fontId="9" fillId="0" borderId="0" xfId="0" applyFont="1" applyAlignment="1">
      <alignment horizontal="left" vertical="center" wrapText="1"/>
    </xf>
    <xf numFmtId="168" fontId="38" fillId="0" borderId="0" xfId="21" applyNumberFormat="1" applyFont="1" applyBorder="1" applyAlignment="1">
      <alignment horizontal="right" vertical="center"/>
      <protection/>
    </xf>
    <xf numFmtId="168" fontId="36" fillId="0" borderId="92" xfId="21" applyNumberFormat="1" applyFont="1" applyBorder="1" applyAlignment="1">
      <alignment horizontal="center" vertical="center"/>
      <protection/>
    </xf>
    <xf numFmtId="168" fontId="38" fillId="0" borderId="60" xfId="21" applyNumberFormat="1" applyFont="1" applyFill="1" applyBorder="1" applyAlignment="1">
      <alignment horizontal="right" vertical="center"/>
      <protection/>
    </xf>
    <xf numFmtId="0" fontId="37" fillId="67" borderId="93" xfId="21" applyFont="1" applyFill="1" applyBorder="1" applyAlignment="1">
      <alignment horizontal="center" vertical="center" wrapText="1"/>
      <protection/>
    </xf>
    <xf numFmtId="0" fontId="37" fillId="67" borderId="94" xfId="21" applyFont="1" applyFill="1" applyBorder="1" applyAlignment="1">
      <alignment horizontal="center" vertical="center" wrapText="1"/>
      <protection/>
    </xf>
    <xf numFmtId="0" fontId="37" fillId="67" borderId="95" xfId="21" applyFont="1" applyFill="1" applyBorder="1" applyAlignment="1">
      <alignment horizontal="center" vertical="center" wrapText="1"/>
      <protection/>
    </xf>
    <xf numFmtId="0" fontId="37" fillId="0" borderId="0" xfId="21" applyFont="1" applyBorder="1" applyAlignment="1">
      <alignment horizontal="center" vertical="center"/>
      <protection/>
    </xf>
    <xf numFmtId="168" fontId="36" fillId="0" borderId="58" xfId="21" applyNumberFormat="1" applyFont="1" applyFill="1" applyBorder="1" applyAlignment="1">
      <alignment horizontal="right" vertical="center"/>
      <protection/>
    </xf>
    <xf numFmtId="42" fontId="44" fillId="0" borderId="60" xfId="23" applyNumberFormat="1" applyFont="1" applyFill="1" applyBorder="1" applyAlignment="1">
      <alignment horizontal="right" vertical="center"/>
    </xf>
    <xf numFmtId="42" fontId="1" fillId="0" borderId="0" xfId="23" applyNumberFormat="1" applyFont="1" applyBorder="1" applyAlignment="1">
      <alignment horizontal="right" vertical="center"/>
    </xf>
    <xf numFmtId="42" fontId="1" fillId="0" borderId="58" xfId="23" applyNumberFormat="1" applyFont="1" applyFill="1" applyBorder="1" applyAlignment="1">
      <alignment horizontal="right" vertical="center"/>
    </xf>
    <xf numFmtId="42" fontId="44" fillId="0" borderId="0" xfId="23" applyNumberFormat="1" applyFont="1" applyBorder="1" applyAlignment="1">
      <alignment horizontal="right" vertical="center"/>
    </xf>
    <xf numFmtId="42" fontId="1" fillId="0" borderId="92" xfId="23" applyNumberFormat="1" applyFont="1" applyBorder="1" applyAlignment="1">
      <alignment horizontal="center" vertical="center"/>
    </xf>
    <xf numFmtId="0" fontId="37" fillId="0" borderId="93" xfId="22" applyFont="1" applyBorder="1" applyAlignment="1">
      <alignment horizontal="center" vertical="center" wrapText="1"/>
      <protection/>
    </xf>
    <xf numFmtId="0" fontId="37" fillId="0" borderId="94" xfId="22" applyFont="1" applyBorder="1" applyAlignment="1">
      <alignment horizontal="center" vertical="center" wrapText="1"/>
      <protection/>
    </xf>
    <xf numFmtId="0" fontId="37" fillId="0" borderId="95" xfId="22" applyFont="1" applyBorder="1" applyAlignment="1">
      <alignment horizontal="center" vertical="center" wrapText="1"/>
      <protection/>
    </xf>
    <xf numFmtId="0" fontId="37" fillId="0" borderId="0" xfId="22" applyFont="1" applyBorder="1" applyAlignment="1">
      <alignment horizontal="center" vertical="center"/>
      <protection/>
    </xf>
    <xf numFmtId="42" fontId="1" fillId="0" borderId="0" xfId="23" applyNumberFormat="1" applyFont="1" applyFill="1" applyBorder="1" applyAlignment="1">
      <alignment horizontal="right" vertical="center"/>
    </xf>
    <xf numFmtId="0" fontId="59" fillId="0" borderId="63" xfId="26" applyFont="1" applyFill="1" applyBorder="1" applyAlignment="1">
      <alignment horizontal="center"/>
      <protection/>
    </xf>
    <xf numFmtId="0" fontId="58" fillId="0" borderId="64" xfId="26" applyFont="1" applyFill="1" applyBorder="1" applyAlignment="1">
      <alignment horizontal="center"/>
      <protection/>
    </xf>
    <xf numFmtId="0" fontId="58" fillId="0" borderId="65" xfId="26" applyFont="1" applyFill="1" applyBorder="1" applyAlignment="1">
      <alignment horizontal="center"/>
      <protection/>
    </xf>
    <xf numFmtId="0" fontId="60" fillId="0" borderId="68" xfId="26" applyFont="1" applyFill="1" applyBorder="1" applyAlignment="1">
      <alignment horizontal="left" vertical="center"/>
      <protection/>
    </xf>
    <xf numFmtId="0" fontId="60" fillId="0" borderId="8" xfId="26" applyFont="1" applyFill="1" applyBorder="1" applyAlignment="1">
      <alignment horizontal="left" vertical="center"/>
      <protection/>
    </xf>
    <xf numFmtId="0" fontId="60" fillId="0" borderId="69" xfId="26" applyFont="1" applyFill="1" applyBorder="1" applyAlignment="1">
      <alignment horizontal="left" vertical="center"/>
      <protection/>
    </xf>
    <xf numFmtId="0" fontId="60" fillId="0" borderId="96" xfId="26" applyFont="1" applyFill="1" applyBorder="1" applyAlignment="1">
      <alignment horizontal="left" vertical="center"/>
      <protection/>
    </xf>
    <xf numFmtId="0" fontId="58" fillId="0" borderId="64" xfId="26" applyFont="1" applyFill="1" applyBorder="1" applyAlignment="1">
      <alignment horizontal="left" vertical="center"/>
      <protection/>
    </xf>
    <xf numFmtId="0" fontId="58" fillId="0" borderId="65" xfId="26" applyFont="1" applyFill="1" applyBorder="1" applyAlignment="1">
      <alignment horizontal="left" vertical="center"/>
      <protection/>
    </xf>
    <xf numFmtId="0" fontId="58" fillId="0" borderId="0" xfId="26" applyFont="1" applyFill="1" applyAlignment="1">
      <alignment wrapText="1"/>
      <protection/>
    </xf>
    <xf numFmtId="0" fontId="57" fillId="0" borderId="0" xfId="26" applyAlignment="1">
      <alignment wrapText="1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0" fillId="59" borderId="0" xfId="20" applyFont="1" applyFill="1" applyAlignment="1">
      <alignment vertical="center"/>
    </xf>
    <xf numFmtId="0" fontId="15" fillId="68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7" fillId="0" borderId="93" xfId="21" applyFont="1" applyFill="1" applyBorder="1" applyAlignment="1">
      <alignment horizontal="center" vertical="center" wrapText="1"/>
      <protection/>
    </xf>
    <xf numFmtId="0" fontId="37" fillId="0" borderId="94" xfId="21" applyFont="1" applyFill="1" applyBorder="1" applyAlignment="1">
      <alignment horizontal="center" vertical="center" wrapText="1"/>
      <protection/>
    </xf>
    <xf numFmtId="0" fontId="37" fillId="0" borderId="95" xfId="21" applyFont="1" applyFill="1" applyBorder="1" applyAlignment="1">
      <alignment horizontal="center" vertical="center" wrapText="1"/>
      <protection/>
    </xf>
    <xf numFmtId="168" fontId="36" fillId="0" borderId="0" xfId="21" applyNumberFormat="1" applyFont="1" applyFill="1" applyBorder="1" applyAlignment="1">
      <alignment horizontal="right" vertical="center"/>
      <protection/>
    </xf>
    <xf numFmtId="0" fontId="60" fillId="0" borderId="0" xfId="26" applyFont="1" applyFill="1" applyBorder="1" applyAlignment="1">
      <alignment horizontal="left" vertical="center"/>
      <protection/>
    </xf>
    <xf numFmtId="0" fontId="58" fillId="0" borderId="0" xfId="26" applyFont="1" applyFill="1" applyBorder="1" applyAlignment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 horizontal="left" wrapText="1"/>
      <protection locked="0"/>
    </xf>
    <xf numFmtId="0" fontId="146" fillId="0" borderId="7" xfId="26" applyFont="1" applyFill="1" applyBorder="1" applyAlignment="1">
      <alignment horizontal="left" vertical="center"/>
      <protection/>
    </xf>
  </cellXfs>
  <cellStyles count="6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  <cellStyle name="Normální 2 4" xfId="22"/>
    <cellStyle name="Měna 2" xfId="23"/>
    <cellStyle name="normální 15" xfId="24"/>
    <cellStyle name="normální_Zadávací podklad pro profese" xfId="25"/>
    <cellStyle name="normální 2 5" xfId="26"/>
    <cellStyle name="normální 2" xfId="27"/>
    <cellStyle name="Normální 12" xfId="28"/>
    <cellStyle name="normální 3" xfId="29"/>
    <cellStyle name="Hypertextový odkaz 2" xfId="30"/>
    <cellStyle name="_10661-soupis.výkonů" xfId="31"/>
    <cellStyle name="_10661-soupis.výkonů 2" xfId="32"/>
    <cellStyle name="_10661-soupis.výkonů 3" xfId="33"/>
    <cellStyle name="_10661-soupis.výkonů 4" xfId="34"/>
    <cellStyle name="_2004_04_08_komplet" xfId="35"/>
    <cellStyle name="_2006 HiPath 3800 A.Budova Petrof HK1" xfId="36"/>
    <cellStyle name="_222_4-5-R-12-B_ZV" xfId="37"/>
    <cellStyle name="_222_4-5-R-12-B_ZV 2" xfId="38"/>
    <cellStyle name="_222_4-5-R-12-B_ZV 3" xfId="39"/>
    <cellStyle name="_222_4-5-R-12-B_ZV 4" xfId="40"/>
    <cellStyle name="_222_4-5-R-12-B_ZV_1" xfId="41"/>
    <cellStyle name="_222_4-5-R-12-B_ZV_1 2" xfId="42"/>
    <cellStyle name="_222_4-5-R-12-B_ZV_1 3" xfId="43"/>
    <cellStyle name="_222_4-5-R-12-B_ZV_1 4" xfId="44"/>
    <cellStyle name="_ALL" xfId="45"/>
    <cellStyle name="_CCTV" xfId="46"/>
    <cellStyle name="_CCTV_1-SK" xfId="47"/>
    <cellStyle name="_CCTV_2-AP" xfId="48"/>
    <cellStyle name="_CCTV_5-STA" xfId="49"/>
    <cellStyle name="_CCTV_Budova_A-rozpočet-FINAL" xfId="50"/>
    <cellStyle name="_CCTV_EZS" xfId="51"/>
    <cellStyle name="_CCTV_Kabelové žlaby a trubkovody" xfId="52"/>
    <cellStyle name="_CCTV_rozpočet- FINAL-" xfId="53"/>
    <cellStyle name="_CCTV_Rozpočet-final-" xfId="54"/>
    <cellStyle name="_CCTV_ROZPOČET-v rozpracovanosti-all" xfId="55"/>
    <cellStyle name="_CCTV_ROZPOOČET-final" xfId="56"/>
    <cellStyle name="_CCTV_SK" xfId="57"/>
    <cellStyle name="_CCTV_SSK" xfId="58"/>
    <cellStyle name="_CCTV_STA" xfId="59"/>
    <cellStyle name="_CCTV_VDT" xfId="60"/>
    <cellStyle name="_CCTV_VDT_1" xfId="61"/>
    <cellStyle name="_cenová nabídka" xfId="62"/>
    <cellStyle name="_DT" xfId="63"/>
    <cellStyle name="_EBC_vykaz_vymer" xfId="64"/>
    <cellStyle name="_EZS" xfId="65"/>
    <cellStyle name="_Inotex1" xfId="66"/>
    <cellStyle name="_Inotex1c" xfId="67"/>
    <cellStyle name="_Inotex2" xfId="68"/>
    <cellStyle name="_List1" xfId="69"/>
    <cellStyle name="_MESA IIa-SO-03z Slabopr.." xfId="70"/>
    <cellStyle name="_MESA IIa-SO-03z Slabopr.. 2" xfId="71"/>
    <cellStyle name="_MESA IIa-SO-03z Slabopr.. 3" xfId="72"/>
    <cellStyle name="_MESA IIa-SO-03z Slabopr.. 4" xfId="73"/>
    <cellStyle name="_MESA IIa-SO-03z Slabopr.._1" xfId="74"/>
    <cellStyle name="_MESA IIa-SO-03z Slabopr.._1 2" xfId="75"/>
    <cellStyle name="_MESA IIa-SO-03z Slabopr.._1 3" xfId="76"/>
    <cellStyle name="_MESA IIa-SO-03z Slabopr.._1 4" xfId="77"/>
    <cellStyle name="_MESA Vysokov - II. etapa" xfId="78"/>
    <cellStyle name="_MESA Vysokov - II. etapa 2" xfId="79"/>
    <cellStyle name="_MESA Vysokov - II. etapa 3" xfId="80"/>
    <cellStyle name="_MESA Vysokov - II. etapa 4" xfId="81"/>
    <cellStyle name="_MESA-II et-Zpřistavek-ROZPOČET-včSANI uprav1" xfId="82"/>
    <cellStyle name="_MESA-II et-Zpřistavek-ROZPOČET-včSANI uprav1 2" xfId="83"/>
    <cellStyle name="_MESA-II et-Zpřistavek-ROZPOČET-včSANI uprav1 3" xfId="84"/>
    <cellStyle name="_MESA-II et-Zpřistavek-ROZPOČET-včSANI uprav1 4" xfId="85"/>
    <cellStyle name="_MESA-II et-Zpřistavek-ROZPOČET-včSANI uprav1_1" xfId="86"/>
    <cellStyle name="_MESA-II et-Zpřistavek-ROZPOČET-včSANI uprav1_1 2" xfId="87"/>
    <cellStyle name="_MESA-II et-Zpřistavek-ROZPOČET-včSANI uprav1_1 3" xfId="88"/>
    <cellStyle name="_MESA-II et-Zpřistavek-ROZPOČET-včSANI uprav1_1 4" xfId="89"/>
    <cellStyle name="_N020198A" xfId="90"/>
    <cellStyle name="_N02117-ELSYCO SK Socialnu Poistvnu Zilina SK" xfId="91"/>
    <cellStyle name="_N02129-Johnson Controls-EUROPAPIR Bratislava" xfId="92"/>
    <cellStyle name="_N02132-Johnson Controls-UNIPHARMA Bratislava - CCTV, ACCES" xfId="93"/>
    <cellStyle name="_N0214X-ROSS-EUROPAPIR Bratislava" xfId="94"/>
    <cellStyle name="_Np_00110a" xfId="95"/>
    <cellStyle name="_Np_00118a" xfId="96"/>
    <cellStyle name="_Np_00159" xfId="97"/>
    <cellStyle name="_Np_00164a" xfId="98"/>
    <cellStyle name="_NXXXXX-Johnson Controls -vzor cen pro SK, EZS, EPS" xfId="99"/>
    <cellStyle name="_rozpočet" xfId="100"/>
    <cellStyle name="_Rozpočet-FINAL" xfId="101"/>
    <cellStyle name="_Rozpočet-FINAL-" xfId="102"/>
    <cellStyle name="_Rozpočet-FINAL 2" xfId="103"/>
    <cellStyle name="_Rozpočet-FINAL- 2" xfId="104"/>
    <cellStyle name="_Rozpočet-FINAL 3" xfId="105"/>
    <cellStyle name="_Rozpočet-FINAL- 3" xfId="106"/>
    <cellStyle name="_Rozpočet-FINAL 4" xfId="107"/>
    <cellStyle name="_Rozpočet-FINAL- 4" xfId="108"/>
    <cellStyle name="_ROZPOČET-FINAL-ALL" xfId="109"/>
    <cellStyle name="_Rozpočet-IKEM-pro jiné účely" xfId="110"/>
    <cellStyle name="_Rozpočet-IKEM-pro jiné účely 2" xfId="111"/>
    <cellStyle name="_Rozpočet-KABELY-20072010-" xfId="112"/>
    <cellStyle name="_Rozpočet-KABELY-20072010- 2" xfId="113"/>
    <cellStyle name="_SO 01.070 Slaboproudé rozvody 1" xfId="114"/>
    <cellStyle name="_SO 01.070 Slaboproudé rozvody 1 2" xfId="115"/>
    <cellStyle name="_SO 01.070 Slaboproudé rozvody 1 3" xfId="116"/>
    <cellStyle name="_SO 01.070 Slaboproudé rozvody 1 4" xfId="117"/>
    <cellStyle name="_SO04" xfId="118"/>
    <cellStyle name="_STA - A" xfId="119"/>
    <cellStyle name="_Tendr,konvence-soupis.výkonů,07.08.05" xfId="120"/>
    <cellStyle name="_Tendr,konvence-soupis.výkonů,07.08.05 2" xfId="121"/>
    <cellStyle name="_Tendr,konvence-soupis.výkonů,07.08.05 3" xfId="122"/>
    <cellStyle name="_Tendr,konvence-soupis.výkonů,07.08.05 4" xfId="123"/>
    <cellStyle name="_Tendr,konvence-soupis.výkonů,07.08.05_1" xfId="124"/>
    <cellStyle name="_Tendr,konvence-soupis.výkonů,07.08.05_1 2" xfId="125"/>
    <cellStyle name="_Tendr,konvence-soupis.výkonů,07.08.05_1 3" xfId="126"/>
    <cellStyle name="_Tendr,konvence-soupis.výkonů,07.08.05_1 4" xfId="127"/>
    <cellStyle name="_Výkaz výměr PSHZ" xfId="128"/>
    <cellStyle name="_Výkaz výměr PSHZ 2" xfId="129"/>
    <cellStyle name="_Výkaz výměr PSHZ 3" xfId="130"/>
    <cellStyle name="_Výkaz výměr PSHZ 4" xfId="131"/>
    <cellStyle name="_Výkaz výměr SHZ" xfId="132"/>
    <cellStyle name="_Výkaz výměr SHZ 2" xfId="133"/>
    <cellStyle name="_Výkaz výměr SHZ 3" xfId="134"/>
    <cellStyle name="_Výkaz výměr SHZ 4" xfId="135"/>
    <cellStyle name="_Vysokov, Mesa - Západní administrativně provozní přístavba, 25.10.2006 ostrý" xfId="136"/>
    <cellStyle name="_Vzor vyplněného formuláře" xfId="137"/>
    <cellStyle name="_Z_00159A" xfId="138"/>
    <cellStyle name="_Západní křídlo - El. rozpočet" xfId="139"/>
    <cellStyle name="_Západní křídlo - El. rozpočet 2" xfId="140"/>
    <cellStyle name="_Západní křídlo - El. rozpočet 3" xfId="141"/>
    <cellStyle name="_Západní křídlo - El. rozpočet 4" xfId="142"/>
    <cellStyle name="_Západní křídlo - El. rozpočet_1" xfId="143"/>
    <cellStyle name="_Západní křídlo - El. rozpočet_1 2" xfId="144"/>
    <cellStyle name="_Západní křídlo - El. rozpočet_1 3" xfId="145"/>
    <cellStyle name="_Západní křídlo - El. rozpočet_1 4" xfId="146"/>
    <cellStyle name="=C:\WINDOWS\SYSTEM32\COMMAND.COM" xfId="147"/>
    <cellStyle name="=C:\WINDOWS\SYSTEM32\COMMAND.COM 2" xfId="148"/>
    <cellStyle name="=C:\WINDOWS\SYSTEM32\COMMAND.COM 3" xfId="149"/>
    <cellStyle name="=C:\WINDOWS\SYSTEM32\COMMAND.COM 4" xfId="150"/>
    <cellStyle name="•W_laroux" xfId="151"/>
    <cellStyle name="0,0_x000d__x000a_NA_x000d__x000a_" xfId="152"/>
    <cellStyle name="20 % – Zvýraznění1 2" xfId="153"/>
    <cellStyle name="20 % – Zvýraznění1 2 2" xfId="154"/>
    <cellStyle name="20 % – Zvýraznění1 3" xfId="155"/>
    <cellStyle name="20 % – Zvýraznění1 4" xfId="156"/>
    <cellStyle name="20 % – Zvýraznění1 5" xfId="157"/>
    <cellStyle name="20 % – Zvýraznění2 2" xfId="158"/>
    <cellStyle name="20 % – Zvýraznění2 2 2" xfId="159"/>
    <cellStyle name="20 % – Zvýraznění2 3" xfId="160"/>
    <cellStyle name="20 % – Zvýraznění2 4" xfId="161"/>
    <cellStyle name="20 % – Zvýraznění2 5" xfId="162"/>
    <cellStyle name="20 % – Zvýraznění3 2" xfId="163"/>
    <cellStyle name="20 % – Zvýraznění3 2 2" xfId="164"/>
    <cellStyle name="20 % – Zvýraznění3 3" xfId="165"/>
    <cellStyle name="20 % – Zvýraznění3 4" xfId="166"/>
    <cellStyle name="20 % – Zvýraznění3 5" xfId="167"/>
    <cellStyle name="20 % – Zvýraznění4 2" xfId="168"/>
    <cellStyle name="20 % – Zvýraznění4 2 2" xfId="169"/>
    <cellStyle name="20 % – Zvýraznění4 3" xfId="170"/>
    <cellStyle name="20 % – Zvýraznění4 4" xfId="171"/>
    <cellStyle name="20 % – Zvýraznění4 5" xfId="172"/>
    <cellStyle name="20 % – Zvýraznění5 2" xfId="173"/>
    <cellStyle name="20 % – Zvýraznění5 2 2" xfId="174"/>
    <cellStyle name="20 % – Zvýraznění5 3" xfId="175"/>
    <cellStyle name="20 % – Zvýraznění5 4" xfId="176"/>
    <cellStyle name="20 % – Zvýraznění6 2" xfId="177"/>
    <cellStyle name="20 % – Zvýraznění6 2 2" xfId="178"/>
    <cellStyle name="20 % – Zvýraznění6 3" xfId="179"/>
    <cellStyle name="20 % – Zvýraznění6 4" xfId="180"/>
    <cellStyle name="20 % – Zvýraznění6 5" xfId="181"/>
    <cellStyle name="40 % – Zvýraznění1 2" xfId="182"/>
    <cellStyle name="40 % – Zvýraznění1 2 2" xfId="183"/>
    <cellStyle name="40 % – Zvýraznění1 3" xfId="184"/>
    <cellStyle name="40 % – Zvýraznění1 4" xfId="185"/>
    <cellStyle name="40 % – Zvýraznění1 5" xfId="186"/>
    <cellStyle name="40 % – Zvýraznění2 2" xfId="187"/>
    <cellStyle name="40 % – Zvýraznění2 2 2" xfId="188"/>
    <cellStyle name="40 % – Zvýraznění2 3" xfId="189"/>
    <cellStyle name="40 % – Zvýraznění2 4" xfId="190"/>
    <cellStyle name="40 % – Zvýraznění3 2" xfId="191"/>
    <cellStyle name="40 % – Zvýraznění3 2 2" xfId="192"/>
    <cellStyle name="40 % – Zvýraznění3 3" xfId="193"/>
    <cellStyle name="40 % – Zvýraznění3 4" xfId="194"/>
    <cellStyle name="40 % – Zvýraznění3 5" xfId="195"/>
    <cellStyle name="40 % – Zvýraznění4 2" xfId="196"/>
    <cellStyle name="40 % – Zvýraznění4 2 2" xfId="197"/>
    <cellStyle name="40 % – Zvýraznění4 3" xfId="198"/>
    <cellStyle name="40 % – Zvýraznění4 4" xfId="199"/>
    <cellStyle name="40 % – Zvýraznění4 5" xfId="200"/>
    <cellStyle name="40 % – Zvýraznění5 2" xfId="201"/>
    <cellStyle name="40 % – Zvýraznění5 2 2" xfId="202"/>
    <cellStyle name="40 % – Zvýraznění5 3" xfId="203"/>
    <cellStyle name="40 % – Zvýraznění5 4" xfId="204"/>
    <cellStyle name="40 % – Zvýraznění5 5" xfId="205"/>
    <cellStyle name="40 % – Zvýraznění6 2" xfId="206"/>
    <cellStyle name="40 % – Zvýraznění6 2 2" xfId="207"/>
    <cellStyle name="40 % – Zvýraznění6 3" xfId="208"/>
    <cellStyle name="40 % – Zvýraznění6 4" xfId="209"/>
    <cellStyle name="40 % – Zvýraznění6 5" xfId="210"/>
    <cellStyle name="60 % – Zvýraznění1 2" xfId="211"/>
    <cellStyle name="60 % – Zvýraznění1 2 2" xfId="212"/>
    <cellStyle name="60 % – Zvýraznění1 3" xfId="213"/>
    <cellStyle name="60 % – Zvýraznění1 4" xfId="214"/>
    <cellStyle name="60 % – Zvýraznění1 5" xfId="215"/>
    <cellStyle name="60 % – Zvýraznění2 2" xfId="216"/>
    <cellStyle name="60 % – Zvýraznění2 2 2" xfId="217"/>
    <cellStyle name="60 % – Zvýraznění2 3" xfId="218"/>
    <cellStyle name="60 % – Zvýraznění2 4" xfId="219"/>
    <cellStyle name="60 % – Zvýraznění2 5" xfId="220"/>
    <cellStyle name="60 % – Zvýraznění3 2" xfId="221"/>
    <cellStyle name="60 % – Zvýraznění3 2 2" xfId="222"/>
    <cellStyle name="60 % – Zvýraznění3 3" xfId="223"/>
    <cellStyle name="60 % – Zvýraznění3 4" xfId="224"/>
    <cellStyle name="60 % – Zvýraznění3 5" xfId="225"/>
    <cellStyle name="60 % – Zvýraznění4 2" xfId="226"/>
    <cellStyle name="60 % – Zvýraznění4 2 2" xfId="227"/>
    <cellStyle name="60 % – Zvýraznění4 3" xfId="228"/>
    <cellStyle name="60 % – Zvýraznění4 4" xfId="229"/>
    <cellStyle name="60 % – Zvýraznění4 5" xfId="230"/>
    <cellStyle name="60 % – Zvýraznění5 2" xfId="231"/>
    <cellStyle name="60 % – Zvýraznění5 2 2" xfId="232"/>
    <cellStyle name="60 % – Zvýraznění5 3" xfId="233"/>
    <cellStyle name="60 % – Zvýraznění5 4" xfId="234"/>
    <cellStyle name="60 % – Zvýraznění5 5" xfId="235"/>
    <cellStyle name="60 % – Zvýraznění6 2" xfId="236"/>
    <cellStyle name="60 % – Zvýraznění6 2 2" xfId="237"/>
    <cellStyle name="60 % – Zvýraznění6 3" xfId="238"/>
    <cellStyle name="60 % – Zvýraznění6 4" xfId="239"/>
    <cellStyle name="60 % – Zvýraznění6 5" xfId="240"/>
    <cellStyle name="Äåíåæíûé [0]_PERSONAL" xfId="241"/>
    <cellStyle name="Äåíåæíûé_PERSONAL" xfId="242"/>
    <cellStyle name="ÅëÈ­ [0]_laroux" xfId="243"/>
    <cellStyle name="ÅëÈ­_laroux" xfId="244"/>
    <cellStyle name="ÄÞ¸¶ [0]_laroux" xfId="245"/>
    <cellStyle name="ÄÞ¸¶_laroux" xfId="246"/>
    <cellStyle name="balicek" xfId="247"/>
    <cellStyle name="Besuchter Hyperlink" xfId="248"/>
    <cellStyle name="blok_cen" xfId="249"/>
    <cellStyle name="blokcen" xfId="250"/>
    <cellStyle name="Body" xfId="251"/>
    <cellStyle name="Bold 11" xfId="252"/>
    <cellStyle name="Ç¥ÁØ_ÀÎÀç°³¹ß¿ø" xfId="253"/>
    <cellStyle name="Calc Currency (0)" xfId="254"/>
    <cellStyle name="Calc Currency (0) 2" xfId="255"/>
    <cellStyle name="Calc Currency (0) 3" xfId="256"/>
    <cellStyle name="Calc Currency (0) 4" xfId="257"/>
    <cellStyle name="Calc Currency (2)" xfId="258"/>
    <cellStyle name="Calc Percent (0)" xfId="259"/>
    <cellStyle name="Calc Percent (1)" xfId="260"/>
    <cellStyle name="Calc Percent (1) 2" xfId="261"/>
    <cellStyle name="Calc Percent (1) 3" xfId="262"/>
    <cellStyle name="Calc Percent (1) 4" xfId="263"/>
    <cellStyle name="Calc Percent (2)" xfId="264"/>
    <cellStyle name="Calc Percent (2) 2" xfId="265"/>
    <cellStyle name="Calc Percent (2) 3" xfId="266"/>
    <cellStyle name="Calc Percent (2) 4" xfId="267"/>
    <cellStyle name="Calc Units (0)" xfId="268"/>
    <cellStyle name="Calc Units (1)" xfId="269"/>
    <cellStyle name="Calc Units (2)" xfId="270"/>
    <cellStyle name="Celkem 2" xfId="271"/>
    <cellStyle name="Celkem 3" xfId="272"/>
    <cellStyle name="cena" xfId="273"/>
    <cellStyle name="ceník" xfId="274"/>
    <cellStyle name="Comma  - Style1" xfId="275"/>
    <cellStyle name="Comma  - Style2" xfId="276"/>
    <cellStyle name="Comma  - Style3" xfId="277"/>
    <cellStyle name="Comma  - Style4" xfId="278"/>
    <cellStyle name="Comma  - Style5" xfId="279"/>
    <cellStyle name="Comma  - Style6" xfId="280"/>
    <cellStyle name="Comma  - Style7" xfId="281"/>
    <cellStyle name="Comma  - Style8" xfId="282"/>
    <cellStyle name="Comma [0]_1995" xfId="283"/>
    <cellStyle name="Comma [00]" xfId="284"/>
    <cellStyle name="Comma_1995" xfId="285"/>
    <cellStyle name="Currency (0)" xfId="286"/>
    <cellStyle name="Currency (2)" xfId="287"/>
    <cellStyle name="Currency [0]_1995" xfId="288"/>
    <cellStyle name="Currency [00]" xfId="289"/>
    <cellStyle name="Currency_1995" xfId="290"/>
    <cellStyle name="Currency0" xfId="291"/>
    <cellStyle name="Čárka 2" xfId="292"/>
    <cellStyle name="čárky 2" xfId="293"/>
    <cellStyle name="Date" xfId="294"/>
    <cellStyle name="Date Short" xfId="295"/>
    <cellStyle name="daten" xfId="296"/>
    <cellStyle name="Date-Time" xfId="297"/>
    <cellStyle name="Decimal 1" xfId="298"/>
    <cellStyle name="Decimal 2" xfId="299"/>
    <cellStyle name="Decimal 3" xfId="300"/>
    <cellStyle name="Dezimal [0]_Tabelle1" xfId="301"/>
    <cellStyle name="Dezimal_Tabelle1" xfId="302"/>
    <cellStyle name="Enter Currency (0)" xfId="303"/>
    <cellStyle name="Enter Currency (2)" xfId="304"/>
    <cellStyle name="Enter Units (0)" xfId="305"/>
    <cellStyle name="Enter Units (1)" xfId="306"/>
    <cellStyle name="Enter Units (2)" xfId="307"/>
    <cellStyle name="entry box" xfId="308"/>
    <cellStyle name="Firma" xfId="309"/>
    <cellStyle name="fnRegressQ" xfId="310"/>
    <cellStyle name="Grey" xfId="311"/>
    <cellStyle name="GroupHead" xfId="312"/>
    <cellStyle name="Halere" xfId="313"/>
    <cellStyle name="Halere 2" xfId="314"/>
    <cellStyle name="Halere 3" xfId="315"/>
    <cellStyle name="Halere 4" xfId="316"/>
    <cellStyle name="Head 1" xfId="317"/>
    <cellStyle name="HEADER" xfId="318"/>
    <cellStyle name="Header1" xfId="319"/>
    <cellStyle name="Header2" xfId="320"/>
    <cellStyle name="Hlavička" xfId="321"/>
    <cellStyle name="Hlavní nadpis" xfId="322"/>
    <cellStyle name="Hlavní nadpis 2" xfId="323"/>
    <cellStyle name="Hlavní nadpis 3" xfId="324"/>
    <cellStyle name="Hlavní nadpis 3 2" xfId="325"/>
    <cellStyle name="Hypertextový odkaz 3" xfId="326"/>
    <cellStyle name="Hypertextový odkaz 4" xfId="327"/>
    <cellStyle name="Hypertextový odkaz 5" xfId="328"/>
    <cellStyle name="Chybně 2" xfId="329"/>
    <cellStyle name="Chybně 2 2" xfId="330"/>
    <cellStyle name="Chybně 3" xfId="331"/>
    <cellStyle name="Chybně 4" xfId="332"/>
    <cellStyle name="Chybně 5" xfId="333"/>
    <cellStyle name="Îáû÷íûé_PERSONAL" xfId="334"/>
    <cellStyle name="Input" xfId="335"/>
    <cellStyle name="Input %" xfId="336"/>
    <cellStyle name="Input [yellow]" xfId="337"/>
    <cellStyle name="Input 1" xfId="338"/>
    <cellStyle name="Input 3" xfId="339"/>
    <cellStyle name="KAPITOLA" xfId="340"/>
    <cellStyle name="Kategorie" xfId="341"/>
    <cellStyle name="Kontrolní buňka 2" xfId="342"/>
    <cellStyle name="Kontrolní buňka 2 2" xfId="343"/>
    <cellStyle name="Kontrolní buňka 3" xfId="344"/>
    <cellStyle name="Kontrolní buňka 4" xfId="345"/>
    <cellStyle name="lehký dolní okraj" xfId="346"/>
    <cellStyle name="Link Currency (0)" xfId="347"/>
    <cellStyle name="Link Currency (2)" xfId="348"/>
    <cellStyle name="Link Units (0)" xfId="349"/>
    <cellStyle name="Link Units (1)" xfId="350"/>
    <cellStyle name="Link Units (2)" xfId="351"/>
    <cellStyle name="Měna 3" xfId="352"/>
    <cellStyle name="měny 2" xfId="353"/>
    <cellStyle name="měny 2 2" xfId="354"/>
    <cellStyle name="měny 2 3" xfId="355"/>
    <cellStyle name="měny 2 4" xfId="356"/>
    <cellStyle name="měny 3" xfId="357"/>
    <cellStyle name="Měny bez des. míst 2" xfId="358"/>
    <cellStyle name="Millares_Proyecto MINFAR 20020516" xfId="359"/>
    <cellStyle name="Model" xfId="360"/>
    <cellStyle name="Month" xfId="361"/>
    <cellStyle name="Nadpis" xfId="362"/>
    <cellStyle name="Nadpis 1 2" xfId="363"/>
    <cellStyle name="Nadpis 1 3" xfId="364"/>
    <cellStyle name="nadpis 10" xfId="365"/>
    <cellStyle name="nadpis 11" xfId="366"/>
    <cellStyle name="nadpis 12" xfId="367"/>
    <cellStyle name="nadpis 13" xfId="368"/>
    <cellStyle name="nadpis 14" xfId="369"/>
    <cellStyle name="nadpis 15" xfId="370"/>
    <cellStyle name="nadpis 16" xfId="371"/>
    <cellStyle name="nadpis 17" xfId="372"/>
    <cellStyle name="nadpis 18" xfId="373"/>
    <cellStyle name="nadpis 19" xfId="374"/>
    <cellStyle name="Nadpis 2 2" xfId="375"/>
    <cellStyle name="Nadpis 2 3" xfId="376"/>
    <cellStyle name="nadpis 20" xfId="377"/>
    <cellStyle name="nadpis 21" xfId="378"/>
    <cellStyle name="nadpis 22" xfId="379"/>
    <cellStyle name="nadpis 23" xfId="380"/>
    <cellStyle name="nadpis 24" xfId="381"/>
    <cellStyle name="nadpis 25" xfId="382"/>
    <cellStyle name="nadpis 26" xfId="383"/>
    <cellStyle name="nadpis 27" xfId="384"/>
    <cellStyle name="nadpis 28" xfId="385"/>
    <cellStyle name="nadpis 29" xfId="386"/>
    <cellStyle name="Nadpis 3 2" xfId="387"/>
    <cellStyle name="Nadpis 3 3" xfId="388"/>
    <cellStyle name="nadpis 30" xfId="389"/>
    <cellStyle name="nadpis 31" xfId="390"/>
    <cellStyle name="nadpis 32" xfId="391"/>
    <cellStyle name="nadpis 33" xfId="392"/>
    <cellStyle name="Nadpis 4 2" xfId="393"/>
    <cellStyle name="Nadpis 4 3" xfId="394"/>
    <cellStyle name="nadpis 5" xfId="395"/>
    <cellStyle name="nadpis 6" xfId="396"/>
    <cellStyle name="nadpis 7" xfId="397"/>
    <cellStyle name="nadpis 8" xfId="398"/>
    <cellStyle name="nadpis 9" xfId="399"/>
    <cellStyle name="nadpis1" xfId="400"/>
    <cellStyle name="Název 2" xfId="401"/>
    <cellStyle name="Název 3" xfId="402"/>
    <cellStyle name="nazev_skup" xfId="403"/>
    <cellStyle name="Neutrální 2" xfId="404"/>
    <cellStyle name="Neutrální 2 2" xfId="405"/>
    <cellStyle name="Neutrální 3" xfId="406"/>
    <cellStyle name="Neutrální 4" xfId="407"/>
    <cellStyle name="Neutrální 5" xfId="408"/>
    <cellStyle name="no dec" xfId="409"/>
    <cellStyle name="nor.cena" xfId="410"/>
    <cellStyle name="normal" xfId="411"/>
    <cellStyle name="Normal - Style1" xfId="412"/>
    <cellStyle name="normal 10" xfId="413"/>
    <cellStyle name="Normal 11" xfId="414"/>
    <cellStyle name="normal 12" xfId="415"/>
    <cellStyle name="normal 13" xfId="416"/>
    <cellStyle name="normal 14" xfId="417"/>
    <cellStyle name="normal 15" xfId="418"/>
    <cellStyle name="normal 16" xfId="419"/>
    <cellStyle name="normal 17" xfId="420"/>
    <cellStyle name="normal 18" xfId="421"/>
    <cellStyle name="normal 19" xfId="422"/>
    <cellStyle name="normal 2" xfId="423"/>
    <cellStyle name="normal 20" xfId="424"/>
    <cellStyle name="normal 21" xfId="425"/>
    <cellStyle name="normal 22" xfId="426"/>
    <cellStyle name="normal 23" xfId="427"/>
    <cellStyle name="normal 24" xfId="428"/>
    <cellStyle name="normal 25" xfId="429"/>
    <cellStyle name="normal 26" xfId="430"/>
    <cellStyle name="normal 27" xfId="431"/>
    <cellStyle name="normal 28" xfId="432"/>
    <cellStyle name="normal 29" xfId="433"/>
    <cellStyle name="normal 3" xfId="434"/>
    <cellStyle name="normal 30" xfId="435"/>
    <cellStyle name="normal 31" xfId="436"/>
    <cellStyle name="normal 32" xfId="437"/>
    <cellStyle name="normal 33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0" xfId="446"/>
    <cellStyle name="normal 41" xfId="447"/>
    <cellStyle name="normal 42" xfId="448"/>
    <cellStyle name="normal 43" xfId="449"/>
    <cellStyle name="normal 44" xfId="450"/>
    <cellStyle name="normal 45" xfId="451"/>
    <cellStyle name="normal 46" xfId="452"/>
    <cellStyle name="normal 47" xfId="453"/>
    <cellStyle name="normal 48" xfId="454"/>
    <cellStyle name="normal 49" xfId="455"/>
    <cellStyle name="normal 5" xfId="456"/>
    <cellStyle name="normal 50" xfId="457"/>
    <cellStyle name="normal 51" xfId="458"/>
    <cellStyle name="normal 52" xfId="459"/>
    <cellStyle name="normal 53" xfId="460"/>
    <cellStyle name="normal 54" xfId="461"/>
    <cellStyle name="normal 55" xfId="462"/>
    <cellStyle name="normal 56" xfId="463"/>
    <cellStyle name="normal 57" xfId="464"/>
    <cellStyle name="normal 58" xfId="465"/>
    <cellStyle name="normal 59" xfId="466"/>
    <cellStyle name="normal 6" xfId="467"/>
    <cellStyle name="normal 60" xfId="468"/>
    <cellStyle name="normal 61" xfId="469"/>
    <cellStyle name="normal 62" xfId="470"/>
    <cellStyle name="normal 63" xfId="471"/>
    <cellStyle name="normal 64" xfId="472"/>
    <cellStyle name="normal 65" xfId="473"/>
    <cellStyle name="normal 66" xfId="474"/>
    <cellStyle name="normal 67" xfId="475"/>
    <cellStyle name="normal 68" xfId="476"/>
    <cellStyle name="normal 69" xfId="477"/>
    <cellStyle name="normal 7" xfId="478"/>
    <cellStyle name="normal 70" xfId="479"/>
    <cellStyle name="normal 8" xfId="480"/>
    <cellStyle name="normal 9" xfId="481"/>
    <cellStyle name="Normal__VZOR" xfId="482"/>
    <cellStyle name="Normální 10" xfId="483"/>
    <cellStyle name="Normální 10 2" xfId="484"/>
    <cellStyle name="Normální 11" xfId="485"/>
    <cellStyle name="Normální 13" xfId="486"/>
    <cellStyle name="Normální 14" xfId="487"/>
    <cellStyle name="normální 16" xfId="488"/>
    <cellStyle name="normální 2 2 2" xfId="489"/>
    <cellStyle name="normální 2 2 3" xfId="490"/>
    <cellStyle name="normální 2 2 4" xfId="491"/>
    <cellStyle name="normální 2 3" xfId="492"/>
    <cellStyle name="Normální 3 2" xfId="493"/>
    <cellStyle name="Normální 4" xfId="494"/>
    <cellStyle name="Normální 4 2" xfId="495"/>
    <cellStyle name="Normální 5" xfId="496"/>
    <cellStyle name="Normální 5 2" xfId="497"/>
    <cellStyle name="Normální 6" xfId="498"/>
    <cellStyle name="Normální 6 2" xfId="499"/>
    <cellStyle name="Normální 7" xfId="500"/>
    <cellStyle name="Normální 7 2" xfId="501"/>
    <cellStyle name="Normální 8" xfId="502"/>
    <cellStyle name="Normální 8 2" xfId="503"/>
    <cellStyle name="Normální 9" xfId="504"/>
    <cellStyle name="Normální 9 2" xfId="505"/>
    <cellStyle name="Normalny_Arkusz1" xfId="506"/>
    <cellStyle name="NormalText" xfId="507"/>
    <cellStyle name="novinka" xfId="508"/>
    <cellStyle name="Œ…‹æØ‚è [0.00]_laroux" xfId="509"/>
    <cellStyle name="Œ…‹æØ‚è_laroux" xfId="510"/>
    <cellStyle name="Ôèíàíñîâûé [0]_PERSONAL" xfId="511"/>
    <cellStyle name="Ôèíàíñîâûé_PERSONAL" xfId="512"/>
    <cellStyle name="Percent ()" xfId="513"/>
    <cellStyle name="Percent (0)" xfId="514"/>
    <cellStyle name="Percent (1)" xfId="515"/>
    <cellStyle name="Percent [0]" xfId="516"/>
    <cellStyle name="Percent [0] 2" xfId="517"/>
    <cellStyle name="Percent [0] 3" xfId="518"/>
    <cellStyle name="Percent [0] 4" xfId="519"/>
    <cellStyle name="Percent [00]" xfId="520"/>
    <cellStyle name="Percent [00] 2" xfId="521"/>
    <cellStyle name="Percent [00] 3" xfId="522"/>
    <cellStyle name="Percent [00] 4" xfId="523"/>
    <cellStyle name="Percent [2]" xfId="524"/>
    <cellStyle name="Percent [2] 2" xfId="525"/>
    <cellStyle name="Percent [2] 3" xfId="526"/>
    <cellStyle name="Percent [2] 4" xfId="527"/>
    <cellStyle name="Percent 1" xfId="528"/>
    <cellStyle name="Percent 2" xfId="529"/>
    <cellStyle name="Percent_Account Detail" xfId="530"/>
    <cellStyle name="podkapitola" xfId="531"/>
    <cellStyle name="Podnadpis" xfId="532"/>
    <cellStyle name="Podnadpis 2" xfId="533"/>
    <cellStyle name="Podnadpis 3" xfId="534"/>
    <cellStyle name="Podnadpis 3 2" xfId="535"/>
    <cellStyle name="polozka" xfId="536"/>
    <cellStyle name="Popis" xfId="537"/>
    <cellStyle name="popis polozky" xfId="538"/>
    <cellStyle name="Poznámka 2" xfId="539"/>
    <cellStyle name="Poznámka 2 2" xfId="540"/>
    <cellStyle name="Poznámka 2 3" xfId="541"/>
    <cellStyle name="Poznámka 3" xfId="542"/>
    <cellStyle name="Poznámka 3 2" xfId="543"/>
    <cellStyle name="Poznámka 4" xfId="544"/>
    <cellStyle name="Poznámka 5" xfId="545"/>
    <cellStyle name="Prefilled" xfId="546"/>
    <cellStyle name="PrePop Currency (0)" xfId="547"/>
    <cellStyle name="PrePop Currency (2)" xfId="548"/>
    <cellStyle name="PrePop Units (0)" xfId="549"/>
    <cellStyle name="PrePop Units (1)" xfId="550"/>
    <cellStyle name="PrePop Units (2)" xfId="551"/>
    <cellStyle name="Propojená buňka 2" xfId="552"/>
    <cellStyle name="Propojená buňka 3" xfId="553"/>
    <cellStyle name="R_price" xfId="554"/>
    <cellStyle name="R_type" xfId="555"/>
    <cellStyle name="Shaded" xfId="556"/>
    <cellStyle name="SKP" xfId="557"/>
    <cellStyle name="Skupina" xfId="558"/>
    <cellStyle name="snizeni" xfId="559"/>
    <cellStyle name="Správně 2" xfId="560"/>
    <cellStyle name="Správně 2 2" xfId="561"/>
    <cellStyle name="Správně 3" xfId="562"/>
    <cellStyle name="Správně 4" xfId="563"/>
    <cellStyle name="Správně 5" xfId="564"/>
    <cellStyle name="Standaard_Blad1_3" xfId="565"/>
    <cellStyle name="Standard_Tabelle1" xfId="566"/>
    <cellStyle name="Stín+tučně" xfId="567"/>
    <cellStyle name="Stín+tučně+velké písmo" xfId="568"/>
    <cellStyle name="Styl 1" xfId="569"/>
    <cellStyle name="Styl 1 2" xfId="570"/>
    <cellStyle name="Styl 1 3" xfId="571"/>
    <cellStyle name="subhead" xfId="572"/>
    <cellStyle name="Sum" xfId="573"/>
    <cellStyle name="Sum %of HV" xfId="574"/>
    <cellStyle name="tabulka cenník" xfId="575"/>
    <cellStyle name="Text Indent A" xfId="576"/>
    <cellStyle name="Text Indent B" xfId="577"/>
    <cellStyle name="Text Indent B 2" xfId="578"/>
    <cellStyle name="Text Indent B 3" xfId="579"/>
    <cellStyle name="Text Indent B 4" xfId="580"/>
    <cellStyle name="Text Indent C" xfId="581"/>
    <cellStyle name="Text Indent C 2" xfId="582"/>
    <cellStyle name="Text Indent C 3" xfId="583"/>
    <cellStyle name="Text Indent C 4" xfId="584"/>
    <cellStyle name="Text upozornění 2" xfId="585"/>
    <cellStyle name="Thousands (0)" xfId="586"/>
    <cellStyle name="Thousands (1)" xfId="587"/>
    <cellStyle name="time" xfId="588"/>
    <cellStyle name="Total" xfId="589"/>
    <cellStyle name="Tučně" xfId="590"/>
    <cellStyle name="TYP ŘÁDKU_4(sloupceJ-L)" xfId="591"/>
    <cellStyle name="Underline 2" xfId="592"/>
    <cellStyle name="Vstup 2" xfId="593"/>
    <cellStyle name="Vstup 2 2" xfId="594"/>
    <cellStyle name="Vstup 3" xfId="595"/>
    <cellStyle name="Vstup 4" xfId="596"/>
    <cellStyle name="Vstup 5" xfId="597"/>
    <cellStyle name="Výpočet 2" xfId="598"/>
    <cellStyle name="Výpočet 2 2" xfId="599"/>
    <cellStyle name="Výpočet 3" xfId="600"/>
    <cellStyle name="Výpočet 4" xfId="601"/>
    <cellStyle name="Výpočet 5" xfId="602"/>
    <cellStyle name="výprodej" xfId="603"/>
    <cellStyle name="Výstup 2" xfId="604"/>
    <cellStyle name="Výstup 2 2" xfId="605"/>
    <cellStyle name="Výstup 3" xfId="606"/>
    <cellStyle name="Výstup 4" xfId="607"/>
    <cellStyle name="Výstup 5" xfId="608"/>
    <cellStyle name="Vysvětlující text 2" xfId="609"/>
    <cellStyle name="Währung [0]_Tabelle1" xfId="610"/>
    <cellStyle name="Währung_Tabelle1" xfId="611"/>
    <cellStyle name="Year" xfId="612"/>
    <cellStyle name="základní" xfId="613"/>
    <cellStyle name="základní 2" xfId="614"/>
    <cellStyle name="základní 3" xfId="615"/>
    <cellStyle name="základní 4" xfId="616"/>
    <cellStyle name="Zboží" xfId="617"/>
    <cellStyle name="Zvýraznění 1 2" xfId="618"/>
    <cellStyle name="Zvýraznění 1 2 2" xfId="619"/>
    <cellStyle name="Zvýraznění 1 3" xfId="620"/>
    <cellStyle name="Zvýraznění 1 4" xfId="621"/>
    <cellStyle name="Zvýraznění 1 5" xfId="622"/>
    <cellStyle name="Zvýraznění 2 2" xfId="623"/>
    <cellStyle name="Zvýraznění 2 2 2" xfId="624"/>
    <cellStyle name="Zvýraznění 2 3" xfId="625"/>
    <cellStyle name="Zvýraznění 2 4" xfId="626"/>
    <cellStyle name="Zvýraznění 2 5" xfId="627"/>
    <cellStyle name="Zvýraznění 3 2" xfId="628"/>
    <cellStyle name="Zvýraznění 3 2 2" xfId="629"/>
    <cellStyle name="Zvýraznění 3 3" xfId="630"/>
    <cellStyle name="Zvýraznění 3 4" xfId="631"/>
    <cellStyle name="Zvýraznění 3 5" xfId="632"/>
    <cellStyle name="Zvýraznění 4 2" xfId="633"/>
    <cellStyle name="Zvýraznění 4 2 2" xfId="634"/>
    <cellStyle name="Zvýraznění 4 3" xfId="635"/>
    <cellStyle name="Zvýraznění 4 4" xfId="636"/>
    <cellStyle name="Zvýraznění 4 5" xfId="637"/>
    <cellStyle name="Zvýraznění 5 2" xfId="638"/>
    <cellStyle name="Zvýraznění 5 2 2" xfId="639"/>
    <cellStyle name="Zvýraznění 5 3" xfId="640"/>
    <cellStyle name="Zvýraznění 5 4" xfId="641"/>
    <cellStyle name="Zvýraznění 6 2" xfId="642"/>
    <cellStyle name="Zvýraznění 6 2 2" xfId="643"/>
    <cellStyle name="Zvýraznění 6 3" xfId="644"/>
    <cellStyle name="Zvýraznění 6 4" xfId="645"/>
    <cellStyle name="Zvýraznění 6 5" xfId="646"/>
    <cellStyle name="千位[0]_laroux" xfId="647"/>
    <cellStyle name="千位_laroux" xfId="648"/>
    <cellStyle name="千分位[0]_laroux" xfId="649"/>
    <cellStyle name="千分位_laroux" xfId="650"/>
    <cellStyle name="常规_~0053317" xfId="651"/>
    <cellStyle name="普通_laroux" xfId="6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34</xdr:row>
          <xdr:rowOff>9525</xdr:rowOff>
        </xdr:from>
        <xdr:to>
          <xdr:col>10</xdr:col>
          <xdr:colOff>57150</xdr:colOff>
          <xdr:row>55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-zak&#225;zky\2005\OS+OSZ%20N&#225;chod\Prov&#225;d&#283;c&#237;%20projekt%202005\Cenovky%20od%20dodavatel&#367;\Reh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Nabídka"/>
      <sheetName val="Nabídka (2)"/>
    </sheetNames>
    <sheetDataSet>
      <sheetData sheetId="0">
        <row r="8">
          <cell r="B8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workbookViewId="0" topLeftCell="A1">
      <selection activeCell="A35" sqref="A35:XFD56"/>
    </sheetView>
  </sheetViews>
  <sheetFormatPr defaultColWidth="10.5" defaultRowHeight="13.5"/>
  <cols>
    <col min="1" max="1" width="6.66015625" style="274" customWidth="1"/>
    <col min="2" max="2" width="4.5" style="274" customWidth="1"/>
    <col min="3" max="6" width="10.5" style="274" customWidth="1"/>
    <col min="7" max="7" width="15" style="274" customWidth="1"/>
    <col min="8" max="8" width="14.16015625" style="274" customWidth="1"/>
    <col min="9" max="9" width="16.83203125" style="274" customWidth="1"/>
    <col min="10" max="10" width="0.328125" style="274" customWidth="1"/>
    <col min="11" max="256" width="10.5" style="274" customWidth="1"/>
    <col min="257" max="257" width="6.66015625" style="274" customWidth="1"/>
    <col min="258" max="258" width="4.5" style="274" customWidth="1"/>
    <col min="259" max="262" width="10.5" style="274" customWidth="1"/>
    <col min="263" max="263" width="15" style="274" customWidth="1"/>
    <col min="264" max="264" width="14.16015625" style="274" customWidth="1"/>
    <col min="265" max="265" width="16.83203125" style="274" customWidth="1"/>
    <col min="266" max="266" width="0.328125" style="274" customWidth="1"/>
    <col min="267" max="512" width="10.5" style="274" customWidth="1"/>
    <col min="513" max="513" width="6.66015625" style="274" customWidth="1"/>
    <col min="514" max="514" width="4.5" style="274" customWidth="1"/>
    <col min="515" max="518" width="10.5" style="274" customWidth="1"/>
    <col min="519" max="519" width="15" style="274" customWidth="1"/>
    <col min="520" max="520" width="14.16015625" style="274" customWidth="1"/>
    <col min="521" max="521" width="16.83203125" style="274" customWidth="1"/>
    <col min="522" max="522" width="0.328125" style="274" customWidth="1"/>
    <col min="523" max="768" width="10.5" style="274" customWidth="1"/>
    <col min="769" max="769" width="6.66015625" style="274" customWidth="1"/>
    <col min="770" max="770" width="4.5" style="274" customWidth="1"/>
    <col min="771" max="774" width="10.5" style="274" customWidth="1"/>
    <col min="775" max="775" width="15" style="274" customWidth="1"/>
    <col min="776" max="776" width="14.16015625" style="274" customWidth="1"/>
    <col min="777" max="777" width="16.83203125" style="274" customWidth="1"/>
    <col min="778" max="778" width="0.328125" style="274" customWidth="1"/>
    <col min="779" max="1024" width="10.5" style="274" customWidth="1"/>
    <col min="1025" max="1025" width="6.66015625" style="274" customWidth="1"/>
    <col min="1026" max="1026" width="4.5" style="274" customWidth="1"/>
    <col min="1027" max="1030" width="10.5" style="274" customWidth="1"/>
    <col min="1031" max="1031" width="15" style="274" customWidth="1"/>
    <col min="1032" max="1032" width="14.16015625" style="274" customWidth="1"/>
    <col min="1033" max="1033" width="16.83203125" style="274" customWidth="1"/>
    <col min="1034" max="1034" width="0.328125" style="274" customWidth="1"/>
    <col min="1035" max="1280" width="10.5" style="274" customWidth="1"/>
    <col min="1281" max="1281" width="6.66015625" style="274" customWidth="1"/>
    <col min="1282" max="1282" width="4.5" style="274" customWidth="1"/>
    <col min="1283" max="1286" width="10.5" style="274" customWidth="1"/>
    <col min="1287" max="1287" width="15" style="274" customWidth="1"/>
    <col min="1288" max="1288" width="14.16015625" style="274" customWidth="1"/>
    <col min="1289" max="1289" width="16.83203125" style="274" customWidth="1"/>
    <col min="1290" max="1290" width="0.328125" style="274" customWidth="1"/>
    <col min="1291" max="1536" width="10.5" style="274" customWidth="1"/>
    <col min="1537" max="1537" width="6.66015625" style="274" customWidth="1"/>
    <col min="1538" max="1538" width="4.5" style="274" customWidth="1"/>
    <col min="1539" max="1542" width="10.5" style="274" customWidth="1"/>
    <col min="1543" max="1543" width="15" style="274" customWidth="1"/>
    <col min="1544" max="1544" width="14.16015625" style="274" customWidth="1"/>
    <col min="1545" max="1545" width="16.83203125" style="274" customWidth="1"/>
    <col min="1546" max="1546" width="0.328125" style="274" customWidth="1"/>
    <col min="1547" max="1792" width="10.5" style="274" customWidth="1"/>
    <col min="1793" max="1793" width="6.66015625" style="274" customWidth="1"/>
    <col min="1794" max="1794" width="4.5" style="274" customWidth="1"/>
    <col min="1795" max="1798" width="10.5" style="274" customWidth="1"/>
    <col min="1799" max="1799" width="15" style="274" customWidth="1"/>
    <col min="1800" max="1800" width="14.16015625" style="274" customWidth="1"/>
    <col min="1801" max="1801" width="16.83203125" style="274" customWidth="1"/>
    <col min="1802" max="1802" width="0.328125" style="274" customWidth="1"/>
    <col min="1803" max="2048" width="10.5" style="274" customWidth="1"/>
    <col min="2049" max="2049" width="6.66015625" style="274" customWidth="1"/>
    <col min="2050" max="2050" width="4.5" style="274" customWidth="1"/>
    <col min="2051" max="2054" width="10.5" style="274" customWidth="1"/>
    <col min="2055" max="2055" width="15" style="274" customWidth="1"/>
    <col min="2056" max="2056" width="14.16015625" style="274" customWidth="1"/>
    <col min="2057" max="2057" width="16.83203125" style="274" customWidth="1"/>
    <col min="2058" max="2058" width="0.328125" style="274" customWidth="1"/>
    <col min="2059" max="2304" width="10.5" style="274" customWidth="1"/>
    <col min="2305" max="2305" width="6.66015625" style="274" customWidth="1"/>
    <col min="2306" max="2306" width="4.5" style="274" customWidth="1"/>
    <col min="2307" max="2310" width="10.5" style="274" customWidth="1"/>
    <col min="2311" max="2311" width="15" style="274" customWidth="1"/>
    <col min="2312" max="2312" width="14.16015625" style="274" customWidth="1"/>
    <col min="2313" max="2313" width="16.83203125" style="274" customWidth="1"/>
    <col min="2314" max="2314" width="0.328125" style="274" customWidth="1"/>
    <col min="2315" max="2560" width="10.5" style="274" customWidth="1"/>
    <col min="2561" max="2561" width="6.66015625" style="274" customWidth="1"/>
    <col min="2562" max="2562" width="4.5" style="274" customWidth="1"/>
    <col min="2563" max="2566" width="10.5" style="274" customWidth="1"/>
    <col min="2567" max="2567" width="15" style="274" customWidth="1"/>
    <col min="2568" max="2568" width="14.16015625" style="274" customWidth="1"/>
    <col min="2569" max="2569" width="16.83203125" style="274" customWidth="1"/>
    <col min="2570" max="2570" width="0.328125" style="274" customWidth="1"/>
    <col min="2571" max="2816" width="10.5" style="274" customWidth="1"/>
    <col min="2817" max="2817" width="6.66015625" style="274" customWidth="1"/>
    <col min="2818" max="2818" width="4.5" style="274" customWidth="1"/>
    <col min="2819" max="2822" width="10.5" style="274" customWidth="1"/>
    <col min="2823" max="2823" width="15" style="274" customWidth="1"/>
    <col min="2824" max="2824" width="14.16015625" style="274" customWidth="1"/>
    <col min="2825" max="2825" width="16.83203125" style="274" customWidth="1"/>
    <col min="2826" max="2826" width="0.328125" style="274" customWidth="1"/>
    <col min="2827" max="3072" width="10.5" style="274" customWidth="1"/>
    <col min="3073" max="3073" width="6.66015625" style="274" customWidth="1"/>
    <col min="3074" max="3074" width="4.5" style="274" customWidth="1"/>
    <col min="3075" max="3078" width="10.5" style="274" customWidth="1"/>
    <col min="3079" max="3079" width="15" style="274" customWidth="1"/>
    <col min="3080" max="3080" width="14.16015625" style="274" customWidth="1"/>
    <col min="3081" max="3081" width="16.83203125" style="274" customWidth="1"/>
    <col min="3082" max="3082" width="0.328125" style="274" customWidth="1"/>
    <col min="3083" max="3328" width="10.5" style="274" customWidth="1"/>
    <col min="3329" max="3329" width="6.66015625" style="274" customWidth="1"/>
    <col min="3330" max="3330" width="4.5" style="274" customWidth="1"/>
    <col min="3331" max="3334" width="10.5" style="274" customWidth="1"/>
    <col min="3335" max="3335" width="15" style="274" customWidth="1"/>
    <col min="3336" max="3336" width="14.16015625" style="274" customWidth="1"/>
    <col min="3337" max="3337" width="16.83203125" style="274" customWidth="1"/>
    <col min="3338" max="3338" width="0.328125" style="274" customWidth="1"/>
    <col min="3339" max="3584" width="10.5" style="274" customWidth="1"/>
    <col min="3585" max="3585" width="6.66015625" style="274" customWidth="1"/>
    <col min="3586" max="3586" width="4.5" style="274" customWidth="1"/>
    <col min="3587" max="3590" width="10.5" style="274" customWidth="1"/>
    <col min="3591" max="3591" width="15" style="274" customWidth="1"/>
    <col min="3592" max="3592" width="14.16015625" style="274" customWidth="1"/>
    <col min="3593" max="3593" width="16.83203125" style="274" customWidth="1"/>
    <col min="3594" max="3594" width="0.328125" style="274" customWidth="1"/>
    <col min="3595" max="3840" width="10.5" style="274" customWidth="1"/>
    <col min="3841" max="3841" width="6.66015625" style="274" customWidth="1"/>
    <col min="3842" max="3842" width="4.5" style="274" customWidth="1"/>
    <col min="3843" max="3846" width="10.5" style="274" customWidth="1"/>
    <col min="3847" max="3847" width="15" style="274" customWidth="1"/>
    <col min="3848" max="3848" width="14.16015625" style="274" customWidth="1"/>
    <col min="3849" max="3849" width="16.83203125" style="274" customWidth="1"/>
    <col min="3850" max="3850" width="0.328125" style="274" customWidth="1"/>
    <col min="3851" max="4096" width="10.5" style="274" customWidth="1"/>
    <col min="4097" max="4097" width="6.66015625" style="274" customWidth="1"/>
    <col min="4098" max="4098" width="4.5" style="274" customWidth="1"/>
    <col min="4099" max="4102" width="10.5" style="274" customWidth="1"/>
    <col min="4103" max="4103" width="15" style="274" customWidth="1"/>
    <col min="4104" max="4104" width="14.16015625" style="274" customWidth="1"/>
    <col min="4105" max="4105" width="16.83203125" style="274" customWidth="1"/>
    <col min="4106" max="4106" width="0.328125" style="274" customWidth="1"/>
    <col min="4107" max="4352" width="10.5" style="274" customWidth="1"/>
    <col min="4353" max="4353" width="6.66015625" style="274" customWidth="1"/>
    <col min="4354" max="4354" width="4.5" style="274" customWidth="1"/>
    <col min="4355" max="4358" width="10.5" style="274" customWidth="1"/>
    <col min="4359" max="4359" width="15" style="274" customWidth="1"/>
    <col min="4360" max="4360" width="14.16015625" style="274" customWidth="1"/>
    <col min="4361" max="4361" width="16.83203125" style="274" customWidth="1"/>
    <col min="4362" max="4362" width="0.328125" style="274" customWidth="1"/>
    <col min="4363" max="4608" width="10.5" style="274" customWidth="1"/>
    <col min="4609" max="4609" width="6.66015625" style="274" customWidth="1"/>
    <col min="4610" max="4610" width="4.5" style="274" customWidth="1"/>
    <col min="4611" max="4614" width="10.5" style="274" customWidth="1"/>
    <col min="4615" max="4615" width="15" style="274" customWidth="1"/>
    <col min="4616" max="4616" width="14.16015625" style="274" customWidth="1"/>
    <col min="4617" max="4617" width="16.83203125" style="274" customWidth="1"/>
    <col min="4618" max="4618" width="0.328125" style="274" customWidth="1"/>
    <col min="4619" max="4864" width="10.5" style="274" customWidth="1"/>
    <col min="4865" max="4865" width="6.66015625" style="274" customWidth="1"/>
    <col min="4866" max="4866" width="4.5" style="274" customWidth="1"/>
    <col min="4867" max="4870" width="10.5" style="274" customWidth="1"/>
    <col min="4871" max="4871" width="15" style="274" customWidth="1"/>
    <col min="4872" max="4872" width="14.16015625" style="274" customWidth="1"/>
    <col min="4873" max="4873" width="16.83203125" style="274" customWidth="1"/>
    <col min="4874" max="4874" width="0.328125" style="274" customWidth="1"/>
    <col min="4875" max="5120" width="10.5" style="274" customWidth="1"/>
    <col min="5121" max="5121" width="6.66015625" style="274" customWidth="1"/>
    <col min="5122" max="5122" width="4.5" style="274" customWidth="1"/>
    <col min="5123" max="5126" width="10.5" style="274" customWidth="1"/>
    <col min="5127" max="5127" width="15" style="274" customWidth="1"/>
    <col min="5128" max="5128" width="14.16015625" style="274" customWidth="1"/>
    <col min="5129" max="5129" width="16.83203125" style="274" customWidth="1"/>
    <col min="5130" max="5130" width="0.328125" style="274" customWidth="1"/>
    <col min="5131" max="5376" width="10.5" style="274" customWidth="1"/>
    <col min="5377" max="5377" width="6.66015625" style="274" customWidth="1"/>
    <col min="5378" max="5378" width="4.5" style="274" customWidth="1"/>
    <col min="5379" max="5382" width="10.5" style="274" customWidth="1"/>
    <col min="5383" max="5383" width="15" style="274" customWidth="1"/>
    <col min="5384" max="5384" width="14.16015625" style="274" customWidth="1"/>
    <col min="5385" max="5385" width="16.83203125" style="274" customWidth="1"/>
    <col min="5386" max="5386" width="0.328125" style="274" customWidth="1"/>
    <col min="5387" max="5632" width="10.5" style="274" customWidth="1"/>
    <col min="5633" max="5633" width="6.66015625" style="274" customWidth="1"/>
    <col min="5634" max="5634" width="4.5" style="274" customWidth="1"/>
    <col min="5635" max="5638" width="10.5" style="274" customWidth="1"/>
    <col min="5639" max="5639" width="15" style="274" customWidth="1"/>
    <col min="5640" max="5640" width="14.16015625" style="274" customWidth="1"/>
    <col min="5641" max="5641" width="16.83203125" style="274" customWidth="1"/>
    <col min="5642" max="5642" width="0.328125" style="274" customWidth="1"/>
    <col min="5643" max="5888" width="10.5" style="274" customWidth="1"/>
    <col min="5889" max="5889" width="6.66015625" style="274" customWidth="1"/>
    <col min="5890" max="5890" width="4.5" style="274" customWidth="1"/>
    <col min="5891" max="5894" width="10.5" style="274" customWidth="1"/>
    <col min="5895" max="5895" width="15" style="274" customWidth="1"/>
    <col min="5896" max="5896" width="14.16015625" style="274" customWidth="1"/>
    <col min="5897" max="5897" width="16.83203125" style="274" customWidth="1"/>
    <col min="5898" max="5898" width="0.328125" style="274" customWidth="1"/>
    <col min="5899" max="6144" width="10.5" style="274" customWidth="1"/>
    <col min="6145" max="6145" width="6.66015625" style="274" customWidth="1"/>
    <col min="6146" max="6146" width="4.5" style="274" customWidth="1"/>
    <col min="6147" max="6150" width="10.5" style="274" customWidth="1"/>
    <col min="6151" max="6151" width="15" style="274" customWidth="1"/>
    <col min="6152" max="6152" width="14.16015625" style="274" customWidth="1"/>
    <col min="6153" max="6153" width="16.83203125" style="274" customWidth="1"/>
    <col min="6154" max="6154" width="0.328125" style="274" customWidth="1"/>
    <col min="6155" max="6400" width="10.5" style="274" customWidth="1"/>
    <col min="6401" max="6401" width="6.66015625" style="274" customWidth="1"/>
    <col min="6402" max="6402" width="4.5" style="274" customWidth="1"/>
    <col min="6403" max="6406" width="10.5" style="274" customWidth="1"/>
    <col min="6407" max="6407" width="15" style="274" customWidth="1"/>
    <col min="6408" max="6408" width="14.16015625" style="274" customWidth="1"/>
    <col min="6409" max="6409" width="16.83203125" style="274" customWidth="1"/>
    <col min="6410" max="6410" width="0.328125" style="274" customWidth="1"/>
    <col min="6411" max="6656" width="10.5" style="274" customWidth="1"/>
    <col min="6657" max="6657" width="6.66015625" style="274" customWidth="1"/>
    <col min="6658" max="6658" width="4.5" style="274" customWidth="1"/>
    <col min="6659" max="6662" width="10.5" style="274" customWidth="1"/>
    <col min="6663" max="6663" width="15" style="274" customWidth="1"/>
    <col min="6664" max="6664" width="14.16015625" style="274" customWidth="1"/>
    <col min="6665" max="6665" width="16.83203125" style="274" customWidth="1"/>
    <col min="6666" max="6666" width="0.328125" style="274" customWidth="1"/>
    <col min="6667" max="6912" width="10.5" style="274" customWidth="1"/>
    <col min="6913" max="6913" width="6.66015625" style="274" customWidth="1"/>
    <col min="6914" max="6914" width="4.5" style="274" customWidth="1"/>
    <col min="6915" max="6918" width="10.5" style="274" customWidth="1"/>
    <col min="6919" max="6919" width="15" style="274" customWidth="1"/>
    <col min="6920" max="6920" width="14.16015625" style="274" customWidth="1"/>
    <col min="6921" max="6921" width="16.83203125" style="274" customWidth="1"/>
    <col min="6922" max="6922" width="0.328125" style="274" customWidth="1"/>
    <col min="6923" max="7168" width="10.5" style="274" customWidth="1"/>
    <col min="7169" max="7169" width="6.66015625" style="274" customWidth="1"/>
    <col min="7170" max="7170" width="4.5" style="274" customWidth="1"/>
    <col min="7171" max="7174" width="10.5" style="274" customWidth="1"/>
    <col min="7175" max="7175" width="15" style="274" customWidth="1"/>
    <col min="7176" max="7176" width="14.16015625" style="274" customWidth="1"/>
    <col min="7177" max="7177" width="16.83203125" style="274" customWidth="1"/>
    <col min="7178" max="7178" width="0.328125" style="274" customWidth="1"/>
    <col min="7179" max="7424" width="10.5" style="274" customWidth="1"/>
    <col min="7425" max="7425" width="6.66015625" style="274" customWidth="1"/>
    <col min="7426" max="7426" width="4.5" style="274" customWidth="1"/>
    <col min="7427" max="7430" width="10.5" style="274" customWidth="1"/>
    <col min="7431" max="7431" width="15" style="274" customWidth="1"/>
    <col min="7432" max="7432" width="14.16015625" style="274" customWidth="1"/>
    <col min="7433" max="7433" width="16.83203125" style="274" customWidth="1"/>
    <col min="7434" max="7434" width="0.328125" style="274" customWidth="1"/>
    <col min="7435" max="7680" width="10.5" style="274" customWidth="1"/>
    <col min="7681" max="7681" width="6.66015625" style="274" customWidth="1"/>
    <col min="7682" max="7682" width="4.5" style="274" customWidth="1"/>
    <col min="7683" max="7686" width="10.5" style="274" customWidth="1"/>
    <col min="7687" max="7687" width="15" style="274" customWidth="1"/>
    <col min="7688" max="7688" width="14.16015625" style="274" customWidth="1"/>
    <col min="7689" max="7689" width="16.83203125" style="274" customWidth="1"/>
    <col min="7690" max="7690" width="0.328125" style="274" customWidth="1"/>
    <col min="7691" max="7936" width="10.5" style="274" customWidth="1"/>
    <col min="7937" max="7937" width="6.66015625" style="274" customWidth="1"/>
    <col min="7938" max="7938" width="4.5" style="274" customWidth="1"/>
    <col min="7939" max="7942" width="10.5" style="274" customWidth="1"/>
    <col min="7943" max="7943" width="15" style="274" customWidth="1"/>
    <col min="7944" max="7944" width="14.16015625" style="274" customWidth="1"/>
    <col min="7945" max="7945" width="16.83203125" style="274" customWidth="1"/>
    <col min="7946" max="7946" width="0.328125" style="274" customWidth="1"/>
    <col min="7947" max="8192" width="10.5" style="274" customWidth="1"/>
    <col min="8193" max="8193" width="6.66015625" style="274" customWidth="1"/>
    <col min="8194" max="8194" width="4.5" style="274" customWidth="1"/>
    <col min="8195" max="8198" width="10.5" style="274" customWidth="1"/>
    <col min="8199" max="8199" width="15" style="274" customWidth="1"/>
    <col min="8200" max="8200" width="14.16015625" style="274" customWidth="1"/>
    <col min="8201" max="8201" width="16.83203125" style="274" customWidth="1"/>
    <col min="8202" max="8202" width="0.328125" style="274" customWidth="1"/>
    <col min="8203" max="8448" width="10.5" style="274" customWidth="1"/>
    <col min="8449" max="8449" width="6.66015625" style="274" customWidth="1"/>
    <col min="8450" max="8450" width="4.5" style="274" customWidth="1"/>
    <col min="8451" max="8454" width="10.5" style="274" customWidth="1"/>
    <col min="8455" max="8455" width="15" style="274" customWidth="1"/>
    <col min="8456" max="8456" width="14.16015625" style="274" customWidth="1"/>
    <col min="8457" max="8457" width="16.83203125" style="274" customWidth="1"/>
    <col min="8458" max="8458" width="0.328125" style="274" customWidth="1"/>
    <col min="8459" max="8704" width="10.5" style="274" customWidth="1"/>
    <col min="8705" max="8705" width="6.66015625" style="274" customWidth="1"/>
    <col min="8706" max="8706" width="4.5" style="274" customWidth="1"/>
    <col min="8707" max="8710" width="10.5" style="274" customWidth="1"/>
    <col min="8711" max="8711" width="15" style="274" customWidth="1"/>
    <col min="8712" max="8712" width="14.16015625" style="274" customWidth="1"/>
    <col min="8713" max="8713" width="16.83203125" style="274" customWidth="1"/>
    <col min="8714" max="8714" width="0.328125" style="274" customWidth="1"/>
    <col min="8715" max="8960" width="10.5" style="274" customWidth="1"/>
    <col min="8961" max="8961" width="6.66015625" style="274" customWidth="1"/>
    <col min="8962" max="8962" width="4.5" style="274" customWidth="1"/>
    <col min="8963" max="8966" width="10.5" style="274" customWidth="1"/>
    <col min="8967" max="8967" width="15" style="274" customWidth="1"/>
    <col min="8968" max="8968" width="14.16015625" style="274" customWidth="1"/>
    <col min="8969" max="8969" width="16.83203125" style="274" customWidth="1"/>
    <col min="8970" max="8970" width="0.328125" style="274" customWidth="1"/>
    <col min="8971" max="9216" width="10.5" style="274" customWidth="1"/>
    <col min="9217" max="9217" width="6.66015625" style="274" customWidth="1"/>
    <col min="9218" max="9218" width="4.5" style="274" customWidth="1"/>
    <col min="9219" max="9222" width="10.5" style="274" customWidth="1"/>
    <col min="9223" max="9223" width="15" style="274" customWidth="1"/>
    <col min="9224" max="9224" width="14.16015625" style="274" customWidth="1"/>
    <col min="9225" max="9225" width="16.83203125" style="274" customWidth="1"/>
    <col min="9226" max="9226" width="0.328125" style="274" customWidth="1"/>
    <col min="9227" max="9472" width="10.5" style="274" customWidth="1"/>
    <col min="9473" max="9473" width="6.66015625" style="274" customWidth="1"/>
    <col min="9474" max="9474" width="4.5" style="274" customWidth="1"/>
    <col min="9475" max="9478" width="10.5" style="274" customWidth="1"/>
    <col min="9479" max="9479" width="15" style="274" customWidth="1"/>
    <col min="9480" max="9480" width="14.16015625" style="274" customWidth="1"/>
    <col min="9481" max="9481" width="16.83203125" style="274" customWidth="1"/>
    <col min="9482" max="9482" width="0.328125" style="274" customWidth="1"/>
    <col min="9483" max="9728" width="10.5" style="274" customWidth="1"/>
    <col min="9729" max="9729" width="6.66015625" style="274" customWidth="1"/>
    <col min="9730" max="9730" width="4.5" style="274" customWidth="1"/>
    <col min="9731" max="9734" width="10.5" style="274" customWidth="1"/>
    <col min="9735" max="9735" width="15" style="274" customWidth="1"/>
    <col min="9736" max="9736" width="14.16015625" style="274" customWidth="1"/>
    <col min="9737" max="9737" width="16.83203125" style="274" customWidth="1"/>
    <col min="9738" max="9738" width="0.328125" style="274" customWidth="1"/>
    <col min="9739" max="9984" width="10.5" style="274" customWidth="1"/>
    <col min="9985" max="9985" width="6.66015625" style="274" customWidth="1"/>
    <col min="9986" max="9986" width="4.5" style="274" customWidth="1"/>
    <col min="9987" max="9990" width="10.5" style="274" customWidth="1"/>
    <col min="9991" max="9991" width="15" style="274" customWidth="1"/>
    <col min="9992" max="9992" width="14.16015625" style="274" customWidth="1"/>
    <col min="9993" max="9993" width="16.83203125" style="274" customWidth="1"/>
    <col min="9994" max="9994" width="0.328125" style="274" customWidth="1"/>
    <col min="9995" max="10240" width="10.5" style="274" customWidth="1"/>
    <col min="10241" max="10241" width="6.66015625" style="274" customWidth="1"/>
    <col min="10242" max="10242" width="4.5" style="274" customWidth="1"/>
    <col min="10243" max="10246" width="10.5" style="274" customWidth="1"/>
    <col min="10247" max="10247" width="15" style="274" customWidth="1"/>
    <col min="10248" max="10248" width="14.16015625" style="274" customWidth="1"/>
    <col min="10249" max="10249" width="16.83203125" style="274" customWidth="1"/>
    <col min="10250" max="10250" width="0.328125" style="274" customWidth="1"/>
    <col min="10251" max="10496" width="10.5" style="274" customWidth="1"/>
    <col min="10497" max="10497" width="6.66015625" style="274" customWidth="1"/>
    <col min="10498" max="10498" width="4.5" style="274" customWidth="1"/>
    <col min="10499" max="10502" width="10.5" style="274" customWidth="1"/>
    <col min="10503" max="10503" width="15" style="274" customWidth="1"/>
    <col min="10504" max="10504" width="14.16015625" style="274" customWidth="1"/>
    <col min="10505" max="10505" width="16.83203125" style="274" customWidth="1"/>
    <col min="10506" max="10506" width="0.328125" style="274" customWidth="1"/>
    <col min="10507" max="10752" width="10.5" style="274" customWidth="1"/>
    <col min="10753" max="10753" width="6.66015625" style="274" customWidth="1"/>
    <col min="10754" max="10754" width="4.5" style="274" customWidth="1"/>
    <col min="10755" max="10758" width="10.5" style="274" customWidth="1"/>
    <col min="10759" max="10759" width="15" style="274" customWidth="1"/>
    <col min="10760" max="10760" width="14.16015625" style="274" customWidth="1"/>
    <col min="10761" max="10761" width="16.83203125" style="274" customWidth="1"/>
    <col min="10762" max="10762" width="0.328125" style="274" customWidth="1"/>
    <col min="10763" max="11008" width="10.5" style="274" customWidth="1"/>
    <col min="11009" max="11009" width="6.66015625" style="274" customWidth="1"/>
    <col min="11010" max="11010" width="4.5" style="274" customWidth="1"/>
    <col min="11011" max="11014" width="10.5" style="274" customWidth="1"/>
    <col min="11015" max="11015" width="15" style="274" customWidth="1"/>
    <col min="11016" max="11016" width="14.16015625" style="274" customWidth="1"/>
    <col min="11017" max="11017" width="16.83203125" style="274" customWidth="1"/>
    <col min="11018" max="11018" width="0.328125" style="274" customWidth="1"/>
    <col min="11019" max="11264" width="10.5" style="274" customWidth="1"/>
    <col min="11265" max="11265" width="6.66015625" style="274" customWidth="1"/>
    <col min="11266" max="11266" width="4.5" style="274" customWidth="1"/>
    <col min="11267" max="11270" width="10.5" style="274" customWidth="1"/>
    <col min="11271" max="11271" width="15" style="274" customWidth="1"/>
    <col min="11272" max="11272" width="14.16015625" style="274" customWidth="1"/>
    <col min="11273" max="11273" width="16.83203125" style="274" customWidth="1"/>
    <col min="11274" max="11274" width="0.328125" style="274" customWidth="1"/>
    <col min="11275" max="11520" width="10.5" style="274" customWidth="1"/>
    <col min="11521" max="11521" width="6.66015625" style="274" customWidth="1"/>
    <col min="11522" max="11522" width="4.5" style="274" customWidth="1"/>
    <col min="11523" max="11526" width="10.5" style="274" customWidth="1"/>
    <col min="11527" max="11527" width="15" style="274" customWidth="1"/>
    <col min="11528" max="11528" width="14.16015625" style="274" customWidth="1"/>
    <col min="11529" max="11529" width="16.83203125" style="274" customWidth="1"/>
    <col min="11530" max="11530" width="0.328125" style="274" customWidth="1"/>
    <col min="11531" max="11776" width="10.5" style="274" customWidth="1"/>
    <col min="11777" max="11777" width="6.66015625" style="274" customWidth="1"/>
    <col min="11778" max="11778" width="4.5" style="274" customWidth="1"/>
    <col min="11779" max="11782" width="10.5" style="274" customWidth="1"/>
    <col min="11783" max="11783" width="15" style="274" customWidth="1"/>
    <col min="11784" max="11784" width="14.16015625" style="274" customWidth="1"/>
    <col min="11785" max="11785" width="16.83203125" style="274" customWidth="1"/>
    <col min="11786" max="11786" width="0.328125" style="274" customWidth="1"/>
    <col min="11787" max="12032" width="10.5" style="274" customWidth="1"/>
    <col min="12033" max="12033" width="6.66015625" style="274" customWidth="1"/>
    <col min="12034" max="12034" width="4.5" style="274" customWidth="1"/>
    <col min="12035" max="12038" width="10.5" style="274" customWidth="1"/>
    <col min="12039" max="12039" width="15" style="274" customWidth="1"/>
    <col min="12040" max="12040" width="14.16015625" style="274" customWidth="1"/>
    <col min="12041" max="12041" width="16.83203125" style="274" customWidth="1"/>
    <col min="12042" max="12042" width="0.328125" style="274" customWidth="1"/>
    <col min="12043" max="12288" width="10.5" style="274" customWidth="1"/>
    <col min="12289" max="12289" width="6.66015625" style="274" customWidth="1"/>
    <col min="12290" max="12290" width="4.5" style="274" customWidth="1"/>
    <col min="12291" max="12294" width="10.5" style="274" customWidth="1"/>
    <col min="12295" max="12295" width="15" style="274" customWidth="1"/>
    <col min="12296" max="12296" width="14.16015625" style="274" customWidth="1"/>
    <col min="12297" max="12297" width="16.83203125" style="274" customWidth="1"/>
    <col min="12298" max="12298" width="0.328125" style="274" customWidth="1"/>
    <col min="12299" max="12544" width="10.5" style="274" customWidth="1"/>
    <col min="12545" max="12545" width="6.66015625" style="274" customWidth="1"/>
    <col min="12546" max="12546" width="4.5" style="274" customWidth="1"/>
    <col min="12547" max="12550" width="10.5" style="274" customWidth="1"/>
    <col min="12551" max="12551" width="15" style="274" customWidth="1"/>
    <col min="12552" max="12552" width="14.16015625" style="274" customWidth="1"/>
    <col min="12553" max="12553" width="16.83203125" style="274" customWidth="1"/>
    <col min="12554" max="12554" width="0.328125" style="274" customWidth="1"/>
    <col min="12555" max="12800" width="10.5" style="274" customWidth="1"/>
    <col min="12801" max="12801" width="6.66015625" style="274" customWidth="1"/>
    <col min="12802" max="12802" width="4.5" style="274" customWidth="1"/>
    <col min="12803" max="12806" width="10.5" style="274" customWidth="1"/>
    <col min="12807" max="12807" width="15" style="274" customWidth="1"/>
    <col min="12808" max="12808" width="14.16015625" style="274" customWidth="1"/>
    <col min="12809" max="12809" width="16.83203125" style="274" customWidth="1"/>
    <col min="12810" max="12810" width="0.328125" style="274" customWidth="1"/>
    <col min="12811" max="13056" width="10.5" style="274" customWidth="1"/>
    <col min="13057" max="13057" width="6.66015625" style="274" customWidth="1"/>
    <col min="13058" max="13058" width="4.5" style="274" customWidth="1"/>
    <col min="13059" max="13062" width="10.5" style="274" customWidth="1"/>
    <col min="13063" max="13063" width="15" style="274" customWidth="1"/>
    <col min="13064" max="13064" width="14.16015625" style="274" customWidth="1"/>
    <col min="13065" max="13065" width="16.83203125" style="274" customWidth="1"/>
    <col min="13066" max="13066" width="0.328125" style="274" customWidth="1"/>
    <col min="13067" max="13312" width="10.5" style="274" customWidth="1"/>
    <col min="13313" max="13313" width="6.66015625" style="274" customWidth="1"/>
    <col min="13314" max="13314" width="4.5" style="274" customWidth="1"/>
    <col min="13315" max="13318" width="10.5" style="274" customWidth="1"/>
    <col min="13319" max="13319" width="15" style="274" customWidth="1"/>
    <col min="13320" max="13320" width="14.16015625" style="274" customWidth="1"/>
    <col min="13321" max="13321" width="16.83203125" style="274" customWidth="1"/>
    <col min="13322" max="13322" width="0.328125" style="274" customWidth="1"/>
    <col min="13323" max="13568" width="10.5" style="274" customWidth="1"/>
    <col min="13569" max="13569" width="6.66015625" style="274" customWidth="1"/>
    <col min="13570" max="13570" width="4.5" style="274" customWidth="1"/>
    <col min="13571" max="13574" width="10.5" style="274" customWidth="1"/>
    <col min="13575" max="13575" width="15" style="274" customWidth="1"/>
    <col min="13576" max="13576" width="14.16015625" style="274" customWidth="1"/>
    <col min="13577" max="13577" width="16.83203125" style="274" customWidth="1"/>
    <col min="13578" max="13578" width="0.328125" style="274" customWidth="1"/>
    <col min="13579" max="13824" width="10.5" style="274" customWidth="1"/>
    <col min="13825" max="13825" width="6.66015625" style="274" customWidth="1"/>
    <col min="13826" max="13826" width="4.5" style="274" customWidth="1"/>
    <col min="13827" max="13830" width="10.5" style="274" customWidth="1"/>
    <col min="13831" max="13831" width="15" style="274" customWidth="1"/>
    <col min="13832" max="13832" width="14.16015625" style="274" customWidth="1"/>
    <col min="13833" max="13833" width="16.83203125" style="274" customWidth="1"/>
    <col min="13834" max="13834" width="0.328125" style="274" customWidth="1"/>
    <col min="13835" max="14080" width="10.5" style="274" customWidth="1"/>
    <col min="14081" max="14081" width="6.66015625" style="274" customWidth="1"/>
    <col min="14082" max="14082" width="4.5" style="274" customWidth="1"/>
    <col min="14083" max="14086" width="10.5" style="274" customWidth="1"/>
    <col min="14087" max="14087" width="15" style="274" customWidth="1"/>
    <col min="14088" max="14088" width="14.16015625" style="274" customWidth="1"/>
    <col min="14089" max="14089" width="16.83203125" style="274" customWidth="1"/>
    <col min="14090" max="14090" width="0.328125" style="274" customWidth="1"/>
    <col min="14091" max="14336" width="10.5" style="274" customWidth="1"/>
    <col min="14337" max="14337" width="6.66015625" style="274" customWidth="1"/>
    <col min="14338" max="14338" width="4.5" style="274" customWidth="1"/>
    <col min="14339" max="14342" width="10.5" style="274" customWidth="1"/>
    <col min="14343" max="14343" width="15" style="274" customWidth="1"/>
    <col min="14344" max="14344" width="14.16015625" style="274" customWidth="1"/>
    <col min="14345" max="14345" width="16.83203125" style="274" customWidth="1"/>
    <col min="14346" max="14346" width="0.328125" style="274" customWidth="1"/>
    <col min="14347" max="14592" width="10.5" style="274" customWidth="1"/>
    <col min="14593" max="14593" width="6.66015625" style="274" customWidth="1"/>
    <col min="14594" max="14594" width="4.5" style="274" customWidth="1"/>
    <col min="14595" max="14598" width="10.5" style="274" customWidth="1"/>
    <col min="14599" max="14599" width="15" style="274" customWidth="1"/>
    <col min="14600" max="14600" width="14.16015625" style="274" customWidth="1"/>
    <col min="14601" max="14601" width="16.83203125" style="274" customWidth="1"/>
    <col min="14602" max="14602" width="0.328125" style="274" customWidth="1"/>
    <col min="14603" max="14848" width="10.5" style="274" customWidth="1"/>
    <col min="14849" max="14849" width="6.66015625" style="274" customWidth="1"/>
    <col min="14850" max="14850" width="4.5" style="274" customWidth="1"/>
    <col min="14851" max="14854" width="10.5" style="274" customWidth="1"/>
    <col min="14855" max="14855" width="15" style="274" customWidth="1"/>
    <col min="14856" max="14856" width="14.16015625" style="274" customWidth="1"/>
    <col min="14857" max="14857" width="16.83203125" style="274" customWidth="1"/>
    <col min="14858" max="14858" width="0.328125" style="274" customWidth="1"/>
    <col min="14859" max="15104" width="10.5" style="274" customWidth="1"/>
    <col min="15105" max="15105" width="6.66015625" style="274" customWidth="1"/>
    <col min="15106" max="15106" width="4.5" style="274" customWidth="1"/>
    <col min="15107" max="15110" width="10.5" style="274" customWidth="1"/>
    <col min="15111" max="15111" width="15" style="274" customWidth="1"/>
    <col min="15112" max="15112" width="14.16015625" style="274" customWidth="1"/>
    <col min="15113" max="15113" width="16.83203125" style="274" customWidth="1"/>
    <col min="15114" max="15114" width="0.328125" style="274" customWidth="1"/>
    <col min="15115" max="15360" width="10.5" style="274" customWidth="1"/>
    <col min="15361" max="15361" width="6.66015625" style="274" customWidth="1"/>
    <col min="15362" max="15362" width="4.5" style="274" customWidth="1"/>
    <col min="15363" max="15366" width="10.5" style="274" customWidth="1"/>
    <col min="15367" max="15367" width="15" style="274" customWidth="1"/>
    <col min="15368" max="15368" width="14.16015625" style="274" customWidth="1"/>
    <col min="15369" max="15369" width="16.83203125" style="274" customWidth="1"/>
    <col min="15370" max="15370" width="0.328125" style="274" customWidth="1"/>
    <col min="15371" max="15616" width="10.5" style="274" customWidth="1"/>
    <col min="15617" max="15617" width="6.66015625" style="274" customWidth="1"/>
    <col min="15618" max="15618" width="4.5" style="274" customWidth="1"/>
    <col min="15619" max="15622" width="10.5" style="274" customWidth="1"/>
    <col min="15623" max="15623" width="15" style="274" customWidth="1"/>
    <col min="15624" max="15624" width="14.16015625" style="274" customWidth="1"/>
    <col min="15625" max="15625" width="16.83203125" style="274" customWidth="1"/>
    <col min="15626" max="15626" width="0.328125" style="274" customWidth="1"/>
    <col min="15627" max="15872" width="10.5" style="274" customWidth="1"/>
    <col min="15873" max="15873" width="6.66015625" style="274" customWidth="1"/>
    <col min="15874" max="15874" width="4.5" style="274" customWidth="1"/>
    <col min="15875" max="15878" width="10.5" style="274" customWidth="1"/>
    <col min="15879" max="15879" width="15" style="274" customWidth="1"/>
    <col min="15880" max="15880" width="14.16015625" style="274" customWidth="1"/>
    <col min="15881" max="15881" width="16.83203125" style="274" customWidth="1"/>
    <col min="15882" max="15882" width="0.328125" style="274" customWidth="1"/>
    <col min="15883" max="16128" width="10.5" style="274" customWidth="1"/>
    <col min="16129" max="16129" width="6.66015625" style="274" customWidth="1"/>
    <col min="16130" max="16130" width="4.5" style="274" customWidth="1"/>
    <col min="16131" max="16134" width="10.5" style="274" customWidth="1"/>
    <col min="16135" max="16135" width="15" style="274" customWidth="1"/>
    <col min="16136" max="16136" width="14.16015625" style="274" customWidth="1"/>
    <col min="16137" max="16137" width="16.83203125" style="274" customWidth="1"/>
    <col min="16138" max="16138" width="0.328125" style="274" customWidth="1"/>
    <col min="16139" max="16384" width="10.5" style="274" customWidth="1"/>
  </cols>
  <sheetData>
    <row r="1" spans="1:9" ht="13.5">
      <c r="A1" s="273" t="s">
        <v>534</v>
      </c>
      <c r="B1" s="273"/>
      <c r="C1" s="273"/>
      <c r="D1" s="273"/>
      <c r="E1" s="273"/>
      <c r="F1" s="273"/>
      <c r="G1" s="273"/>
      <c r="H1" s="273"/>
      <c r="I1" s="273"/>
    </row>
    <row r="2" spans="1:10" ht="50.1" customHeight="1">
      <c r="A2" s="562" t="s">
        <v>535</v>
      </c>
      <c r="B2" s="563"/>
      <c r="C2" s="563"/>
      <c r="D2" s="563"/>
      <c r="E2" s="563"/>
      <c r="F2" s="563"/>
      <c r="G2" s="563"/>
      <c r="H2" s="563"/>
      <c r="I2" s="563"/>
      <c r="J2" s="564"/>
    </row>
    <row r="3" spans="1:9" ht="13.5">
      <c r="A3" s="273" t="s">
        <v>536</v>
      </c>
      <c r="B3" s="273"/>
      <c r="C3" s="273"/>
      <c r="D3" s="273"/>
      <c r="E3" s="273"/>
      <c r="F3" s="273"/>
      <c r="G3" s="273"/>
      <c r="H3" s="273"/>
      <c r="I3" s="273"/>
    </row>
    <row r="4" spans="1:9" ht="13.5">
      <c r="A4" s="275" t="s">
        <v>18</v>
      </c>
      <c r="B4" s="273"/>
      <c r="C4" s="273"/>
      <c r="D4" s="273"/>
      <c r="E4" s="273"/>
      <c r="F4" s="273"/>
      <c r="G4" s="273"/>
      <c r="H4" s="273"/>
      <c r="I4" s="273"/>
    </row>
    <row r="5" spans="1:9" ht="13.5">
      <c r="A5" s="273" t="s">
        <v>22</v>
      </c>
      <c r="B5" s="273"/>
      <c r="C5" s="273"/>
      <c r="D5" s="273"/>
      <c r="E5" s="273"/>
      <c r="F5" s="273"/>
      <c r="G5" s="273"/>
      <c r="H5" s="273"/>
      <c r="I5" s="273"/>
    </row>
    <row r="6" spans="1:9" ht="13.5">
      <c r="A6" s="275" t="s">
        <v>24</v>
      </c>
      <c r="B6" s="273"/>
      <c r="C6" s="273"/>
      <c r="D6" s="273"/>
      <c r="E6" s="273"/>
      <c r="F6" s="273"/>
      <c r="G6" s="273"/>
      <c r="H6" s="273"/>
      <c r="I6" s="273"/>
    </row>
    <row r="7" spans="1:9" ht="13.5">
      <c r="A7" s="273" t="s">
        <v>537</v>
      </c>
      <c r="B7" s="273"/>
      <c r="C7" s="273"/>
      <c r="D7" s="273"/>
      <c r="E7" s="273"/>
      <c r="F7" s="273"/>
      <c r="G7" s="273"/>
      <c r="H7" s="273"/>
      <c r="I7" s="273"/>
    </row>
    <row r="8" spans="1:9" ht="13.5">
      <c r="A8" s="275" t="s">
        <v>538</v>
      </c>
      <c r="B8" s="273"/>
      <c r="C8" s="273"/>
      <c r="D8" s="273"/>
      <c r="E8" s="273"/>
      <c r="F8" s="273"/>
      <c r="G8" s="273"/>
      <c r="H8" s="273"/>
      <c r="I8" s="273"/>
    </row>
    <row r="9" spans="1:9" ht="13.5">
      <c r="A9" s="273" t="s">
        <v>539</v>
      </c>
      <c r="B9" s="273"/>
      <c r="C9" s="273"/>
      <c r="D9" s="273"/>
      <c r="E9" s="273"/>
      <c r="F9" s="273"/>
      <c r="G9" s="273"/>
      <c r="H9" s="273"/>
      <c r="I9" s="273"/>
    </row>
    <row r="10" spans="1:9" ht="13.5">
      <c r="A10" s="275"/>
      <c r="B10" s="273"/>
      <c r="C10" s="273"/>
      <c r="D10" s="273"/>
      <c r="E10" s="273"/>
      <c r="F10" s="273"/>
      <c r="G10" s="273"/>
      <c r="H10" s="273"/>
      <c r="I10" s="273"/>
    </row>
    <row r="11" spans="1:9" ht="13.5">
      <c r="A11" s="273"/>
      <c r="B11" s="273"/>
      <c r="C11" s="273"/>
      <c r="D11" s="273"/>
      <c r="E11" s="273"/>
      <c r="F11" s="273"/>
      <c r="G11" s="273"/>
      <c r="H11" s="273"/>
      <c r="I11" s="273"/>
    </row>
    <row r="12" spans="1:10" ht="15.75">
      <c r="A12" s="565" t="s">
        <v>540</v>
      </c>
      <c r="B12" s="565"/>
      <c r="C12" s="565"/>
      <c r="D12" s="565"/>
      <c r="E12" s="565"/>
      <c r="F12" s="565"/>
      <c r="G12" s="565"/>
      <c r="H12" s="565"/>
      <c r="I12" s="565"/>
      <c r="J12" s="565"/>
    </row>
    <row r="13" spans="1:9" ht="13.5">
      <c r="A13" s="273"/>
      <c r="B13" s="273"/>
      <c r="C13" s="273"/>
      <c r="D13" s="273"/>
      <c r="E13" s="273"/>
      <c r="F13" s="273"/>
      <c r="G13" s="273"/>
      <c r="H13" s="273"/>
      <c r="I13" s="273"/>
    </row>
    <row r="14" spans="1:9" ht="13.5">
      <c r="A14" s="273"/>
      <c r="B14" s="275" t="s">
        <v>541</v>
      </c>
      <c r="C14" s="273"/>
      <c r="D14" s="273"/>
      <c r="E14" s="273"/>
      <c r="F14" s="273"/>
      <c r="G14" s="273"/>
      <c r="H14" s="273"/>
      <c r="I14" s="276">
        <f>'Suma 1+1'!I26:J26</f>
        <v>0</v>
      </c>
    </row>
    <row r="15" spans="1:9" ht="13.5">
      <c r="A15" s="273"/>
      <c r="B15" s="275" t="s">
        <v>542</v>
      </c>
      <c r="C15" s="273"/>
      <c r="D15" s="273"/>
      <c r="E15" s="273"/>
      <c r="F15" s="273"/>
      <c r="G15" s="273"/>
      <c r="H15" s="273"/>
      <c r="I15" s="276">
        <f>'Suma 2+3'!H30</f>
        <v>0</v>
      </c>
    </row>
    <row r="16" spans="1:11" ht="13.5">
      <c r="A16" s="273"/>
      <c r="B16" s="273"/>
      <c r="C16" s="277"/>
      <c r="D16" s="277"/>
      <c r="E16" s="277"/>
      <c r="F16" s="277"/>
      <c r="G16" s="277"/>
      <c r="H16" s="566"/>
      <c r="I16" s="566"/>
      <c r="K16" s="278"/>
    </row>
    <row r="17" spans="1:11" ht="13.5">
      <c r="A17" s="273"/>
      <c r="B17" s="273"/>
      <c r="C17" s="279" t="s">
        <v>543</v>
      </c>
      <c r="D17" s="273"/>
      <c r="E17" s="273"/>
      <c r="F17" s="273"/>
      <c r="G17" s="273"/>
      <c r="H17" s="559">
        <f>SUM(H14:I16)</f>
        <v>0</v>
      </c>
      <c r="I17" s="559"/>
      <c r="K17" s="278"/>
    </row>
    <row r="18" spans="1:11" ht="13.5">
      <c r="A18" s="273"/>
      <c r="B18" s="273"/>
      <c r="C18" s="273"/>
      <c r="D18" s="273"/>
      <c r="E18" s="273"/>
      <c r="F18" s="273"/>
      <c r="G18" s="273"/>
      <c r="H18" s="280"/>
      <c r="I18" s="280"/>
      <c r="K18" s="278"/>
    </row>
    <row r="19" spans="1:11" ht="13.5">
      <c r="A19" s="273"/>
      <c r="B19" s="277"/>
      <c r="C19" s="281"/>
      <c r="D19" s="277"/>
      <c r="E19" s="277"/>
      <c r="F19" s="277"/>
      <c r="G19" s="277"/>
      <c r="H19" s="566"/>
      <c r="I19" s="566"/>
      <c r="K19" s="278"/>
    </row>
    <row r="20" spans="1:9" ht="13.5">
      <c r="A20" s="273"/>
      <c r="B20" s="273"/>
      <c r="C20" s="279"/>
      <c r="D20" s="273"/>
      <c r="E20" s="273"/>
      <c r="F20" s="273"/>
      <c r="G20" s="273"/>
      <c r="H20" s="282"/>
      <c r="I20" s="282"/>
    </row>
    <row r="21" spans="1:9" ht="13.5">
      <c r="A21" s="273"/>
      <c r="B21" s="275" t="s">
        <v>544</v>
      </c>
      <c r="C21" s="279"/>
      <c r="D21" s="273"/>
      <c r="E21" s="273"/>
      <c r="F21" s="273"/>
      <c r="G21" s="273"/>
      <c r="H21" s="559">
        <f>H17</f>
        <v>0</v>
      </c>
      <c r="I21" s="559"/>
    </row>
    <row r="22" spans="1:9" ht="13.5">
      <c r="A22" s="273"/>
      <c r="B22" s="283"/>
      <c r="C22" s="279"/>
      <c r="D22" s="273"/>
      <c r="E22" s="273"/>
      <c r="F22" s="273"/>
      <c r="G22" s="273"/>
      <c r="H22" s="284"/>
      <c r="I22" s="284"/>
    </row>
    <row r="23" spans="1:9" ht="13.5">
      <c r="A23" s="273"/>
      <c r="B23" s="273"/>
      <c r="C23" s="273"/>
      <c r="D23" s="273"/>
      <c r="E23" s="273"/>
      <c r="F23" s="273"/>
      <c r="G23" s="273"/>
      <c r="H23" s="280"/>
      <c r="I23" s="280"/>
    </row>
    <row r="24" spans="1:9" ht="13.5">
      <c r="A24" s="273"/>
      <c r="B24" s="273"/>
      <c r="C24" s="279"/>
      <c r="D24" s="273"/>
      <c r="E24" s="273"/>
      <c r="F24" s="273"/>
      <c r="G24" s="273"/>
      <c r="H24" s="282"/>
      <c r="I24" s="282"/>
    </row>
    <row r="25" spans="1:9" ht="13.5">
      <c r="A25" s="273"/>
      <c r="B25" s="273"/>
      <c r="C25" s="273"/>
      <c r="D25" s="273"/>
      <c r="E25" s="273"/>
      <c r="F25" s="273"/>
      <c r="G25" s="273"/>
      <c r="H25" s="280"/>
      <c r="I25" s="280"/>
    </row>
    <row r="26" spans="1:9" ht="13.5">
      <c r="A26" s="273"/>
      <c r="B26" s="273"/>
      <c r="C26" s="273"/>
      <c r="D26" s="273"/>
      <c r="E26" s="273"/>
      <c r="F26" s="273"/>
      <c r="G26" s="273"/>
      <c r="H26" s="284"/>
      <c r="I26" s="284"/>
    </row>
    <row r="27" spans="1:10" s="286" customFormat="1" ht="24.95" customHeight="1">
      <c r="A27" s="273"/>
      <c r="B27" s="273"/>
      <c r="C27" s="273"/>
      <c r="D27" s="273"/>
      <c r="E27" s="273"/>
      <c r="F27" s="273"/>
      <c r="G27" s="273"/>
      <c r="H27" s="280"/>
      <c r="I27" s="280"/>
      <c r="J27" s="285"/>
    </row>
    <row r="28" spans="1:10" ht="13.5">
      <c r="A28" s="273"/>
      <c r="B28" s="275" t="s">
        <v>545</v>
      </c>
      <c r="C28" s="273"/>
      <c r="D28" s="273"/>
      <c r="E28" s="273"/>
      <c r="F28" s="273"/>
      <c r="G28" s="273"/>
      <c r="H28" s="559">
        <f>H21</f>
        <v>0</v>
      </c>
      <c r="I28" s="559"/>
      <c r="J28" s="285"/>
    </row>
    <row r="29" spans="1:10" ht="13.5">
      <c r="A29" s="287"/>
      <c r="B29" s="288" t="s">
        <v>31</v>
      </c>
      <c r="C29" s="287"/>
      <c r="D29" s="289">
        <v>0.21</v>
      </c>
      <c r="E29" s="287"/>
      <c r="F29" s="287"/>
      <c r="G29" s="287"/>
      <c r="H29" s="559">
        <f>(SUM(H28))*0.21</f>
        <v>0</v>
      </c>
      <c r="I29" s="559"/>
      <c r="J29" s="285"/>
    </row>
    <row r="30" spans="1:10" ht="13.5" thickBot="1">
      <c r="A30" s="287"/>
      <c r="B30" s="287"/>
      <c r="C30" s="287"/>
      <c r="D30" s="290"/>
      <c r="E30" s="287"/>
      <c r="F30" s="287"/>
      <c r="G30" s="287"/>
      <c r="H30" s="560"/>
      <c r="I30" s="560"/>
      <c r="J30" s="285"/>
    </row>
    <row r="31" spans="1:10" ht="15.75" thickBot="1">
      <c r="A31" s="291"/>
      <c r="B31" s="292" t="s">
        <v>546</v>
      </c>
      <c r="C31" s="293"/>
      <c r="D31" s="293"/>
      <c r="E31" s="293"/>
      <c r="F31" s="293"/>
      <c r="G31" s="293"/>
      <c r="H31" s="561">
        <f>SUM(H28:I29)</f>
        <v>0</v>
      </c>
      <c r="I31" s="561"/>
      <c r="J31" s="294"/>
    </row>
    <row r="32" spans="1:9" ht="13.5">
      <c r="A32" s="273"/>
      <c r="B32" s="273"/>
      <c r="C32" s="273"/>
      <c r="D32" s="273"/>
      <c r="E32" s="273"/>
      <c r="F32" s="273"/>
      <c r="G32" s="273"/>
      <c r="H32" s="295"/>
      <c r="I32" s="29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10">
    <mergeCell ref="H28:I28"/>
    <mergeCell ref="H29:I29"/>
    <mergeCell ref="H30:I30"/>
    <mergeCell ref="H31:I31"/>
    <mergeCell ref="A2:J2"/>
    <mergeCell ref="A12:J12"/>
    <mergeCell ref="H16:I16"/>
    <mergeCell ref="H17:I17"/>
    <mergeCell ref="H19:I19"/>
    <mergeCell ref="H21:I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0</xdr:col>
                <xdr:colOff>0</xdr:colOff>
                <xdr:row>34</xdr:row>
                <xdr:rowOff>9525</xdr:rowOff>
              </from>
              <to>
                <xdr:col>10</xdr:col>
                <xdr:colOff>57150</xdr:colOff>
                <xdr:row>55</xdr:row>
                <xdr:rowOff>123825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zoomScale="160" zoomScaleNormal="160" workbookViewId="0" topLeftCell="A7">
      <selection activeCell="G34" sqref="G34"/>
    </sheetView>
  </sheetViews>
  <sheetFormatPr defaultColWidth="9.33203125" defaultRowHeight="13.5"/>
  <cols>
    <col min="1" max="2" width="9.33203125" style="355" customWidth="1"/>
    <col min="3" max="3" width="55.83203125" style="355" customWidth="1"/>
    <col min="4" max="5" width="9.33203125" style="355" customWidth="1"/>
    <col min="6" max="6" width="17.66015625" style="355" customWidth="1"/>
    <col min="7" max="7" width="16.5" style="355" customWidth="1"/>
    <col min="8" max="8" width="15.16015625" style="355" customWidth="1"/>
    <col min="9" max="258" width="9.33203125" style="355" customWidth="1"/>
    <col min="259" max="259" width="55.83203125" style="355" customWidth="1"/>
    <col min="260" max="261" width="9.33203125" style="355" customWidth="1"/>
    <col min="262" max="262" width="17.66015625" style="355" customWidth="1"/>
    <col min="263" max="263" width="16.5" style="355" customWidth="1"/>
    <col min="264" max="264" width="15.16015625" style="355" customWidth="1"/>
    <col min="265" max="514" width="9.33203125" style="355" customWidth="1"/>
    <col min="515" max="515" width="55.83203125" style="355" customWidth="1"/>
    <col min="516" max="517" width="9.33203125" style="355" customWidth="1"/>
    <col min="518" max="518" width="17.66015625" style="355" customWidth="1"/>
    <col min="519" max="519" width="16.5" style="355" customWidth="1"/>
    <col min="520" max="520" width="15.16015625" style="355" customWidth="1"/>
    <col min="521" max="770" width="9.33203125" style="355" customWidth="1"/>
    <col min="771" max="771" width="55.83203125" style="355" customWidth="1"/>
    <col min="772" max="773" width="9.33203125" style="355" customWidth="1"/>
    <col min="774" max="774" width="17.66015625" style="355" customWidth="1"/>
    <col min="775" max="775" width="16.5" style="355" customWidth="1"/>
    <col min="776" max="776" width="15.16015625" style="355" customWidth="1"/>
    <col min="777" max="1026" width="9.33203125" style="355" customWidth="1"/>
    <col min="1027" max="1027" width="55.83203125" style="355" customWidth="1"/>
    <col min="1028" max="1029" width="9.33203125" style="355" customWidth="1"/>
    <col min="1030" max="1030" width="17.66015625" style="355" customWidth="1"/>
    <col min="1031" max="1031" width="16.5" style="355" customWidth="1"/>
    <col min="1032" max="1032" width="15.16015625" style="355" customWidth="1"/>
    <col min="1033" max="1282" width="9.33203125" style="355" customWidth="1"/>
    <col min="1283" max="1283" width="55.83203125" style="355" customWidth="1"/>
    <col min="1284" max="1285" width="9.33203125" style="355" customWidth="1"/>
    <col min="1286" max="1286" width="17.66015625" style="355" customWidth="1"/>
    <col min="1287" max="1287" width="16.5" style="355" customWidth="1"/>
    <col min="1288" max="1288" width="15.16015625" style="355" customWidth="1"/>
    <col min="1289" max="1538" width="9.33203125" style="355" customWidth="1"/>
    <col min="1539" max="1539" width="55.83203125" style="355" customWidth="1"/>
    <col min="1540" max="1541" width="9.33203125" style="355" customWidth="1"/>
    <col min="1542" max="1542" width="17.66015625" style="355" customWidth="1"/>
    <col min="1543" max="1543" width="16.5" style="355" customWidth="1"/>
    <col min="1544" max="1544" width="15.16015625" style="355" customWidth="1"/>
    <col min="1545" max="1794" width="9.33203125" style="355" customWidth="1"/>
    <col min="1795" max="1795" width="55.83203125" style="355" customWidth="1"/>
    <col min="1796" max="1797" width="9.33203125" style="355" customWidth="1"/>
    <col min="1798" max="1798" width="17.66015625" style="355" customWidth="1"/>
    <col min="1799" max="1799" width="16.5" style="355" customWidth="1"/>
    <col min="1800" max="1800" width="15.16015625" style="355" customWidth="1"/>
    <col min="1801" max="2050" width="9.33203125" style="355" customWidth="1"/>
    <col min="2051" max="2051" width="55.83203125" style="355" customWidth="1"/>
    <col min="2052" max="2053" width="9.33203125" style="355" customWidth="1"/>
    <col min="2054" max="2054" width="17.66015625" style="355" customWidth="1"/>
    <col min="2055" max="2055" width="16.5" style="355" customWidth="1"/>
    <col min="2056" max="2056" width="15.16015625" style="355" customWidth="1"/>
    <col min="2057" max="2306" width="9.33203125" style="355" customWidth="1"/>
    <col min="2307" max="2307" width="55.83203125" style="355" customWidth="1"/>
    <col min="2308" max="2309" width="9.33203125" style="355" customWidth="1"/>
    <col min="2310" max="2310" width="17.66015625" style="355" customWidth="1"/>
    <col min="2311" max="2311" width="16.5" style="355" customWidth="1"/>
    <col min="2312" max="2312" width="15.16015625" style="355" customWidth="1"/>
    <col min="2313" max="2562" width="9.33203125" style="355" customWidth="1"/>
    <col min="2563" max="2563" width="55.83203125" style="355" customWidth="1"/>
    <col min="2564" max="2565" width="9.33203125" style="355" customWidth="1"/>
    <col min="2566" max="2566" width="17.66015625" style="355" customWidth="1"/>
    <col min="2567" max="2567" width="16.5" style="355" customWidth="1"/>
    <col min="2568" max="2568" width="15.16015625" style="355" customWidth="1"/>
    <col min="2569" max="2818" width="9.33203125" style="355" customWidth="1"/>
    <col min="2819" max="2819" width="55.83203125" style="355" customWidth="1"/>
    <col min="2820" max="2821" width="9.33203125" style="355" customWidth="1"/>
    <col min="2822" max="2822" width="17.66015625" style="355" customWidth="1"/>
    <col min="2823" max="2823" width="16.5" style="355" customWidth="1"/>
    <col min="2824" max="2824" width="15.16015625" style="355" customWidth="1"/>
    <col min="2825" max="3074" width="9.33203125" style="355" customWidth="1"/>
    <col min="3075" max="3075" width="55.83203125" style="355" customWidth="1"/>
    <col min="3076" max="3077" width="9.33203125" style="355" customWidth="1"/>
    <col min="3078" max="3078" width="17.66015625" style="355" customWidth="1"/>
    <col min="3079" max="3079" width="16.5" style="355" customWidth="1"/>
    <col min="3080" max="3080" width="15.16015625" style="355" customWidth="1"/>
    <col min="3081" max="3330" width="9.33203125" style="355" customWidth="1"/>
    <col min="3331" max="3331" width="55.83203125" style="355" customWidth="1"/>
    <col min="3332" max="3333" width="9.33203125" style="355" customWidth="1"/>
    <col min="3334" max="3334" width="17.66015625" style="355" customWidth="1"/>
    <col min="3335" max="3335" width="16.5" style="355" customWidth="1"/>
    <col min="3336" max="3336" width="15.16015625" style="355" customWidth="1"/>
    <col min="3337" max="3586" width="9.33203125" style="355" customWidth="1"/>
    <col min="3587" max="3587" width="55.83203125" style="355" customWidth="1"/>
    <col min="3588" max="3589" width="9.33203125" style="355" customWidth="1"/>
    <col min="3590" max="3590" width="17.66015625" style="355" customWidth="1"/>
    <col min="3591" max="3591" width="16.5" style="355" customWidth="1"/>
    <col min="3592" max="3592" width="15.16015625" style="355" customWidth="1"/>
    <col min="3593" max="3842" width="9.33203125" style="355" customWidth="1"/>
    <col min="3843" max="3843" width="55.83203125" style="355" customWidth="1"/>
    <col min="3844" max="3845" width="9.33203125" style="355" customWidth="1"/>
    <col min="3846" max="3846" width="17.66015625" style="355" customWidth="1"/>
    <col min="3847" max="3847" width="16.5" style="355" customWidth="1"/>
    <col min="3848" max="3848" width="15.16015625" style="355" customWidth="1"/>
    <col min="3849" max="4098" width="9.33203125" style="355" customWidth="1"/>
    <col min="4099" max="4099" width="55.83203125" style="355" customWidth="1"/>
    <col min="4100" max="4101" width="9.33203125" style="355" customWidth="1"/>
    <col min="4102" max="4102" width="17.66015625" style="355" customWidth="1"/>
    <col min="4103" max="4103" width="16.5" style="355" customWidth="1"/>
    <col min="4104" max="4104" width="15.16015625" style="355" customWidth="1"/>
    <col min="4105" max="4354" width="9.33203125" style="355" customWidth="1"/>
    <col min="4355" max="4355" width="55.83203125" style="355" customWidth="1"/>
    <col min="4356" max="4357" width="9.33203125" style="355" customWidth="1"/>
    <col min="4358" max="4358" width="17.66015625" style="355" customWidth="1"/>
    <col min="4359" max="4359" width="16.5" style="355" customWidth="1"/>
    <col min="4360" max="4360" width="15.16015625" style="355" customWidth="1"/>
    <col min="4361" max="4610" width="9.33203125" style="355" customWidth="1"/>
    <col min="4611" max="4611" width="55.83203125" style="355" customWidth="1"/>
    <col min="4612" max="4613" width="9.33203125" style="355" customWidth="1"/>
    <col min="4614" max="4614" width="17.66015625" style="355" customWidth="1"/>
    <col min="4615" max="4615" width="16.5" style="355" customWidth="1"/>
    <col min="4616" max="4616" width="15.16015625" style="355" customWidth="1"/>
    <col min="4617" max="4866" width="9.33203125" style="355" customWidth="1"/>
    <col min="4867" max="4867" width="55.83203125" style="355" customWidth="1"/>
    <col min="4868" max="4869" width="9.33203125" style="355" customWidth="1"/>
    <col min="4870" max="4870" width="17.66015625" style="355" customWidth="1"/>
    <col min="4871" max="4871" width="16.5" style="355" customWidth="1"/>
    <col min="4872" max="4872" width="15.16015625" style="355" customWidth="1"/>
    <col min="4873" max="5122" width="9.33203125" style="355" customWidth="1"/>
    <col min="5123" max="5123" width="55.83203125" style="355" customWidth="1"/>
    <col min="5124" max="5125" width="9.33203125" style="355" customWidth="1"/>
    <col min="5126" max="5126" width="17.66015625" style="355" customWidth="1"/>
    <col min="5127" max="5127" width="16.5" style="355" customWidth="1"/>
    <col min="5128" max="5128" width="15.16015625" style="355" customWidth="1"/>
    <col min="5129" max="5378" width="9.33203125" style="355" customWidth="1"/>
    <col min="5379" max="5379" width="55.83203125" style="355" customWidth="1"/>
    <col min="5380" max="5381" width="9.33203125" style="355" customWidth="1"/>
    <col min="5382" max="5382" width="17.66015625" style="355" customWidth="1"/>
    <col min="5383" max="5383" width="16.5" style="355" customWidth="1"/>
    <col min="5384" max="5384" width="15.16015625" style="355" customWidth="1"/>
    <col min="5385" max="5634" width="9.33203125" style="355" customWidth="1"/>
    <col min="5635" max="5635" width="55.83203125" style="355" customWidth="1"/>
    <col min="5636" max="5637" width="9.33203125" style="355" customWidth="1"/>
    <col min="5638" max="5638" width="17.66015625" style="355" customWidth="1"/>
    <col min="5639" max="5639" width="16.5" style="355" customWidth="1"/>
    <col min="5640" max="5640" width="15.16015625" style="355" customWidth="1"/>
    <col min="5641" max="5890" width="9.33203125" style="355" customWidth="1"/>
    <col min="5891" max="5891" width="55.83203125" style="355" customWidth="1"/>
    <col min="5892" max="5893" width="9.33203125" style="355" customWidth="1"/>
    <col min="5894" max="5894" width="17.66015625" style="355" customWidth="1"/>
    <col min="5895" max="5895" width="16.5" style="355" customWidth="1"/>
    <col min="5896" max="5896" width="15.16015625" style="355" customWidth="1"/>
    <col min="5897" max="6146" width="9.33203125" style="355" customWidth="1"/>
    <col min="6147" max="6147" width="55.83203125" style="355" customWidth="1"/>
    <col min="6148" max="6149" width="9.33203125" style="355" customWidth="1"/>
    <col min="6150" max="6150" width="17.66015625" style="355" customWidth="1"/>
    <col min="6151" max="6151" width="16.5" style="355" customWidth="1"/>
    <col min="6152" max="6152" width="15.16015625" style="355" customWidth="1"/>
    <col min="6153" max="6402" width="9.33203125" style="355" customWidth="1"/>
    <col min="6403" max="6403" width="55.83203125" style="355" customWidth="1"/>
    <col min="6404" max="6405" width="9.33203125" style="355" customWidth="1"/>
    <col min="6406" max="6406" width="17.66015625" style="355" customWidth="1"/>
    <col min="6407" max="6407" width="16.5" style="355" customWidth="1"/>
    <col min="6408" max="6408" width="15.16015625" style="355" customWidth="1"/>
    <col min="6409" max="6658" width="9.33203125" style="355" customWidth="1"/>
    <col min="6659" max="6659" width="55.83203125" style="355" customWidth="1"/>
    <col min="6660" max="6661" width="9.33203125" style="355" customWidth="1"/>
    <col min="6662" max="6662" width="17.66015625" style="355" customWidth="1"/>
    <col min="6663" max="6663" width="16.5" style="355" customWidth="1"/>
    <col min="6664" max="6664" width="15.16015625" style="355" customWidth="1"/>
    <col min="6665" max="6914" width="9.33203125" style="355" customWidth="1"/>
    <col min="6915" max="6915" width="55.83203125" style="355" customWidth="1"/>
    <col min="6916" max="6917" width="9.33203125" style="355" customWidth="1"/>
    <col min="6918" max="6918" width="17.66015625" style="355" customWidth="1"/>
    <col min="6919" max="6919" width="16.5" style="355" customWidth="1"/>
    <col min="6920" max="6920" width="15.16015625" style="355" customWidth="1"/>
    <col min="6921" max="7170" width="9.33203125" style="355" customWidth="1"/>
    <col min="7171" max="7171" width="55.83203125" style="355" customWidth="1"/>
    <col min="7172" max="7173" width="9.33203125" style="355" customWidth="1"/>
    <col min="7174" max="7174" width="17.66015625" style="355" customWidth="1"/>
    <col min="7175" max="7175" width="16.5" style="355" customWidth="1"/>
    <col min="7176" max="7176" width="15.16015625" style="355" customWidth="1"/>
    <col min="7177" max="7426" width="9.33203125" style="355" customWidth="1"/>
    <col min="7427" max="7427" width="55.83203125" style="355" customWidth="1"/>
    <col min="7428" max="7429" width="9.33203125" style="355" customWidth="1"/>
    <col min="7430" max="7430" width="17.66015625" style="355" customWidth="1"/>
    <col min="7431" max="7431" width="16.5" style="355" customWidth="1"/>
    <col min="7432" max="7432" width="15.16015625" style="355" customWidth="1"/>
    <col min="7433" max="7682" width="9.33203125" style="355" customWidth="1"/>
    <col min="7683" max="7683" width="55.83203125" style="355" customWidth="1"/>
    <col min="7684" max="7685" width="9.33203125" style="355" customWidth="1"/>
    <col min="7686" max="7686" width="17.66015625" style="355" customWidth="1"/>
    <col min="7687" max="7687" width="16.5" style="355" customWidth="1"/>
    <col min="7688" max="7688" width="15.16015625" style="355" customWidth="1"/>
    <col min="7689" max="7938" width="9.33203125" style="355" customWidth="1"/>
    <col min="7939" max="7939" width="55.83203125" style="355" customWidth="1"/>
    <col min="7940" max="7941" width="9.33203125" style="355" customWidth="1"/>
    <col min="7942" max="7942" width="17.66015625" style="355" customWidth="1"/>
    <col min="7943" max="7943" width="16.5" style="355" customWidth="1"/>
    <col min="7944" max="7944" width="15.16015625" style="355" customWidth="1"/>
    <col min="7945" max="8194" width="9.33203125" style="355" customWidth="1"/>
    <col min="8195" max="8195" width="55.83203125" style="355" customWidth="1"/>
    <col min="8196" max="8197" width="9.33203125" style="355" customWidth="1"/>
    <col min="8198" max="8198" width="17.66015625" style="355" customWidth="1"/>
    <col min="8199" max="8199" width="16.5" style="355" customWidth="1"/>
    <col min="8200" max="8200" width="15.16015625" style="355" customWidth="1"/>
    <col min="8201" max="8450" width="9.33203125" style="355" customWidth="1"/>
    <col min="8451" max="8451" width="55.83203125" style="355" customWidth="1"/>
    <col min="8452" max="8453" width="9.33203125" style="355" customWidth="1"/>
    <col min="8454" max="8454" width="17.66015625" style="355" customWidth="1"/>
    <col min="8455" max="8455" width="16.5" style="355" customWidth="1"/>
    <col min="8456" max="8456" width="15.16015625" style="355" customWidth="1"/>
    <col min="8457" max="8706" width="9.33203125" style="355" customWidth="1"/>
    <col min="8707" max="8707" width="55.83203125" style="355" customWidth="1"/>
    <col min="8708" max="8709" width="9.33203125" style="355" customWidth="1"/>
    <col min="8710" max="8710" width="17.66015625" style="355" customWidth="1"/>
    <col min="8711" max="8711" width="16.5" style="355" customWidth="1"/>
    <col min="8712" max="8712" width="15.16015625" style="355" customWidth="1"/>
    <col min="8713" max="8962" width="9.33203125" style="355" customWidth="1"/>
    <col min="8963" max="8963" width="55.83203125" style="355" customWidth="1"/>
    <col min="8964" max="8965" width="9.33203125" style="355" customWidth="1"/>
    <col min="8966" max="8966" width="17.66015625" style="355" customWidth="1"/>
    <col min="8967" max="8967" width="16.5" style="355" customWidth="1"/>
    <col min="8968" max="8968" width="15.16015625" style="355" customWidth="1"/>
    <col min="8969" max="9218" width="9.33203125" style="355" customWidth="1"/>
    <col min="9219" max="9219" width="55.83203125" style="355" customWidth="1"/>
    <col min="9220" max="9221" width="9.33203125" style="355" customWidth="1"/>
    <col min="9222" max="9222" width="17.66015625" style="355" customWidth="1"/>
    <col min="9223" max="9223" width="16.5" style="355" customWidth="1"/>
    <col min="9224" max="9224" width="15.16015625" style="355" customWidth="1"/>
    <col min="9225" max="9474" width="9.33203125" style="355" customWidth="1"/>
    <col min="9475" max="9475" width="55.83203125" style="355" customWidth="1"/>
    <col min="9476" max="9477" width="9.33203125" style="355" customWidth="1"/>
    <col min="9478" max="9478" width="17.66015625" style="355" customWidth="1"/>
    <col min="9479" max="9479" width="16.5" style="355" customWidth="1"/>
    <col min="9480" max="9480" width="15.16015625" style="355" customWidth="1"/>
    <col min="9481" max="9730" width="9.33203125" style="355" customWidth="1"/>
    <col min="9731" max="9731" width="55.83203125" style="355" customWidth="1"/>
    <col min="9732" max="9733" width="9.33203125" style="355" customWidth="1"/>
    <col min="9734" max="9734" width="17.66015625" style="355" customWidth="1"/>
    <col min="9735" max="9735" width="16.5" style="355" customWidth="1"/>
    <col min="9736" max="9736" width="15.16015625" style="355" customWidth="1"/>
    <col min="9737" max="9986" width="9.33203125" style="355" customWidth="1"/>
    <col min="9987" max="9987" width="55.83203125" style="355" customWidth="1"/>
    <col min="9988" max="9989" width="9.33203125" style="355" customWidth="1"/>
    <col min="9990" max="9990" width="17.66015625" style="355" customWidth="1"/>
    <col min="9991" max="9991" width="16.5" style="355" customWidth="1"/>
    <col min="9992" max="9992" width="15.16015625" style="355" customWidth="1"/>
    <col min="9993" max="10242" width="9.33203125" style="355" customWidth="1"/>
    <col min="10243" max="10243" width="55.83203125" style="355" customWidth="1"/>
    <col min="10244" max="10245" width="9.33203125" style="355" customWidth="1"/>
    <col min="10246" max="10246" width="17.66015625" style="355" customWidth="1"/>
    <col min="10247" max="10247" width="16.5" style="355" customWidth="1"/>
    <col min="10248" max="10248" width="15.16015625" style="355" customWidth="1"/>
    <col min="10249" max="10498" width="9.33203125" style="355" customWidth="1"/>
    <col min="10499" max="10499" width="55.83203125" style="355" customWidth="1"/>
    <col min="10500" max="10501" width="9.33203125" style="355" customWidth="1"/>
    <col min="10502" max="10502" width="17.66015625" style="355" customWidth="1"/>
    <col min="10503" max="10503" width="16.5" style="355" customWidth="1"/>
    <col min="10504" max="10504" width="15.16015625" style="355" customWidth="1"/>
    <col min="10505" max="10754" width="9.33203125" style="355" customWidth="1"/>
    <col min="10755" max="10755" width="55.83203125" style="355" customWidth="1"/>
    <col min="10756" max="10757" width="9.33203125" style="355" customWidth="1"/>
    <col min="10758" max="10758" width="17.66015625" style="355" customWidth="1"/>
    <col min="10759" max="10759" width="16.5" style="355" customWidth="1"/>
    <col min="10760" max="10760" width="15.16015625" style="355" customWidth="1"/>
    <col min="10761" max="11010" width="9.33203125" style="355" customWidth="1"/>
    <col min="11011" max="11011" width="55.83203125" style="355" customWidth="1"/>
    <col min="11012" max="11013" width="9.33203125" style="355" customWidth="1"/>
    <col min="11014" max="11014" width="17.66015625" style="355" customWidth="1"/>
    <col min="11015" max="11015" width="16.5" style="355" customWidth="1"/>
    <col min="11016" max="11016" width="15.16015625" style="355" customWidth="1"/>
    <col min="11017" max="11266" width="9.33203125" style="355" customWidth="1"/>
    <col min="11267" max="11267" width="55.83203125" style="355" customWidth="1"/>
    <col min="11268" max="11269" width="9.33203125" style="355" customWidth="1"/>
    <col min="11270" max="11270" width="17.66015625" style="355" customWidth="1"/>
    <col min="11271" max="11271" width="16.5" style="355" customWidth="1"/>
    <col min="11272" max="11272" width="15.16015625" style="355" customWidth="1"/>
    <col min="11273" max="11522" width="9.33203125" style="355" customWidth="1"/>
    <col min="11523" max="11523" width="55.83203125" style="355" customWidth="1"/>
    <col min="11524" max="11525" width="9.33203125" style="355" customWidth="1"/>
    <col min="11526" max="11526" width="17.66015625" style="355" customWidth="1"/>
    <col min="11527" max="11527" width="16.5" style="355" customWidth="1"/>
    <col min="11528" max="11528" width="15.16015625" style="355" customWidth="1"/>
    <col min="11529" max="11778" width="9.33203125" style="355" customWidth="1"/>
    <col min="11779" max="11779" width="55.83203125" style="355" customWidth="1"/>
    <col min="11780" max="11781" width="9.33203125" style="355" customWidth="1"/>
    <col min="11782" max="11782" width="17.66015625" style="355" customWidth="1"/>
    <col min="11783" max="11783" width="16.5" style="355" customWidth="1"/>
    <col min="11784" max="11784" width="15.16015625" style="355" customWidth="1"/>
    <col min="11785" max="12034" width="9.33203125" style="355" customWidth="1"/>
    <col min="12035" max="12035" width="55.83203125" style="355" customWidth="1"/>
    <col min="12036" max="12037" width="9.33203125" style="355" customWidth="1"/>
    <col min="12038" max="12038" width="17.66015625" style="355" customWidth="1"/>
    <col min="12039" max="12039" width="16.5" style="355" customWidth="1"/>
    <col min="12040" max="12040" width="15.16015625" style="355" customWidth="1"/>
    <col min="12041" max="12290" width="9.33203125" style="355" customWidth="1"/>
    <col min="12291" max="12291" width="55.83203125" style="355" customWidth="1"/>
    <col min="12292" max="12293" width="9.33203125" style="355" customWidth="1"/>
    <col min="12294" max="12294" width="17.66015625" style="355" customWidth="1"/>
    <col min="12295" max="12295" width="16.5" style="355" customWidth="1"/>
    <col min="12296" max="12296" width="15.16015625" style="355" customWidth="1"/>
    <col min="12297" max="12546" width="9.33203125" style="355" customWidth="1"/>
    <col min="12547" max="12547" width="55.83203125" style="355" customWidth="1"/>
    <col min="12548" max="12549" width="9.33203125" style="355" customWidth="1"/>
    <col min="12550" max="12550" width="17.66015625" style="355" customWidth="1"/>
    <col min="12551" max="12551" width="16.5" style="355" customWidth="1"/>
    <col min="12552" max="12552" width="15.16015625" style="355" customWidth="1"/>
    <col min="12553" max="12802" width="9.33203125" style="355" customWidth="1"/>
    <col min="12803" max="12803" width="55.83203125" style="355" customWidth="1"/>
    <col min="12804" max="12805" width="9.33203125" style="355" customWidth="1"/>
    <col min="12806" max="12806" width="17.66015625" style="355" customWidth="1"/>
    <col min="12807" max="12807" width="16.5" style="355" customWidth="1"/>
    <col min="12808" max="12808" width="15.16015625" style="355" customWidth="1"/>
    <col min="12809" max="13058" width="9.33203125" style="355" customWidth="1"/>
    <col min="13059" max="13059" width="55.83203125" style="355" customWidth="1"/>
    <col min="13060" max="13061" width="9.33203125" style="355" customWidth="1"/>
    <col min="13062" max="13062" width="17.66015625" style="355" customWidth="1"/>
    <col min="13063" max="13063" width="16.5" style="355" customWidth="1"/>
    <col min="13064" max="13064" width="15.16015625" style="355" customWidth="1"/>
    <col min="13065" max="13314" width="9.33203125" style="355" customWidth="1"/>
    <col min="13315" max="13315" width="55.83203125" style="355" customWidth="1"/>
    <col min="13316" max="13317" width="9.33203125" style="355" customWidth="1"/>
    <col min="13318" max="13318" width="17.66015625" style="355" customWidth="1"/>
    <col min="13319" max="13319" width="16.5" style="355" customWidth="1"/>
    <col min="13320" max="13320" width="15.16015625" style="355" customWidth="1"/>
    <col min="13321" max="13570" width="9.33203125" style="355" customWidth="1"/>
    <col min="13571" max="13571" width="55.83203125" style="355" customWidth="1"/>
    <col min="13572" max="13573" width="9.33203125" style="355" customWidth="1"/>
    <col min="13574" max="13574" width="17.66015625" style="355" customWidth="1"/>
    <col min="13575" max="13575" width="16.5" style="355" customWidth="1"/>
    <col min="13576" max="13576" width="15.16015625" style="355" customWidth="1"/>
    <col min="13577" max="13826" width="9.33203125" style="355" customWidth="1"/>
    <col min="13827" max="13827" width="55.83203125" style="355" customWidth="1"/>
    <col min="13828" max="13829" width="9.33203125" style="355" customWidth="1"/>
    <col min="13830" max="13830" width="17.66015625" style="355" customWidth="1"/>
    <col min="13831" max="13831" width="16.5" style="355" customWidth="1"/>
    <col min="13832" max="13832" width="15.16015625" style="355" customWidth="1"/>
    <col min="13833" max="14082" width="9.33203125" style="355" customWidth="1"/>
    <col min="14083" max="14083" width="55.83203125" style="355" customWidth="1"/>
    <col min="14084" max="14085" width="9.33203125" style="355" customWidth="1"/>
    <col min="14086" max="14086" width="17.66015625" style="355" customWidth="1"/>
    <col min="14087" max="14087" width="16.5" style="355" customWidth="1"/>
    <col min="14088" max="14088" width="15.16015625" style="355" customWidth="1"/>
    <col min="14089" max="14338" width="9.33203125" style="355" customWidth="1"/>
    <col min="14339" max="14339" width="55.83203125" style="355" customWidth="1"/>
    <col min="14340" max="14341" width="9.33203125" style="355" customWidth="1"/>
    <col min="14342" max="14342" width="17.66015625" style="355" customWidth="1"/>
    <col min="14343" max="14343" width="16.5" style="355" customWidth="1"/>
    <col min="14344" max="14344" width="15.16015625" style="355" customWidth="1"/>
    <col min="14345" max="14594" width="9.33203125" style="355" customWidth="1"/>
    <col min="14595" max="14595" width="55.83203125" style="355" customWidth="1"/>
    <col min="14596" max="14597" width="9.33203125" style="355" customWidth="1"/>
    <col min="14598" max="14598" width="17.66015625" style="355" customWidth="1"/>
    <col min="14599" max="14599" width="16.5" style="355" customWidth="1"/>
    <col min="14600" max="14600" width="15.16015625" style="355" customWidth="1"/>
    <col min="14601" max="14850" width="9.33203125" style="355" customWidth="1"/>
    <col min="14851" max="14851" width="55.83203125" style="355" customWidth="1"/>
    <col min="14852" max="14853" width="9.33203125" style="355" customWidth="1"/>
    <col min="14854" max="14854" width="17.66015625" style="355" customWidth="1"/>
    <col min="14855" max="14855" width="16.5" style="355" customWidth="1"/>
    <col min="14856" max="14856" width="15.16015625" style="355" customWidth="1"/>
    <col min="14857" max="15106" width="9.33203125" style="355" customWidth="1"/>
    <col min="15107" max="15107" width="55.83203125" style="355" customWidth="1"/>
    <col min="15108" max="15109" width="9.33203125" style="355" customWidth="1"/>
    <col min="15110" max="15110" width="17.66015625" style="355" customWidth="1"/>
    <col min="15111" max="15111" width="16.5" style="355" customWidth="1"/>
    <col min="15112" max="15112" width="15.16015625" style="355" customWidth="1"/>
    <col min="15113" max="15362" width="9.33203125" style="355" customWidth="1"/>
    <col min="15363" max="15363" width="55.83203125" style="355" customWidth="1"/>
    <col min="15364" max="15365" width="9.33203125" style="355" customWidth="1"/>
    <col min="15366" max="15366" width="17.66015625" style="355" customWidth="1"/>
    <col min="15367" max="15367" width="16.5" style="355" customWidth="1"/>
    <col min="15368" max="15368" width="15.16015625" style="355" customWidth="1"/>
    <col min="15369" max="15618" width="9.33203125" style="355" customWidth="1"/>
    <col min="15619" max="15619" width="55.83203125" style="355" customWidth="1"/>
    <col min="15620" max="15621" width="9.33203125" style="355" customWidth="1"/>
    <col min="15622" max="15622" width="17.66015625" style="355" customWidth="1"/>
    <col min="15623" max="15623" width="16.5" style="355" customWidth="1"/>
    <col min="15624" max="15624" width="15.16015625" style="355" customWidth="1"/>
    <col min="15625" max="15874" width="9.33203125" style="355" customWidth="1"/>
    <col min="15875" max="15875" width="55.83203125" style="355" customWidth="1"/>
    <col min="15876" max="15877" width="9.33203125" style="355" customWidth="1"/>
    <col min="15878" max="15878" width="17.66015625" style="355" customWidth="1"/>
    <col min="15879" max="15879" width="16.5" style="355" customWidth="1"/>
    <col min="15880" max="15880" width="15.16015625" style="355" customWidth="1"/>
    <col min="15881" max="16130" width="9.33203125" style="355" customWidth="1"/>
    <col min="16131" max="16131" width="55.83203125" style="355" customWidth="1"/>
    <col min="16132" max="16133" width="9.33203125" style="355" customWidth="1"/>
    <col min="16134" max="16134" width="17.66015625" style="355" customWidth="1"/>
    <col min="16135" max="16135" width="16.5" style="355" customWidth="1"/>
    <col min="16136" max="16136" width="15.16015625" style="355" customWidth="1"/>
    <col min="16137" max="16384" width="9.33203125" style="355" customWidth="1"/>
  </cols>
  <sheetData>
    <row r="1" ht="13.5" thickBot="1"/>
    <row r="2" spans="2:8" ht="18" thickBot="1">
      <c r="B2" s="577" t="s">
        <v>58</v>
      </c>
      <c r="C2" s="578"/>
      <c r="D2" s="578"/>
      <c r="E2" s="578"/>
      <c r="F2" s="578"/>
      <c r="G2" s="578"/>
      <c r="H2" s="579"/>
    </row>
    <row r="3" spans="2:8" ht="13.5">
      <c r="B3" s="356"/>
      <c r="C3" s="357"/>
      <c r="D3" s="357"/>
      <c r="E3" s="357"/>
      <c r="F3" s="357"/>
      <c r="G3" s="357"/>
      <c r="H3" s="358"/>
    </row>
    <row r="4" spans="2:8" ht="13.5">
      <c r="B4" s="359" t="s">
        <v>7</v>
      </c>
      <c r="C4" s="360" t="s">
        <v>884</v>
      </c>
      <c r="D4" s="361"/>
      <c r="E4" s="361"/>
      <c r="F4" s="361"/>
      <c r="G4" s="361"/>
      <c r="H4" s="362"/>
    </row>
    <row r="5" spans="2:8" ht="13.5">
      <c r="B5" s="359" t="s">
        <v>67</v>
      </c>
      <c r="C5" s="360" t="s">
        <v>550</v>
      </c>
      <c r="D5" s="361"/>
      <c r="E5" s="361"/>
      <c r="F5" s="361"/>
      <c r="G5" s="361"/>
      <c r="H5" s="362"/>
    </row>
    <row r="6" spans="2:8" ht="13.5">
      <c r="B6" s="359"/>
      <c r="C6" s="361"/>
      <c r="D6" s="361"/>
      <c r="E6" s="361"/>
      <c r="F6" s="363" t="s">
        <v>14</v>
      </c>
      <c r="G6" s="364">
        <v>42546</v>
      </c>
      <c r="H6" s="362"/>
    </row>
    <row r="7" spans="2:8" ht="13.5">
      <c r="B7" s="359" t="s">
        <v>12</v>
      </c>
      <c r="C7" s="365"/>
      <c r="D7" s="361"/>
      <c r="E7" s="361"/>
      <c r="F7" s="361"/>
      <c r="G7" s="361"/>
      <c r="H7" s="362"/>
    </row>
    <row r="8" spans="2:8" ht="13.5">
      <c r="B8" s="359"/>
      <c r="C8" s="365"/>
      <c r="D8" s="361"/>
      <c r="E8" s="361"/>
      <c r="F8" s="361" t="s">
        <v>16</v>
      </c>
      <c r="G8" s="361"/>
      <c r="H8" s="362"/>
    </row>
    <row r="9" spans="2:8" ht="13.5">
      <c r="B9" s="359" t="s">
        <v>15</v>
      </c>
      <c r="C9" s="361"/>
      <c r="D9" s="361"/>
      <c r="E9" s="361"/>
      <c r="F9" s="361" t="s">
        <v>19</v>
      </c>
      <c r="G9" s="361"/>
      <c r="H9" s="362"/>
    </row>
    <row r="10" spans="2:8" ht="13.5">
      <c r="B10" s="359"/>
      <c r="C10" s="361"/>
      <c r="D10" s="361"/>
      <c r="E10" s="361"/>
      <c r="F10" s="361"/>
      <c r="G10" s="361"/>
      <c r="H10" s="362"/>
    </row>
    <row r="11" spans="2:8" ht="13.5">
      <c r="B11" s="359" t="s">
        <v>21</v>
      </c>
      <c r="C11" s="361"/>
      <c r="D11" s="361"/>
      <c r="E11" s="361"/>
      <c r="F11" s="361" t="s">
        <v>16</v>
      </c>
      <c r="G11" s="361"/>
      <c r="H11" s="362"/>
    </row>
    <row r="12" spans="2:8" ht="13.5">
      <c r="B12" s="359"/>
      <c r="C12" s="361"/>
      <c r="D12" s="361"/>
      <c r="E12" s="361"/>
      <c r="F12" s="361" t="s">
        <v>19</v>
      </c>
      <c r="G12" s="361"/>
      <c r="H12" s="362"/>
    </row>
    <row r="13" spans="2:8" ht="13.5">
      <c r="B13" s="359"/>
      <c r="C13" s="361"/>
      <c r="D13" s="361"/>
      <c r="E13" s="361"/>
      <c r="F13" s="361"/>
      <c r="G13" s="361"/>
      <c r="H13" s="362"/>
    </row>
    <row r="14" spans="2:8" ht="13.5">
      <c r="B14" s="359" t="s">
        <v>22</v>
      </c>
      <c r="C14" s="361" t="s">
        <v>673</v>
      </c>
      <c r="D14" s="361"/>
      <c r="E14" s="361"/>
      <c r="F14" s="361" t="s">
        <v>16</v>
      </c>
      <c r="G14" s="361"/>
      <c r="H14" s="362"/>
    </row>
    <row r="15" spans="2:8" ht="13.5">
      <c r="B15" s="359"/>
      <c r="C15" s="361"/>
      <c r="D15" s="361"/>
      <c r="E15" s="361"/>
      <c r="F15" s="361" t="s">
        <v>19</v>
      </c>
      <c r="G15" s="361"/>
      <c r="H15" s="362"/>
    </row>
    <row r="16" spans="2:8" ht="18" customHeight="1">
      <c r="B16" s="359" t="s">
        <v>26</v>
      </c>
      <c r="C16" s="366"/>
      <c r="D16" s="361"/>
      <c r="E16" s="361"/>
      <c r="F16" s="361"/>
      <c r="G16" s="361"/>
      <c r="H16" s="362"/>
    </row>
    <row r="17" spans="2:8" ht="13.5">
      <c r="B17" s="359"/>
      <c r="C17" s="361"/>
      <c r="D17" s="361"/>
      <c r="E17" s="361"/>
      <c r="F17" s="361"/>
      <c r="G17" s="361"/>
      <c r="H17" s="362"/>
    </row>
    <row r="18" spans="2:8" ht="13.5">
      <c r="B18" s="359"/>
      <c r="C18" s="361"/>
      <c r="D18" s="361"/>
      <c r="E18" s="361"/>
      <c r="F18" s="361"/>
      <c r="G18" s="361"/>
      <c r="H18" s="362"/>
    </row>
    <row r="19" spans="2:8" ht="13.5">
      <c r="B19" s="359"/>
      <c r="C19" s="361"/>
      <c r="D19" s="361"/>
      <c r="E19" s="361"/>
      <c r="F19" s="361"/>
      <c r="G19" s="361"/>
      <c r="H19" s="362"/>
    </row>
    <row r="20" spans="2:8" ht="13.5">
      <c r="B20" s="359"/>
      <c r="C20" s="361" t="s">
        <v>674</v>
      </c>
      <c r="D20" s="361"/>
      <c r="E20" s="361"/>
      <c r="F20" s="367">
        <f>'ELSla REKAPITULACE '!F23</f>
        <v>0</v>
      </c>
      <c r="G20" s="367"/>
      <c r="H20" s="362"/>
    </row>
    <row r="21" spans="2:8" ht="13.5">
      <c r="B21" s="359"/>
      <c r="C21" s="361" t="s">
        <v>579</v>
      </c>
      <c r="D21" s="361"/>
      <c r="E21" s="361"/>
      <c r="F21" s="367">
        <f>'ELSla REKAPITULACE '!F28</f>
        <v>0</v>
      </c>
      <c r="G21" s="367"/>
      <c r="H21" s="362"/>
    </row>
    <row r="22" spans="2:8" ht="13.5">
      <c r="B22" s="359"/>
      <c r="C22" s="360" t="s">
        <v>27</v>
      </c>
      <c r="D22" s="361"/>
      <c r="E22" s="361"/>
      <c r="F22" s="367"/>
      <c r="G22" s="367"/>
      <c r="H22" s="362"/>
    </row>
    <row r="23" spans="2:8" ht="13.5">
      <c r="B23" s="359"/>
      <c r="C23" s="361"/>
      <c r="D23" s="361"/>
      <c r="E23" s="361"/>
      <c r="F23" s="367"/>
      <c r="G23" s="367"/>
      <c r="H23" s="362"/>
    </row>
    <row r="24" spans="2:8" ht="13.5">
      <c r="B24" s="359"/>
      <c r="C24" s="361" t="s">
        <v>675</v>
      </c>
      <c r="D24" s="368">
        <v>0.21</v>
      </c>
      <c r="E24" s="369" t="s">
        <v>676</v>
      </c>
      <c r="F24" s="367">
        <f>F20+F21</f>
        <v>0</v>
      </c>
      <c r="G24" s="367">
        <f>F24*0.21</f>
        <v>0</v>
      </c>
      <c r="H24" s="362"/>
    </row>
    <row r="25" spans="2:8" ht="13.5">
      <c r="B25" s="359"/>
      <c r="C25" s="361" t="s">
        <v>677</v>
      </c>
      <c r="D25" s="370">
        <v>0.15</v>
      </c>
      <c r="E25" s="369" t="s">
        <v>676</v>
      </c>
      <c r="F25" s="367">
        <v>0</v>
      </c>
      <c r="G25" s="367">
        <v>0</v>
      </c>
      <c r="H25" s="362"/>
    </row>
    <row r="26" spans="2:8" ht="13.5" thickBot="1">
      <c r="B26" s="359"/>
      <c r="C26" s="361"/>
      <c r="D26" s="361"/>
      <c r="E26" s="361"/>
      <c r="F26" s="367"/>
      <c r="G26" s="367"/>
      <c r="H26" s="362"/>
    </row>
    <row r="27" spans="2:8" ht="15.75" thickBot="1">
      <c r="B27" s="371"/>
      <c r="C27" s="372" t="s">
        <v>678</v>
      </c>
      <c r="D27" s="372"/>
      <c r="E27" s="372"/>
      <c r="F27" s="373">
        <f>F24+G24</f>
        <v>0</v>
      </c>
      <c r="G27" s="374"/>
      <c r="H27" s="375"/>
    </row>
  </sheetData>
  <mergeCells count="1">
    <mergeCell ref="B2:H2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zoomScale="130" zoomScaleNormal="130" workbookViewId="0" topLeftCell="A1">
      <selection activeCell="H16" sqref="H16:I16"/>
    </sheetView>
  </sheetViews>
  <sheetFormatPr defaultColWidth="9.33203125" defaultRowHeight="13.5"/>
  <cols>
    <col min="1" max="2" width="9.33203125" style="355" customWidth="1"/>
    <col min="3" max="3" width="55.83203125" style="355" customWidth="1"/>
    <col min="4" max="5" width="9.33203125" style="355" customWidth="1"/>
    <col min="6" max="6" width="15" style="355" customWidth="1"/>
    <col min="7" max="7" width="16.5" style="355" customWidth="1"/>
    <col min="8" max="8" width="15.16015625" style="355" customWidth="1"/>
    <col min="9" max="258" width="9.33203125" style="355" customWidth="1"/>
    <col min="259" max="259" width="55.83203125" style="355" customWidth="1"/>
    <col min="260" max="261" width="9.33203125" style="355" customWidth="1"/>
    <col min="262" max="262" width="15" style="355" customWidth="1"/>
    <col min="263" max="263" width="16.5" style="355" customWidth="1"/>
    <col min="264" max="264" width="15.16015625" style="355" customWidth="1"/>
    <col min="265" max="514" width="9.33203125" style="355" customWidth="1"/>
    <col min="515" max="515" width="55.83203125" style="355" customWidth="1"/>
    <col min="516" max="517" width="9.33203125" style="355" customWidth="1"/>
    <col min="518" max="518" width="15" style="355" customWidth="1"/>
    <col min="519" max="519" width="16.5" style="355" customWidth="1"/>
    <col min="520" max="520" width="15.16015625" style="355" customWidth="1"/>
    <col min="521" max="770" width="9.33203125" style="355" customWidth="1"/>
    <col min="771" max="771" width="55.83203125" style="355" customWidth="1"/>
    <col min="772" max="773" width="9.33203125" style="355" customWidth="1"/>
    <col min="774" max="774" width="15" style="355" customWidth="1"/>
    <col min="775" max="775" width="16.5" style="355" customWidth="1"/>
    <col min="776" max="776" width="15.16015625" style="355" customWidth="1"/>
    <col min="777" max="1026" width="9.33203125" style="355" customWidth="1"/>
    <col min="1027" max="1027" width="55.83203125" style="355" customWidth="1"/>
    <col min="1028" max="1029" width="9.33203125" style="355" customWidth="1"/>
    <col min="1030" max="1030" width="15" style="355" customWidth="1"/>
    <col min="1031" max="1031" width="16.5" style="355" customWidth="1"/>
    <col min="1032" max="1032" width="15.16015625" style="355" customWidth="1"/>
    <col min="1033" max="1282" width="9.33203125" style="355" customWidth="1"/>
    <col min="1283" max="1283" width="55.83203125" style="355" customWidth="1"/>
    <col min="1284" max="1285" width="9.33203125" style="355" customWidth="1"/>
    <col min="1286" max="1286" width="15" style="355" customWidth="1"/>
    <col min="1287" max="1287" width="16.5" style="355" customWidth="1"/>
    <col min="1288" max="1288" width="15.16015625" style="355" customWidth="1"/>
    <col min="1289" max="1538" width="9.33203125" style="355" customWidth="1"/>
    <col min="1539" max="1539" width="55.83203125" style="355" customWidth="1"/>
    <col min="1540" max="1541" width="9.33203125" style="355" customWidth="1"/>
    <col min="1542" max="1542" width="15" style="355" customWidth="1"/>
    <col min="1543" max="1543" width="16.5" style="355" customWidth="1"/>
    <col min="1544" max="1544" width="15.16015625" style="355" customWidth="1"/>
    <col min="1545" max="1794" width="9.33203125" style="355" customWidth="1"/>
    <col min="1795" max="1795" width="55.83203125" style="355" customWidth="1"/>
    <col min="1796" max="1797" width="9.33203125" style="355" customWidth="1"/>
    <col min="1798" max="1798" width="15" style="355" customWidth="1"/>
    <col min="1799" max="1799" width="16.5" style="355" customWidth="1"/>
    <col min="1800" max="1800" width="15.16015625" style="355" customWidth="1"/>
    <col min="1801" max="2050" width="9.33203125" style="355" customWidth="1"/>
    <col min="2051" max="2051" width="55.83203125" style="355" customWidth="1"/>
    <col min="2052" max="2053" width="9.33203125" style="355" customWidth="1"/>
    <col min="2054" max="2054" width="15" style="355" customWidth="1"/>
    <col min="2055" max="2055" width="16.5" style="355" customWidth="1"/>
    <col min="2056" max="2056" width="15.16015625" style="355" customWidth="1"/>
    <col min="2057" max="2306" width="9.33203125" style="355" customWidth="1"/>
    <col min="2307" max="2307" width="55.83203125" style="355" customWidth="1"/>
    <col min="2308" max="2309" width="9.33203125" style="355" customWidth="1"/>
    <col min="2310" max="2310" width="15" style="355" customWidth="1"/>
    <col min="2311" max="2311" width="16.5" style="355" customWidth="1"/>
    <col min="2312" max="2312" width="15.16015625" style="355" customWidth="1"/>
    <col min="2313" max="2562" width="9.33203125" style="355" customWidth="1"/>
    <col min="2563" max="2563" width="55.83203125" style="355" customWidth="1"/>
    <col min="2564" max="2565" width="9.33203125" style="355" customWidth="1"/>
    <col min="2566" max="2566" width="15" style="355" customWidth="1"/>
    <col min="2567" max="2567" width="16.5" style="355" customWidth="1"/>
    <col min="2568" max="2568" width="15.16015625" style="355" customWidth="1"/>
    <col min="2569" max="2818" width="9.33203125" style="355" customWidth="1"/>
    <col min="2819" max="2819" width="55.83203125" style="355" customWidth="1"/>
    <col min="2820" max="2821" width="9.33203125" style="355" customWidth="1"/>
    <col min="2822" max="2822" width="15" style="355" customWidth="1"/>
    <col min="2823" max="2823" width="16.5" style="355" customWidth="1"/>
    <col min="2824" max="2824" width="15.16015625" style="355" customWidth="1"/>
    <col min="2825" max="3074" width="9.33203125" style="355" customWidth="1"/>
    <col min="3075" max="3075" width="55.83203125" style="355" customWidth="1"/>
    <col min="3076" max="3077" width="9.33203125" style="355" customWidth="1"/>
    <col min="3078" max="3078" width="15" style="355" customWidth="1"/>
    <col min="3079" max="3079" width="16.5" style="355" customWidth="1"/>
    <col min="3080" max="3080" width="15.16015625" style="355" customWidth="1"/>
    <col min="3081" max="3330" width="9.33203125" style="355" customWidth="1"/>
    <col min="3331" max="3331" width="55.83203125" style="355" customWidth="1"/>
    <col min="3332" max="3333" width="9.33203125" style="355" customWidth="1"/>
    <col min="3334" max="3334" width="15" style="355" customWidth="1"/>
    <col min="3335" max="3335" width="16.5" style="355" customWidth="1"/>
    <col min="3336" max="3336" width="15.16015625" style="355" customWidth="1"/>
    <col min="3337" max="3586" width="9.33203125" style="355" customWidth="1"/>
    <col min="3587" max="3587" width="55.83203125" style="355" customWidth="1"/>
    <col min="3588" max="3589" width="9.33203125" style="355" customWidth="1"/>
    <col min="3590" max="3590" width="15" style="355" customWidth="1"/>
    <col min="3591" max="3591" width="16.5" style="355" customWidth="1"/>
    <col min="3592" max="3592" width="15.16015625" style="355" customWidth="1"/>
    <col min="3593" max="3842" width="9.33203125" style="355" customWidth="1"/>
    <col min="3843" max="3843" width="55.83203125" style="355" customWidth="1"/>
    <col min="3844" max="3845" width="9.33203125" style="355" customWidth="1"/>
    <col min="3846" max="3846" width="15" style="355" customWidth="1"/>
    <col min="3847" max="3847" width="16.5" style="355" customWidth="1"/>
    <col min="3848" max="3848" width="15.16015625" style="355" customWidth="1"/>
    <col min="3849" max="4098" width="9.33203125" style="355" customWidth="1"/>
    <col min="4099" max="4099" width="55.83203125" style="355" customWidth="1"/>
    <col min="4100" max="4101" width="9.33203125" style="355" customWidth="1"/>
    <col min="4102" max="4102" width="15" style="355" customWidth="1"/>
    <col min="4103" max="4103" width="16.5" style="355" customWidth="1"/>
    <col min="4104" max="4104" width="15.16015625" style="355" customWidth="1"/>
    <col min="4105" max="4354" width="9.33203125" style="355" customWidth="1"/>
    <col min="4355" max="4355" width="55.83203125" style="355" customWidth="1"/>
    <col min="4356" max="4357" width="9.33203125" style="355" customWidth="1"/>
    <col min="4358" max="4358" width="15" style="355" customWidth="1"/>
    <col min="4359" max="4359" width="16.5" style="355" customWidth="1"/>
    <col min="4360" max="4360" width="15.16015625" style="355" customWidth="1"/>
    <col min="4361" max="4610" width="9.33203125" style="355" customWidth="1"/>
    <col min="4611" max="4611" width="55.83203125" style="355" customWidth="1"/>
    <col min="4612" max="4613" width="9.33203125" style="355" customWidth="1"/>
    <col min="4614" max="4614" width="15" style="355" customWidth="1"/>
    <col min="4615" max="4615" width="16.5" style="355" customWidth="1"/>
    <col min="4616" max="4616" width="15.16015625" style="355" customWidth="1"/>
    <col min="4617" max="4866" width="9.33203125" style="355" customWidth="1"/>
    <col min="4867" max="4867" width="55.83203125" style="355" customWidth="1"/>
    <col min="4868" max="4869" width="9.33203125" style="355" customWidth="1"/>
    <col min="4870" max="4870" width="15" style="355" customWidth="1"/>
    <col min="4871" max="4871" width="16.5" style="355" customWidth="1"/>
    <col min="4872" max="4872" width="15.16015625" style="355" customWidth="1"/>
    <col min="4873" max="5122" width="9.33203125" style="355" customWidth="1"/>
    <col min="5123" max="5123" width="55.83203125" style="355" customWidth="1"/>
    <col min="5124" max="5125" width="9.33203125" style="355" customWidth="1"/>
    <col min="5126" max="5126" width="15" style="355" customWidth="1"/>
    <col min="5127" max="5127" width="16.5" style="355" customWidth="1"/>
    <col min="5128" max="5128" width="15.16015625" style="355" customWidth="1"/>
    <col min="5129" max="5378" width="9.33203125" style="355" customWidth="1"/>
    <col min="5379" max="5379" width="55.83203125" style="355" customWidth="1"/>
    <col min="5380" max="5381" width="9.33203125" style="355" customWidth="1"/>
    <col min="5382" max="5382" width="15" style="355" customWidth="1"/>
    <col min="5383" max="5383" width="16.5" style="355" customWidth="1"/>
    <col min="5384" max="5384" width="15.16015625" style="355" customWidth="1"/>
    <col min="5385" max="5634" width="9.33203125" style="355" customWidth="1"/>
    <col min="5635" max="5635" width="55.83203125" style="355" customWidth="1"/>
    <col min="5636" max="5637" width="9.33203125" style="355" customWidth="1"/>
    <col min="5638" max="5638" width="15" style="355" customWidth="1"/>
    <col min="5639" max="5639" width="16.5" style="355" customWidth="1"/>
    <col min="5640" max="5640" width="15.16015625" style="355" customWidth="1"/>
    <col min="5641" max="5890" width="9.33203125" style="355" customWidth="1"/>
    <col min="5891" max="5891" width="55.83203125" style="355" customWidth="1"/>
    <col min="5892" max="5893" width="9.33203125" style="355" customWidth="1"/>
    <col min="5894" max="5894" width="15" style="355" customWidth="1"/>
    <col min="5895" max="5895" width="16.5" style="355" customWidth="1"/>
    <col min="5896" max="5896" width="15.16015625" style="355" customWidth="1"/>
    <col min="5897" max="6146" width="9.33203125" style="355" customWidth="1"/>
    <col min="6147" max="6147" width="55.83203125" style="355" customWidth="1"/>
    <col min="6148" max="6149" width="9.33203125" style="355" customWidth="1"/>
    <col min="6150" max="6150" width="15" style="355" customWidth="1"/>
    <col min="6151" max="6151" width="16.5" style="355" customWidth="1"/>
    <col min="6152" max="6152" width="15.16015625" style="355" customWidth="1"/>
    <col min="6153" max="6402" width="9.33203125" style="355" customWidth="1"/>
    <col min="6403" max="6403" width="55.83203125" style="355" customWidth="1"/>
    <col min="6404" max="6405" width="9.33203125" style="355" customWidth="1"/>
    <col min="6406" max="6406" width="15" style="355" customWidth="1"/>
    <col min="6407" max="6407" width="16.5" style="355" customWidth="1"/>
    <col min="6408" max="6408" width="15.16015625" style="355" customWidth="1"/>
    <col min="6409" max="6658" width="9.33203125" style="355" customWidth="1"/>
    <col min="6659" max="6659" width="55.83203125" style="355" customWidth="1"/>
    <col min="6660" max="6661" width="9.33203125" style="355" customWidth="1"/>
    <col min="6662" max="6662" width="15" style="355" customWidth="1"/>
    <col min="6663" max="6663" width="16.5" style="355" customWidth="1"/>
    <col min="6664" max="6664" width="15.16015625" style="355" customWidth="1"/>
    <col min="6665" max="6914" width="9.33203125" style="355" customWidth="1"/>
    <col min="6915" max="6915" width="55.83203125" style="355" customWidth="1"/>
    <col min="6916" max="6917" width="9.33203125" style="355" customWidth="1"/>
    <col min="6918" max="6918" width="15" style="355" customWidth="1"/>
    <col min="6919" max="6919" width="16.5" style="355" customWidth="1"/>
    <col min="6920" max="6920" width="15.16015625" style="355" customWidth="1"/>
    <col min="6921" max="7170" width="9.33203125" style="355" customWidth="1"/>
    <col min="7171" max="7171" width="55.83203125" style="355" customWidth="1"/>
    <col min="7172" max="7173" width="9.33203125" style="355" customWidth="1"/>
    <col min="7174" max="7174" width="15" style="355" customWidth="1"/>
    <col min="7175" max="7175" width="16.5" style="355" customWidth="1"/>
    <col min="7176" max="7176" width="15.16015625" style="355" customWidth="1"/>
    <col min="7177" max="7426" width="9.33203125" style="355" customWidth="1"/>
    <col min="7427" max="7427" width="55.83203125" style="355" customWidth="1"/>
    <col min="7428" max="7429" width="9.33203125" style="355" customWidth="1"/>
    <col min="7430" max="7430" width="15" style="355" customWidth="1"/>
    <col min="7431" max="7431" width="16.5" style="355" customWidth="1"/>
    <col min="7432" max="7432" width="15.16015625" style="355" customWidth="1"/>
    <col min="7433" max="7682" width="9.33203125" style="355" customWidth="1"/>
    <col min="7683" max="7683" width="55.83203125" style="355" customWidth="1"/>
    <col min="7684" max="7685" width="9.33203125" style="355" customWidth="1"/>
    <col min="7686" max="7686" width="15" style="355" customWidth="1"/>
    <col min="7687" max="7687" width="16.5" style="355" customWidth="1"/>
    <col min="7688" max="7688" width="15.16015625" style="355" customWidth="1"/>
    <col min="7689" max="7938" width="9.33203125" style="355" customWidth="1"/>
    <col min="7939" max="7939" width="55.83203125" style="355" customWidth="1"/>
    <col min="7940" max="7941" width="9.33203125" style="355" customWidth="1"/>
    <col min="7942" max="7942" width="15" style="355" customWidth="1"/>
    <col min="7943" max="7943" width="16.5" style="355" customWidth="1"/>
    <col min="7944" max="7944" width="15.16015625" style="355" customWidth="1"/>
    <col min="7945" max="8194" width="9.33203125" style="355" customWidth="1"/>
    <col min="8195" max="8195" width="55.83203125" style="355" customWidth="1"/>
    <col min="8196" max="8197" width="9.33203125" style="355" customWidth="1"/>
    <col min="8198" max="8198" width="15" style="355" customWidth="1"/>
    <col min="8199" max="8199" width="16.5" style="355" customWidth="1"/>
    <col min="8200" max="8200" width="15.16015625" style="355" customWidth="1"/>
    <col min="8201" max="8450" width="9.33203125" style="355" customWidth="1"/>
    <col min="8451" max="8451" width="55.83203125" style="355" customWidth="1"/>
    <col min="8452" max="8453" width="9.33203125" style="355" customWidth="1"/>
    <col min="8454" max="8454" width="15" style="355" customWidth="1"/>
    <col min="8455" max="8455" width="16.5" style="355" customWidth="1"/>
    <col min="8456" max="8456" width="15.16015625" style="355" customWidth="1"/>
    <col min="8457" max="8706" width="9.33203125" style="355" customWidth="1"/>
    <col min="8707" max="8707" width="55.83203125" style="355" customWidth="1"/>
    <col min="8708" max="8709" width="9.33203125" style="355" customWidth="1"/>
    <col min="8710" max="8710" width="15" style="355" customWidth="1"/>
    <col min="8711" max="8711" width="16.5" style="355" customWidth="1"/>
    <col min="8712" max="8712" width="15.16015625" style="355" customWidth="1"/>
    <col min="8713" max="8962" width="9.33203125" style="355" customWidth="1"/>
    <col min="8963" max="8963" width="55.83203125" style="355" customWidth="1"/>
    <col min="8964" max="8965" width="9.33203125" style="355" customWidth="1"/>
    <col min="8966" max="8966" width="15" style="355" customWidth="1"/>
    <col min="8967" max="8967" width="16.5" style="355" customWidth="1"/>
    <col min="8968" max="8968" width="15.16015625" style="355" customWidth="1"/>
    <col min="8969" max="9218" width="9.33203125" style="355" customWidth="1"/>
    <col min="9219" max="9219" width="55.83203125" style="355" customWidth="1"/>
    <col min="9220" max="9221" width="9.33203125" style="355" customWidth="1"/>
    <col min="9222" max="9222" width="15" style="355" customWidth="1"/>
    <col min="9223" max="9223" width="16.5" style="355" customWidth="1"/>
    <col min="9224" max="9224" width="15.16015625" style="355" customWidth="1"/>
    <col min="9225" max="9474" width="9.33203125" style="355" customWidth="1"/>
    <col min="9475" max="9475" width="55.83203125" style="355" customWidth="1"/>
    <col min="9476" max="9477" width="9.33203125" style="355" customWidth="1"/>
    <col min="9478" max="9478" width="15" style="355" customWidth="1"/>
    <col min="9479" max="9479" width="16.5" style="355" customWidth="1"/>
    <col min="9480" max="9480" width="15.16015625" style="355" customWidth="1"/>
    <col min="9481" max="9730" width="9.33203125" style="355" customWidth="1"/>
    <col min="9731" max="9731" width="55.83203125" style="355" customWidth="1"/>
    <col min="9732" max="9733" width="9.33203125" style="355" customWidth="1"/>
    <col min="9734" max="9734" width="15" style="355" customWidth="1"/>
    <col min="9735" max="9735" width="16.5" style="355" customWidth="1"/>
    <col min="9736" max="9736" width="15.16015625" style="355" customWidth="1"/>
    <col min="9737" max="9986" width="9.33203125" style="355" customWidth="1"/>
    <col min="9987" max="9987" width="55.83203125" style="355" customWidth="1"/>
    <col min="9988" max="9989" width="9.33203125" style="355" customWidth="1"/>
    <col min="9990" max="9990" width="15" style="355" customWidth="1"/>
    <col min="9991" max="9991" width="16.5" style="355" customWidth="1"/>
    <col min="9992" max="9992" width="15.16015625" style="355" customWidth="1"/>
    <col min="9993" max="10242" width="9.33203125" style="355" customWidth="1"/>
    <col min="10243" max="10243" width="55.83203125" style="355" customWidth="1"/>
    <col min="10244" max="10245" width="9.33203125" style="355" customWidth="1"/>
    <col min="10246" max="10246" width="15" style="355" customWidth="1"/>
    <col min="10247" max="10247" width="16.5" style="355" customWidth="1"/>
    <col min="10248" max="10248" width="15.16015625" style="355" customWidth="1"/>
    <col min="10249" max="10498" width="9.33203125" style="355" customWidth="1"/>
    <col min="10499" max="10499" width="55.83203125" style="355" customWidth="1"/>
    <col min="10500" max="10501" width="9.33203125" style="355" customWidth="1"/>
    <col min="10502" max="10502" width="15" style="355" customWidth="1"/>
    <col min="10503" max="10503" width="16.5" style="355" customWidth="1"/>
    <col min="10504" max="10504" width="15.16015625" style="355" customWidth="1"/>
    <col min="10505" max="10754" width="9.33203125" style="355" customWidth="1"/>
    <col min="10755" max="10755" width="55.83203125" style="355" customWidth="1"/>
    <col min="10756" max="10757" width="9.33203125" style="355" customWidth="1"/>
    <col min="10758" max="10758" width="15" style="355" customWidth="1"/>
    <col min="10759" max="10759" width="16.5" style="355" customWidth="1"/>
    <col min="10760" max="10760" width="15.16015625" style="355" customWidth="1"/>
    <col min="10761" max="11010" width="9.33203125" style="355" customWidth="1"/>
    <col min="11011" max="11011" width="55.83203125" style="355" customWidth="1"/>
    <col min="11012" max="11013" width="9.33203125" style="355" customWidth="1"/>
    <col min="11014" max="11014" width="15" style="355" customWidth="1"/>
    <col min="11015" max="11015" width="16.5" style="355" customWidth="1"/>
    <col min="11016" max="11016" width="15.16015625" style="355" customWidth="1"/>
    <col min="11017" max="11266" width="9.33203125" style="355" customWidth="1"/>
    <col min="11267" max="11267" width="55.83203125" style="355" customWidth="1"/>
    <col min="11268" max="11269" width="9.33203125" style="355" customWidth="1"/>
    <col min="11270" max="11270" width="15" style="355" customWidth="1"/>
    <col min="11271" max="11271" width="16.5" style="355" customWidth="1"/>
    <col min="11272" max="11272" width="15.16015625" style="355" customWidth="1"/>
    <col min="11273" max="11522" width="9.33203125" style="355" customWidth="1"/>
    <col min="11523" max="11523" width="55.83203125" style="355" customWidth="1"/>
    <col min="11524" max="11525" width="9.33203125" style="355" customWidth="1"/>
    <col min="11526" max="11526" width="15" style="355" customWidth="1"/>
    <col min="11527" max="11527" width="16.5" style="355" customWidth="1"/>
    <col min="11528" max="11528" width="15.16015625" style="355" customWidth="1"/>
    <col min="11529" max="11778" width="9.33203125" style="355" customWidth="1"/>
    <col min="11779" max="11779" width="55.83203125" style="355" customWidth="1"/>
    <col min="11780" max="11781" width="9.33203125" style="355" customWidth="1"/>
    <col min="11782" max="11782" width="15" style="355" customWidth="1"/>
    <col min="11783" max="11783" width="16.5" style="355" customWidth="1"/>
    <col min="11784" max="11784" width="15.16015625" style="355" customWidth="1"/>
    <col min="11785" max="12034" width="9.33203125" style="355" customWidth="1"/>
    <col min="12035" max="12035" width="55.83203125" style="355" customWidth="1"/>
    <col min="12036" max="12037" width="9.33203125" style="355" customWidth="1"/>
    <col min="12038" max="12038" width="15" style="355" customWidth="1"/>
    <col min="12039" max="12039" width="16.5" style="355" customWidth="1"/>
    <col min="12040" max="12040" width="15.16015625" style="355" customWidth="1"/>
    <col min="12041" max="12290" width="9.33203125" style="355" customWidth="1"/>
    <col min="12291" max="12291" width="55.83203125" style="355" customWidth="1"/>
    <col min="12292" max="12293" width="9.33203125" style="355" customWidth="1"/>
    <col min="12294" max="12294" width="15" style="355" customWidth="1"/>
    <col min="12295" max="12295" width="16.5" style="355" customWidth="1"/>
    <col min="12296" max="12296" width="15.16015625" style="355" customWidth="1"/>
    <col min="12297" max="12546" width="9.33203125" style="355" customWidth="1"/>
    <col min="12547" max="12547" width="55.83203125" style="355" customWidth="1"/>
    <col min="12548" max="12549" width="9.33203125" style="355" customWidth="1"/>
    <col min="12550" max="12550" width="15" style="355" customWidth="1"/>
    <col min="12551" max="12551" width="16.5" style="355" customWidth="1"/>
    <col min="12552" max="12552" width="15.16015625" style="355" customWidth="1"/>
    <col min="12553" max="12802" width="9.33203125" style="355" customWidth="1"/>
    <col min="12803" max="12803" width="55.83203125" style="355" customWidth="1"/>
    <col min="12804" max="12805" width="9.33203125" style="355" customWidth="1"/>
    <col min="12806" max="12806" width="15" style="355" customWidth="1"/>
    <col min="12807" max="12807" width="16.5" style="355" customWidth="1"/>
    <col min="12808" max="12808" width="15.16015625" style="355" customWidth="1"/>
    <col min="12809" max="13058" width="9.33203125" style="355" customWidth="1"/>
    <col min="13059" max="13059" width="55.83203125" style="355" customWidth="1"/>
    <col min="13060" max="13061" width="9.33203125" style="355" customWidth="1"/>
    <col min="13062" max="13062" width="15" style="355" customWidth="1"/>
    <col min="13063" max="13063" width="16.5" style="355" customWidth="1"/>
    <col min="13064" max="13064" width="15.16015625" style="355" customWidth="1"/>
    <col min="13065" max="13314" width="9.33203125" style="355" customWidth="1"/>
    <col min="13315" max="13315" width="55.83203125" style="355" customWidth="1"/>
    <col min="13316" max="13317" width="9.33203125" style="355" customWidth="1"/>
    <col min="13318" max="13318" width="15" style="355" customWidth="1"/>
    <col min="13319" max="13319" width="16.5" style="355" customWidth="1"/>
    <col min="13320" max="13320" width="15.16015625" style="355" customWidth="1"/>
    <col min="13321" max="13570" width="9.33203125" style="355" customWidth="1"/>
    <col min="13571" max="13571" width="55.83203125" style="355" customWidth="1"/>
    <col min="13572" max="13573" width="9.33203125" style="355" customWidth="1"/>
    <col min="13574" max="13574" width="15" style="355" customWidth="1"/>
    <col min="13575" max="13575" width="16.5" style="355" customWidth="1"/>
    <col min="13576" max="13576" width="15.16015625" style="355" customWidth="1"/>
    <col min="13577" max="13826" width="9.33203125" style="355" customWidth="1"/>
    <col min="13827" max="13827" width="55.83203125" style="355" customWidth="1"/>
    <col min="13828" max="13829" width="9.33203125" style="355" customWidth="1"/>
    <col min="13830" max="13830" width="15" style="355" customWidth="1"/>
    <col min="13831" max="13831" width="16.5" style="355" customWidth="1"/>
    <col min="13832" max="13832" width="15.16015625" style="355" customWidth="1"/>
    <col min="13833" max="14082" width="9.33203125" style="355" customWidth="1"/>
    <col min="14083" max="14083" width="55.83203125" style="355" customWidth="1"/>
    <col min="14084" max="14085" width="9.33203125" style="355" customWidth="1"/>
    <col min="14086" max="14086" width="15" style="355" customWidth="1"/>
    <col min="14087" max="14087" width="16.5" style="355" customWidth="1"/>
    <col min="14088" max="14088" width="15.16015625" style="355" customWidth="1"/>
    <col min="14089" max="14338" width="9.33203125" style="355" customWidth="1"/>
    <col min="14339" max="14339" width="55.83203125" style="355" customWidth="1"/>
    <col min="14340" max="14341" width="9.33203125" style="355" customWidth="1"/>
    <col min="14342" max="14342" width="15" style="355" customWidth="1"/>
    <col min="14343" max="14343" width="16.5" style="355" customWidth="1"/>
    <col min="14344" max="14344" width="15.16015625" style="355" customWidth="1"/>
    <col min="14345" max="14594" width="9.33203125" style="355" customWidth="1"/>
    <col min="14595" max="14595" width="55.83203125" style="355" customWidth="1"/>
    <col min="14596" max="14597" width="9.33203125" style="355" customWidth="1"/>
    <col min="14598" max="14598" width="15" style="355" customWidth="1"/>
    <col min="14599" max="14599" width="16.5" style="355" customWidth="1"/>
    <col min="14600" max="14600" width="15.16015625" style="355" customWidth="1"/>
    <col min="14601" max="14850" width="9.33203125" style="355" customWidth="1"/>
    <col min="14851" max="14851" width="55.83203125" style="355" customWidth="1"/>
    <col min="14852" max="14853" width="9.33203125" style="355" customWidth="1"/>
    <col min="14854" max="14854" width="15" style="355" customWidth="1"/>
    <col min="14855" max="14855" width="16.5" style="355" customWidth="1"/>
    <col min="14856" max="14856" width="15.16015625" style="355" customWidth="1"/>
    <col min="14857" max="15106" width="9.33203125" style="355" customWidth="1"/>
    <col min="15107" max="15107" width="55.83203125" style="355" customWidth="1"/>
    <col min="15108" max="15109" width="9.33203125" style="355" customWidth="1"/>
    <col min="15110" max="15110" width="15" style="355" customWidth="1"/>
    <col min="15111" max="15111" width="16.5" style="355" customWidth="1"/>
    <col min="15112" max="15112" width="15.16015625" style="355" customWidth="1"/>
    <col min="15113" max="15362" width="9.33203125" style="355" customWidth="1"/>
    <col min="15363" max="15363" width="55.83203125" style="355" customWidth="1"/>
    <col min="15364" max="15365" width="9.33203125" style="355" customWidth="1"/>
    <col min="15366" max="15366" width="15" style="355" customWidth="1"/>
    <col min="15367" max="15367" width="16.5" style="355" customWidth="1"/>
    <col min="15368" max="15368" width="15.16015625" style="355" customWidth="1"/>
    <col min="15369" max="15618" width="9.33203125" style="355" customWidth="1"/>
    <col min="15619" max="15619" width="55.83203125" style="355" customWidth="1"/>
    <col min="15620" max="15621" width="9.33203125" style="355" customWidth="1"/>
    <col min="15622" max="15622" width="15" style="355" customWidth="1"/>
    <col min="15623" max="15623" width="16.5" style="355" customWidth="1"/>
    <col min="15624" max="15624" width="15.16015625" style="355" customWidth="1"/>
    <col min="15625" max="15874" width="9.33203125" style="355" customWidth="1"/>
    <col min="15875" max="15875" width="55.83203125" style="355" customWidth="1"/>
    <col min="15876" max="15877" width="9.33203125" style="355" customWidth="1"/>
    <col min="15878" max="15878" width="15" style="355" customWidth="1"/>
    <col min="15879" max="15879" width="16.5" style="355" customWidth="1"/>
    <col min="15880" max="15880" width="15.16015625" style="355" customWidth="1"/>
    <col min="15881" max="16130" width="9.33203125" style="355" customWidth="1"/>
    <col min="16131" max="16131" width="55.83203125" style="355" customWidth="1"/>
    <col min="16132" max="16133" width="9.33203125" style="355" customWidth="1"/>
    <col min="16134" max="16134" width="15" style="355" customWidth="1"/>
    <col min="16135" max="16135" width="16.5" style="355" customWidth="1"/>
    <col min="16136" max="16136" width="15.16015625" style="355" customWidth="1"/>
    <col min="16137" max="16384" width="9.33203125" style="355" customWidth="1"/>
  </cols>
  <sheetData>
    <row r="1" ht="13.5" thickBot="1"/>
    <row r="2" spans="2:8" ht="18" thickBot="1">
      <c r="B2" s="577" t="s">
        <v>69</v>
      </c>
      <c r="C2" s="578"/>
      <c r="D2" s="578"/>
      <c r="E2" s="578"/>
      <c r="F2" s="578"/>
      <c r="G2" s="578"/>
      <c r="H2" s="579"/>
    </row>
    <row r="3" spans="2:8" ht="13.5">
      <c r="B3" s="356"/>
      <c r="C3" s="357"/>
      <c r="D3" s="357"/>
      <c r="E3" s="357"/>
      <c r="F3" s="357"/>
      <c r="G3" s="357"/>
      <c r="H3" s="358"/>
    </row>
    <row r="4" spans="2:8" ht="13.5">
      <c r="B4" s="359" t="s">
        <v>7</v>
      </c>
      <c r="C4" s="360" t="str">
        <f>'ELSla KRYCÍ LIST'!C4</f>
        <v>STŘEDNÍ ŠKOLA ZAHRADNICKÁ, ZÁMEK KOPIDLNO - 2.NP - 3.NP</v>
      </c>
      <c r="D4" s="361"/>
      <c r="E4" s="361"/>
      <c r="F4" s="361"/>
      <c r="G4" s="361"/>
      <c r="H4" s="362"/>
    </row>
    <row r="5" spans="2:8" ht="13.5">
      <c r="B5" s="359" t="s">
        <v>67</v>
      </c>
      <c r="C5" s="360" t="s">
        <v>550</v>
      </c>
      <c r="D5" s="361"/>
      <c r="E5" s="361"/>
      <c r="F5" s="361"/>
      <c r="G5" s="361"/>
      <c r="H5" s="362"/>
    </row>
    <row r="6" spans="2:8" ht="13.5">
      <c r="B6" s="359"/>
      <c r="C6" s="361"/>
      <c r="D6" s="361"/>
      <c r="E6" s="361"/>
      <c r="F6" s="363" t="s">
        <v>14</v>
      </c>
      <c r="G6" s="364">
        <f>'ELSla KRYCÍ LIST'!G6</f>
        <v>42546</v>
      </c>
      <c r="H6" s="362"/>
    </row>
    <row r="7" spans="2:8" ht="13.5">
      <c r="B7" s="359" t="s">
        <v>12</v>
      </c>
      <c r="C7" s="361"/>
      <c r="D7" s="361"/>
      <c r="E7" s="361"/>
      <c r="F7" s="361"/>
      <c r="G7" s="361"/>
      <c r="H7" s="362"/>
    </row>
    <row r="8" spans="2:8" ht="13.5">
      <c r="B8" s="359"/>
      <c r="C8" s="361"/>
      <c r="D8" s="361"/>
      <c r="E8" s="361"/>
      <c r="F8" s="361" t="s">
        <v>16</v>
      </c>
      <c r="G8" s="361"/>
      <c r="H8" s="362"/>
    </row>
    <row r="9" spans="2:8" ht="13.5">
      <c r="B9" s="359" t="s">
        <v>15</v>
      </c>
      <c r="C9" s="361"/>
      <c r="D9" s="361"/>
      <c r="E9" s="361"/>
      <c r="F9" s="361" t="s">
        <v>19</v>
      </c>
      <c r="G9" s="361"/>
      <c r="H9" s="362"/>
    </row>
    <row r="10" spans="2:8" ht="13.5">
      <c r="B10" s="359"/>
      <c r="C10" s="361"/>
      <c r="D10" s="361"/>
      <c r="E10" s="361"/>
      <c r="F10" s="361"/>
      <c r="G10" s="361"/>
      <c r="H10" s="362"/>
    </row>
    <row r="11" spans="2:8" ht="13.5">
      <c r="B11" s="359" t="s">
        <v>21</v>
      </c>
      <c r="C11" s="361"/>
      <c r="D11" s="361"/>
      <c r="E11" s="361"/>
      <c r="F11" s="361" t="s">
        <v>16</v>
      </c>
      <c r="G11" s="361"/>
      <c r="H11" s="362"/>
    </row>
    <row r="12" spans="2:8" ht="13.5">
      <c r="B12" s="359"/>
      <c r="C12" s="361"/>
      <c r="D12" s="361"/>
      <c r="E12" s="361"/>
      <c r="F12" s="361" t="s">
        <v>19</v>
      </c>
      <c r="G12" s="361"/>
      <c r="H12" s="362"/>
    </row>
    <row r="13" spans="2:8" ht="13.5">
      <c r="B13" s="359"/>
      <c r="C13" s="361"/>
      <c r="D13" s="361"/>
      <c r="E13" s="361"/>
      <c r="F13" s="361"/>
      <c r="G13" s="361"/>
      <c r="H13" s="362"/>
    </row>
    <row r="14" spans="2:8" ht="13.5">
      <c r="B14" s="359" t="s">
        <v>22</v>
      </c>
      <c r="C14" s="361" t="s">
        <v>673</v>
      </c>
      <c r="D14" s="361"/>
      <c r="E14" s="361"/>
      <c r="F14" s="361" t="s">
        <v>16</v>
      </c>
      <c r="G14" s="361"/>
      <c r="H14" s="362"/>
    </row>
    <row r="15" spans="2:8" ht="13.5">
      <c r="B15" s="359"/>
      <c r="C15" s="361"/>
      <c r="D15" s="361"/>
      <c r="E15" s="361"/>
      <c r="F15" s="361" t="s">
        <v>19</v>
      </c>
      <c r="G15" s="361"/>
      <c r="H15" s="362"/>
    </row>
    <row r="16" spans="2:8" ht="13.5">
      <c r="B16" s="359" t="s">
        <v>26</v>
      </c>
      <c r="C16" s="376"/>
      <c r="D16" s="361"/>
      <c r="E16" s="361"/>
      <c r="F16" s="361"/>
      <c r="G16" s="361"/>
      <c r="H16" s="362"/>
    </row>
    <row r="17" spans="2:8" ht="13.5" thickBot="1">
      <c r="B17" s="359"/>
      <c r="C17" s="361"/>
      <c r="D17" s="361"/>
      <c r="E17" s="361"/>
      <c r="F17" s="361"/>
      <c r="G17" s="361"/>
      <c r="H17" s="362"/>
    </row>
    <row r="18" spans="2:8" ht="13.5" thickBot="1">
      <c r="B18" s="377"/>
      <c r="C18" s="378"/>
      <c r="D18" s="378"/>
      <c r="E18" s="378"/>
      <c r="F18" s="379" t="s">
        <v>679</v>
      </c>
      <c r="G18" s="379" t="s">
        <v>680</v>
      </c>
      <c r="H18" s="380" t="s">
        <v>681</v>
      </c>
    </row>
    <row r="19" spans="2:8" ht="13.5">
      <c r="B19" s="359"/>
      <c r="C19" s="361"/>
      <c r="D19" s="361"/>
      <c r="E19" s="361"/>
      <c r="F19" s="361"/>
      <c r="G19" s="361"/>
      <c r="H19" s="362"/>
    </row>
    <row r="20" spans="2:8" ht="13.5">
      <c r="B20" s="381" t="s">
        <v>682</v>
      </c>
      <c r="C20" s="361"/>
      <c r="D20" s="361"/>
      <c r="E20" s="361"/>
      <c r="F20" s="361"/>
      <c r="G20" s="361"/>
      <c r="H20" s="362"/>
    </row>
    <row r="21" spans="2:8" ht="13.5">
      <c r="B21" s="382" t="s">
        <v>683</v>
      </c>
      <c r="C21" s="363" t="s">
        <v>885</v>
      </c>
      <c r="D21" s="361"/>
      <c r="E21" s="361"/>
      <c r="F21" s="361"/>
      <c r="G21" s="367"/>
      <c r="H21" s="383">
        <f>'ELSla ALL 2'!I6</f>
        <v>0</v>
      </c>
    </row>
    <row r="22" spans="2:8" ht="13.5">
      <c r="B22" s="382" t="s">
        <v>685</v>
      </c>
      <c r="C22" s="363" t="s">
        <v>686</v>
      </c>
      <c r="D22" s="361"/>
      <c r="E22" s="361"/>
      <c r="F22" s="361"/>
      <c r="G22" s="367"/>
      <c r="H22" s="383">
        <f>'ELSla ALL 2'!I43</f>
        <v>0</v>
      </c>
    </row>
    <row r="23" spans="2:8" ht="15">
      <c r="B23" s="382"/>
      <c r="C23" s="384" t="s">
        <v>695</v>
      </c>
      <c r="D23" s="361"/>
      <c r="E23" s="361"/>
      <c r="F23" s="367">
        <f>SUM(H21:H22)</f>
        <v>0</v>
      </c>
      <c r="G23" s="367"/>
      <c r="H23" s="383"/>
    </row>
    <row r="24" spans="2:8" ht="15">
      <c r="B24" s="382"/>
      <c r="C24" s="384"/>
      <c r="D24" s="361"/>
      <c r="E24" s="361"/>
      <c r="F24" s="367"/>
      <c r="G24" s="367"/>
      <c r="H24" s="383"/>
    </row>
    <row r="25" spans="2:8" ht="13.5">
      <c r="B25" s="381" t="s">
        <v>682</v>
      </c>
      <c r="C25" s="361"/>
      <c r="D25" s="361"/>
      <c r="E25" s="361"/>
      <c r="F25" s="367"/>
      <c r="G25" s="367"/>
      <c r="H25" s="383"/>
    </row>
    <row r="26" spans="2:8" ht="13.5">
      <c r="B26" s="382" t="s">
        <v>683</v>
      </c>
      <c r="C26" s="363" t="s">
        <v>886</v>
      </c>
      <c r="D26" s="361"/>
      <c r="E26" s="361"/>
      <c r="F26" s="361"/>
      <c r="G26" s="367">
        <f>'ELSla ALL 2'!K6</f>
        <v>0</v>
      </c>
      <c r="H26" s="383"/>
    </row>
    <row r="27" spans="2:8" ht="13.5">
      <c r="B27" s="382" t="s">
        <v>685</v>
      </c>
      <c r="C27" s="363" t="s">
        <v>697</v>
      </c>
      <c r="D27" s="361"/>
      <c r="E27" s="361"/>
      <c r="F27" s="361"/>
      <c r="G27" s="367">
        <f>'ELSla ALL 2'!K43</f>
        <v>0</v>
      </c>
      <c r="H27" s="383"/>
    </row>
    <row r="28" spans="2:8" ht="15">
      <c r="B28" s="382"/>
      <c r="C28" s="384" t="s">
        <v>702</v>
      </c>
      <c r="D28" s="361"/>
      <c r="E28" s="361"/>
      <c r="F28" s="367">
        <f>SUM(G26:G27)</f>
        <v>0</v>
      </c>
      <c r="G28" s="367"/>
      <c r="H28" s="383"/>
    </row>
    <row r="29" spans="2:8" ht="13.5">
      <c r="B29" s="382"/>
      <c r="C29" s="361"/>
      <c r="D29" s="361"/>
      <c r="E29" s="361"/>
      <c r="F29" s="367"/>
      <c r="G29" s="367"/>
      <c r="H29" s="383"/>
    </row>
    <row r="30" spans="2:8" ht="13.5" thickBot="1">
      <c r="B30" s="382"/>
      <c r="C30" s="361"/>
      <c r="D30" s="361"/>
      <c r="E30" s="361"/>
      <c r="F30" s="361"/>
      <c r="G30" s="361"/>
      <c r="H30" s="362"/>
    </row>
    <row r="31" spans="2:8" ht="13.5" thickBot="1">
      <c r="B31" s="385" t="s">
        <v>703</v>
      </c>
      <c r="C31" s="378"/>
      <c r="D31" s="378"/>
      <c r="E31" s="378"/>
      <c r="F31" s="386">
        <f>SUM(F23:F28)</f>
        <v>0</v>
      </c>
      <c r="G31" s="386"/>
      <c r="H31" s="387"/>
    </row>
  </sheetData>
  <mergeCells count="1">
    <mergeCell ref="B2:H2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6"/>
  <sheetViews>
    <sheetView tabSelected="1" workbookViewId="0" topLeftCell="A1">
      <selection activeCell="E30" sqref="E30"/>
    </sheetView>
  </sheetViews>
  <sheetFormatPr defaultColWidth="10.33203125" defaultRowHeight="13.5"/>
  <cols>
    <col min="1" max="1" width="10.33203125" style="355" customWidth="1"/>
    <col min="2" max="2" width="5.66015625" style="355" customWidth="1"/>
    <col min="3" max="3" width="8.33203125" style="355" customWidth="1"/>
    <col min="4" max="4" width="13.83203125" style="355" customWidth="1"/>
    <col min="5" max="5" width="99.5" style="355" customWidth="1"/>
    <col min="6" max="6" width="7.33203125" style="355" customWidth="1"/>
    <col min="7" max="7" width="9.5" style="355" customWidth="1"/>
    <col min="8" max="8" width="13.16015625" style="355" customWidth="1"/>
    <col min="9" max="9" width="13.83203125" style="355" customWidth="1"/>
    <col min="10" max="10" width="13" style="355" customWidth="1"/>
    <col min="11" max="11" width="15" style="355" customWidth="1"/>
    <col min="12" max="12" width="15.33203125" style="355" customWidth="1"/>
    <col min="13" max="257" width="10.33203125" style="355" customWidth="1"/>
    <col min="258" max="258" width="5.66015625" style="355" customWidth="1"/>
    <col min="259" max="259" width="8.33203125" style="355" customWidth="1"/>
    <col min="260" max="260" width="13.83203125" style="355" customWidth="1"/>
    <col min="261" max="261" width="99.5" style="355" customWidth="1"/>
    <col min="262" max="262" width="7.33203125" style="355" customWidth="1"/>
    <col min="263" max="263" width="9.5" style="355" customWidth="1"/>
    <col min="264" max="264" width="13.16015625" style="355" customWidth="1"/>
    <col min="265" max="265" width="13.83203125" style="355" customWidth="1"/>
    <col min="266" max="266" width="13" style="355" customWidth="1"/>
    <col min="267" max="267" width="15" style="355" customWidth="1"/>
    <col min="268" max="268" width="15.33203125" style="355" customWidth="1"/>
    <col min="269" max="513" width="10.33203125" style="355" customWidth="1"/>
    <col min="514" max="514" width="5.66015625" style="355" customWidth="1"/>
    <col min="515" max="515" width="8.33203125" style="355" customWidth="1"/>
    <col min="516" max="516" width="13.83203125" style="355" customWidth="1"/>
    <col min="517" max="517" width="99.5" style="355" customWidth="1"/>
    <col min="518" max="518" width="7.33203125" style="355" customWidth="1"/>
    <col min="519" max="519" width="9.5" style="355" customWidth="1"/>
    <col min="520" max="520" width="13.16015625" style="355" customWidth="1"/>
    <col min="521" max="521" width="13.83203125" style="355" customWidth="1"/>
    <col min="522" max="522" width="13" style="355" customWidth="1"/>
    <col min="523" max="523" width="15" style="355" customWidth="1"/>
    <col min="524" max="524" width="15.33203125" style="355" customWidth="1"/>
    <col min="525" max="769" width="10.33203125" style="355" customWidth="1"/>
    <col min="770" max="770" width="5.66015625" style="355" customWidth="1"/>
    <col min="771" max="771" width="8.33203125" style="355" customWidth="1"/>
    <col min="772" max="772" width="13.83203125" style="355" customWidth="1"/>
    <col min="773" max="773" width="99.5" style="355" customWidth="1"/>
    <col min="774" max="774" width="7.33203125" style="355" customWidth="1"/>
    <col min="775" max="775" width="9.5" style="355" customWidth="1"/>
    <col min="776" max="776" width="13.16015625" style="355" customWidth="1"/>
    <col min="777" max="777" width="13.83203125" style="355" customWidth="1"/>
    <col min="778" max="778" width="13" style="355" customWidth="1"/>
    <col min="779" max="779" width="15" style="355" customWidth="1"/>
    <col min="780" max="780" width="15.33203125" style="355" customWidth="1"/>
    <col min="781" max="1025" width="10.33203125" style="355" customWidth="1"/>
    <col min="1026" max="1026" width="5.66015625" style="355" customWidth="1"/>
    <col min="1027" max="1027" width="8.33203125" style="355" customWidth="1"/>
    <col min="1028" max="1028" width="13.83203125" style="355" customWidth="1"/>
    <col min="1029" max="1029" width="99.5" style="355" customWidth="1"/>
    <col min="1030" max="1030" width="7.33203125" style="355" customWidth="1"/>
    <col min="1031" max="1031" width="9.5" style="355" customWidth="1"/>
    <col min="1032" max="1032" width="13.16015625" style="355" customWidth="1"/>
    <col min="1033" max="1033" width="13.83203125" style="355" customWidth="1"/>
    <col min="1034" max="1034" width="13" style="355" customWidth="1"/>
    <col min="1035" max="1035" width="15" style="355" customWidth="1"/>
    <col min="1036" max="1036" width="15.33203125" style="355" customWidth="1"/>
    <col min="1037" max="1281" width="10.33203125" style="355" customWidth="1"/>
    <col min="1282" max="1282" width="5.66015625" style="355" customWidth="1"/>
    <col min="1283" max="1283" width="8.33203125" style="355" customWidth="1"/>
    <col min="1284" max="1284" width="13.83203125" style="355" customWidth="1"/>
    <col min="1285" max="1285" width="99.5" style="355" customWidth="1"/>
    <col min="1286" max="1286" width="7.33203125" style="355" customWidth="1"/>
    <col min="1287" max="1287" width="9.5" style="355" customWidth="1"/>
    <col min="1288" max="1288" width="13.16015625" style="355" customWidth="1"/>
    <col min="1289" max="1289" width="13.83203125" style="355" customWidth="1"/>
    <col min="1290" max="1290" width="13" style="355" customWidth="1"/>
    <col min="1291" max="1291" width="15" style="355" customWidth="1"/>
    <col min="1292" max="1292" width="15.33203125" style="355" customWidth="1"/>
    <col min="1293" max="1537" width="10.33203125" style="355" customWidth="1"/>
    <col min="1538" max="1538" width="5.66015625" style="355" customWidth="1"/>
    <col min="1539" max="1539" width="8.33203125" style="355" customWidth="1"/>
    <col min="1540" max="1540" width="13.83203125" style="355" customWidth="1"/>
    <col min="1541" max="1541" width="99.5" style="355" customWidth="1"/>
    <col min="1542" max="1542" width="7.33203125" style="355" customWidth="1"/>
    <col min="1543" max="1543" width="9.5" style="355" customWidth="1"/>
    <col min="1544" max="1544" width="13.16015625" style="355" customWidth="1"/>
    <col min="1545" max="1545" width="13.83203125" style="355" customWidth="1"/>
    <col min="1546" max="1546" width="13" style="355" customWidth="1"/>
    <col min="1547" max="1547" width="15" style="355" customWidth="1"/>
    <col min="1548" max="1548" width="15.33203125" style="355" customWidth="1"/>
    <col min="1549" max="1793" width="10.33203125" style="355" customWidth="1"/>
    <col min="1794" max="1794" width="5.66015625" style="355" customWidth="1"/>
    <col min="1795" max="1795" width="8.33203125" style="355" customWidth="1"/>
    <col min="1796" max="1796" width="13.83203125" style="355" customWidth="1"/>
    <col min="1797" max="1797" width="99.5" style="355" customWidth="1"/>
    <col min="1798" max="1798" width="7.33203125" style="355" customWidth="1"/>
    <col min="1799" max="1799" width="9.5" style="355" customWidth="1"/>
    <col min="1800" max="1800" width="13.16015625" style="355" customWidth="1"/>
    <col min="1801" max="1801" width="13.83203125" style="355" customWidth="1"/>
    <col min="1802" max="1802" width="13" style="355" customWidth="1"/>
    <col min="1803" max="1803" width="15" style="355" customWidth="1"/>
    <col min="1804" max="1804" width="15.33203125" style="355" customWidth="1"/>
    <col min="1805" max="2049" width="10.33203125" style="355" customWidth="1"/>
    <col min="2050" max="2050" width="5.66015625" style="355" customWidth="1"/>
    <col min="2051" max="2051" width="8.33203125" style="355" customWidth="1"/>
    <col min="2052" max="2052" width="13.83203125" style="355" customWidth="1"/>
    <col min="2053" max="2053" width="99.5" style="355" customWidth="1"/>
    <col min="2054" max="2054" width="7.33203125" style="355" customWidth="1"/>
    <col min="2055" max="2055" width="9.5" style="355" customWidth="1"/>
    <col min="2056" max="2056" width="13.16015625" style="355" customWidth="1"/>
    <col min="2057" max="2057" width="13.83203125" style="355" customWidth="1"/>
    <col min="2058" max="2058" width="13" style="355" customWidth="1"/>
    <col min="2059" max="2059" width="15" style="355" customWidth="1"/>
    <col min="2060" max="2060" width="15.33203125" style="355" customWidth="1"/>
    <col min="2061" max="2305" width="10.33203125" style="355" customWidth="1"/>
    <col min="2306" max="2306" width="5.66015625" style="355" customWidth="1"/>
    <col min="2307" max="2307" width="8.33203125" style="355" customWidth="1"/>
    <col min="2308" max="2308" width="13.83203125" style="355" customWidth="1"/>
    <col min="2309" max="2309" width="99.5" style="355" customWidth="1"/>
    <col min="2310" max="2310" width="7.33203125" style="355" customWidth="1"/>
    <col min="2311" max="2311" width="9.5" style="355" customWidth="1"/>
    <col min="2312" max="2312" width="13.16015625" style="355" customWidth="1"/>
    <col min="2313" max="2313" width="13.83203125" style="355" customWidth="1"/>
    <col min="2314" max="2314" width="13" style="355" customWidth="1"/>
    <col min="2315" max="2315" width="15" style="355" customWidth="1"/>
    <col min="2316" max="2316" width="15.33203125" style="355" customWidth="1"/>
    <col min="2317" max="2561" width="10.33203125" style="355" customWidth="1"/>
    <col min="2562" max="2562" width="5.66015625" style="355" customWidth="1"/>
    <col min="2563" max="2563" width="8.33203125" style="355" customWidth="1"/>
    <col min="2564" max="2564" width="13.83203125" style="355" customWidth="1"/>
    <col min="2565" max="2565" width="99.5" style="355" customWidth="1"/>
    <col min="2566" max="2566" width="7.33203125" style="355" customWidth="1"/>
    <col min="2567" max="2567" width="9.5" style="355" customWidth="1"/>
    <col min="2568" max="2568" width="13.16015625" style="355" customWidth="1"/>
    <col min="2569" max="2569" width="13.83203125" style="355" customWidth="1"/>
    <col min="2570" max="2570" width="13" style="355" customWidth="1"/>
    <col min="2571" max="2571" width="15" style="355" customWidth="1"/>
    <col min="2572" max="2572" width="15.33203125" style="355" customWidth="1"/>
    <col min="2573" max="2817" width="10.33203125" style="355" customWidth="1"/>
    <col min="2818" max="2818" width="5.66015625" style="355" customWidth="1"/>
    <col min="2819" max="2819" width="8.33203125" style="355" customWidth="1"/>
    <col min="2820" max="2820" width="13.83203125" style="355" customWidth="1"/>
    <col min="2821" max="2821" width="99.5" style="355" customWidth="1"/>
    <col min="2822" max="2822" width="7.33203125" style="355" customWidth="1"/>
    <col min="2823" max="2823" width="9.5" style="355" customWidth="1"/>
    <col min="2824" max="2824" width="13.16015625" style="355" customWidth="1"/>
    <col min="2825" max="2825" width="13.83203125" style="355" customWidth="1"/>
    <col min="2826" max="2826" width="13" style="355" customWidth="1"/>
    <col min="2827" max="2827" width="15" style="355" customWidth="1"/>
    <col min="2828" max="2828" width="15.33203125" style="355" customWidth="1"/>
    <col min="2829" max="3073" width="10.33203125" style="355" customWidth="1"/>
    <col min="3074" max="3074" width="5.66015625" style="355" customWidth="1"/>
    <col min="3075" max="3075" width="8.33203125" style="355" customWidth="1"/>
    <col min="3076" max="3076" width="13.83203125" style="355" customWidth="1"/>
    <col min="3077" max="3077" width="99.5" style="355" customWidth="1"/>
    <col min="3078" max="3078" width="7.33203125" style="355" customWidth="1"/>
    <col min="3079" max="3079" width="9.5" style="355" customWidth="1"/>
    <col min="3080" max="3080" width="13.16015625" style="355" customWidth="1"/>
    <col min="3081" max="3081" width="13.83203125" style="355" customWidth="1"/>
    <col min="3082" max="3082" width="13" style="355" customWidth="1"/>
    <col min="3083" max="3083" width="15" style="355" customWidth="1"/>
    <col min="3084" max="3084" width="15.33203125" style="355" customWidth="1"/>
    <col min="3085" max="3329" width="10.33203125" style="355" customWidth="1"/>
    <col min="3330" max="3330" width="5.66015625" style="355" customWidth="1"/>
    <col min="3331" max="3331" width="8.33203125" style="355" customWidth="1"/>
    <col min="3332" max="3332" width="13.83203125" style="355" customWidth="1"/>
    <col min="3333" max="3333" width="99.5" style="355" customWidth="1"/>
    <col min="3334" max="3334" width="7.33203125" style="355" customWidth="1"/>
    <col min="3335" max="3335" width="9.5" style="355" customWidth="1"/>
    <col min="3336" max="3336" width="13.16015625" style="355" customWidth="1"/>
    <col min="3337" max="3337" width="13.83203125" style="355" customWidth="1"/>
    <col min="3338" max="3338" width="13" style="355" customWidth="1"/>
    <col min="3339" max="3339" width="15" style="355" customWidth="1"/>
    <col min="3340" max="3340" width="15.33203125" style="355" customWidth="1"/>
    <col min="3341" max="3585" width="10.33203125" style="355" customWidth="1"/>
    <col min="3586" max="3586" width="5.66015625" style="355" customWidth="1"/>
    <col min="3587" max="3587" width="8.33203125" style="355" customWidth="1"/>
    <col min="3588" max="3588" width="13.83203125" style="355" customWidth="1"/>
    <col min="3589" max="3589" width="99.5" style="355" customWidth="1"/>
    <col min="3590" max="3590" width="7.33203125" style="355" customWidth="1"/>
    <col min="3591" max="3591" width="9.5" style="355" customWidth="1"/>
    <col min="3592" max="3592" width="13.16015625" style="355" customWidth="1"/>
    <col min="3593" max="3593" width="13.83203125" style="355" customWidth="1"/>
    <col min="3594" max="3594" width="13" style="355" customWidth="1"/>
    <col min="3595" max="3595" width="15" style="355" customWidth="1"/>
    <col min="3596" max="3596" width="15.33203125" style="355" customWidth="1"/>
    <col min="3597" max="3841" width="10.33203125" style="355" customWidth="1"/>
    <col min="3842" max="3842" width="5.66015625" style="355" customWidth="1"/>
    <col min="3843" max="3843" width="8.33203125" style="355" customWidth="1"/>
    <col min="3844" max="3844" width="13.83203125" style="355" customWidth="1"/>
    <col min="3845" max="3845" width="99.5" style="355" customWidth="1"/>
    <col min="3846" max="3846" width="7.33203125" style="355" customWidth="1"/>
    <col min="3847" max="3847" width="9.5" style="355" customWidth="1"/>
    <col min="3848" max="3848" width="13.16015625" style="355" customWidth="1"/>
    <col min="3849" max="3849" width="13.83203125" style="355" customWidth="1"/>
    <col min="3850" max="3850" width="13" style="355" customWidth="1"/>
    <col min="3851" max="3851" width="15" style="355" customWidth="1"/>
    <col min="3852" max="3852" width="15.33203125" style="355" customWidth="1"/>
    <col min="3853" max="4097" width="10.33203125" style="355" customWidth="1"/>
    <col min="4098" max="4098" width="5.66015625" style="355" customWidth="1"/>
    <col min="4099" max="4099" width="8.33203125" style="355" customWidth="1"/>
    <col min="4100" max="4100" width="13.83203125" style="355" customWidth="1"/>
    <col min="4101" max="4101" width="99.5" style="355" customWidth="1"/>
    <col min="4102" max="4102" width="7.33203125" style="355" customWidth="1"/>
    <col min="4103" max="4103" width="9.5" style="355" customWidth="1"/>
    <col min="4104" max="4104" width="13.16015625" style="355" customWidth="1"/>
    <col min="4105" max="4105" width="13.83203125" style="355" customWidth="1"/>
    <col min="4106" max="4106" width="13" style="355" customWidth="1"/>
    <col min="4107" max="4107" width="15" style="355" customWidth="1"/>
    <col min="4108" max="4108" width="15.33203125" style="355" customWidth="1"/>
    <col min="4109" max="4353" width="10.33203125" style="355" customWidth="1"/>
    <col min="4354" max="4354" width="5.66015625" style="355" customWidth="1"/>
    <col min="4355" max="4355" width="8.33203125" style="355" customWidth="1"/>
    <col min="4356" max="4356" width="13.83203125" style="355" customWidth="1"/>
    <col min="4357" max="4357" width="99.5" style="355" customWidth="1"/>
    <col min="4358" max="4358" width="7.33203125" style="355" customWidth="1"/>
    <col min="4359" max="4359" width="9.5" style="355" customWidth="1"/>
    <col min="4360" max="4360" width="13.16015625" style="355" customWidth="1"/>
    <col min="4361" max="4361" width="13.83203125" style="355" customWidth="1"/>
    <col min="4362" max="4362" width="13" style="355" customWidth="1"/>
    <col min="4363" max="4363" width="15" style="355" customWidth="1"/>
    <col min="4364" max="4364" width="15.33203125" style="355" customWidth="1"/>
    <col min="4365" max="4609" width="10.33203125" style="355" customWidth="1"/>
    <col min="4610" max="4610" width="5.66015625" style="355" customWidth="1"/>
    <col min="4611" max="4611" width="8.33203125" style="355" customWidth="1"/>
    <col min="4612" max="4612" width="13.83203125" style="355" customWidth="1"/>
    <col min="4613" max="4613" width="99.5" style="355" customWidth="1"/>
    <col min="4614" max="4614" width="7.33203125" style="355" customWidth="1"/>
    <col min="4615" max="4615" width="9.5" style="355" customWidth="1"/>
    <col min="4616" max="4616" width="13.16015625" style="355" customWidth="1"/>
    <col min="4617" max="4617" width="13.83203125" style="355" customWidth="1"/>
    <col min="4618" max="4618" width="13" style="355" customWidth="1"/>
    <col min="4619" max="4619" width="15" style="355" customWidth="1"/>
    <col min="4620" max="4620" width="15.33203125" style="355" customWidth="1"/>
    <col min="4621" max="4865" width="10.33203125" style="355" customWidth="1"/>
    <col min="4866" max="4866" width="5.66015625" style="355" customWidth="1"/>
    <col min="4867" max="4867" width="8.33203125" style="355" customWidth="1"/>
    <col min="4868" max="4868" width="13.83203125" style="355" customWidth="1"/>
    <col min="4869" max="4869" width="99.5" style="355" customWidth="1"/>
    <col min="4870" max="4870" width="7.33203125" style="355" customWidth="1"/>
    <col min="4871" max="4871" width="9.5" style="355" customWidth="1"/>
    <col min="4872" max="4872" width="13.16015625" style="355" customWidth="1"/>
    <col min="4873" max="4873" width="13.83203125" style="355" customWidth="1"/>
    <col min="4874" max="4874" width="13" style="355" customWidth="1"/>
    <col min="4875" max="4875" width="15" style="355" customWidth="1"/>
    <col min="4876" max="4876" width="15.33203125" style="355" customWidth="1"/>
    <col min="4877" max="5121" width="10.33203125" style="355" customWidth="1"/>
    <col min="5122" max="5122" width="5.66015625" style="355" customWidth="1"/>
    <col min="5123" max="5123" width="8.33203125" style="355" customWidth="1"/>
    <col min="5124" max="5124" width="13.83203125" style="355" customWidth="1"/>
    <col min="5125" max="5125" width="99.5" style="355" customWidth="1"/>
    <col min="5126" max="5126" width="7.33203125" style="355" customWidth="1"/>
    <col min="5127" max="5127" width="9.5" style="355" customWidth="1"/>
    <col min="5128" max="5128" width="13.16015625" style="355" customWidth="1"/>
    <col min="5129" max="5129" width="13.83203125" style="355" customWidth="1"/>
    <col min="5130" max="5130" width="13" style="355" customWidth="1"/>
    <col min="5131" max="5131" width="15" style="355" customWidth="1"/>
    <col min="5132" max="5132" width="15.33203125" style="355" customWidth="1"/>
    <col min="5133" max="5377" width="10.33203125" style="355" customWidth="1"/>
    <col min="5378" max="5378" width="5.66015625" style="355" customWidth="1"/>
    <col min="5379" max="5379" width="8.33203125" style="355" customWidth="1"/>
    <col min="5380" max="5380" width="13.83203125" style="355" customWidth="1"/>
    <col min="5381" max="5381" width="99.5" style="355" customWidth="1"/>
    <col min="5382" max="5382" width="7.33203125" style="355" customWidth="1"/>
    <col min="5383" max="5383" width="9.5" style="355" customWidth="1"/>
    <col min="5384" max="5384" width="13.16015625" style="355" customWidth="1"/>
    <col min="5385" max="5385" width="13.83203125" style="355" customWidth="1"/>
    <col min="5386" max="5386" width="13" style="355" customWidth="1"/>
    <col min="5387" max="5387" width="15" style="355" customWidth="1"/>
    <col min="5388" max="5388" width="15.33203125" style="355" customWidth="1"/>
    <col min="5389" max="5633" width="10.33203125" style="355" customWidth="1"/>
    <col min="5634" max="5634" width="5.66015625" style="355" customWidth="1"/>
    <col min="5635" max="5635" width="8.33203125" style="355" customWidth="1"/>
    <col min="5636" max="5636" width="13.83203125" style="355" customWidth="1"/>
    <col min="5637" max="5637" width="99.5" style="355" customWidth="1"/>
    <col min="5638" max="5638" width="7.33203125" style="355" customWidth="1"/>
    <col min="5639" max="5639" width="9.5" style="355" customWidth="1"/>
    <col min="5640" max="5640" width="13.16015625" style="355" customWidth="1"/>
    <col min="5641" max="5641" width="13.83203125" style="355" customWidth="1"/>
    <col min="5642" max="5642" width="13" style="355" customWidth="1"/>
    <col min="5643" max="5643" width="15" style="355" customWidth="1"/>
    <col min="5644" max="5644" width="15.33203125" style="355" customWidth="1"/>
    <col min="5645" max="5889" width="10.33203125" style="355" customWidth="1"/>
    <col min="5890" max="5890" width="5.66015625" style="355" customWidth="1"/>
    <col min="5891" max="5891" width="8.33203125" style="355" customWidth="1"/>
    <col min="5892" max="5892" width="13.83203125" style="355" customWidth="1"/>
    <col min="5893" max="5893" width="99.5" style="355" customWidth="1"/>
    <col min="5894" max="5894" width="7.33203125" style="355" customWidth="1"/>
    <col min="5895" max="5895" width="9.5" style="355" customWidth="1"/>
    <col min="5896" max="5896" width="13.16015625" style="355" customWidth="1"/>
    <col min="5897" max="5897" width="13.83203125" style="355" customWidth="1"/>
    <col min="5898" max="5898" width="13" style="355" customWidth="1"/>
    <col min="5899" max="5899" width="15" style="355" customWidth="1"/>
    <col min="5900" max="5900" width="15.33203125" style="355" customWidth="1"/>
    <col min="5901" max="6145" width="10.33203125" style="355" customWidth="1"/>
    <col min="6146" max="6146" width="5.66015625" style="355" customWidth="1"/>
    <col min="6147" max="6147" width="8.33203125" style="355" customWidth="1"/>
    <col min="6148" max="6148" width="13.83203125" style="355" customWidth="1"/>
    <col min="6149" max="6149" width="99.5" style="355" customWidth="1"/>
    <col min="6150" max="6150" width="7.33203125" style="355" customWidth="1"/>
    <col min="6151" max="6151" width="9.5" style="355" customWidth="1"/>
    <col min="6152" max="6152" width="13.16015625" style="355" customWidth="1"/>
    <col min="6153" max="6153" width="13.83203125" style="355" customWidth="1"/>
    <col min="6154" max="6154" width="13" style="355" customWidth="1"/>
    <col min="6155" max="6155" width="15" style="355" customWidth="1"/>
    <col min="6156" max="6156" width="15.33203125" style="355" customWidth="1"/>
    <col min="6157" max="6401" width="10.33203125" style="355" customWidth="1"/>
    <col min="6402" max="6402" width="5.66015625" style="355" customWidth="1"/>
    <col min="6403" max="6403" width="8.33203125" style="355" customWidth="1"/>
    <col min="6404" max="6404" width="13.83203125" style="355" customWidth="1"/>
    <col min="6405" max="6405" width="99.5" style="355" customWidth="1"/>
    <col min="6406" max="6406" width="7.33203125" style="355" customWidth="1"/>
    <col min="6407" max="6407" width="9.5" style="355" customWidth="1"/>
    <col min="6408" max="6408" width="13.16015625" style="355" customWidth="1"/>
    <col min="6409" max="6409" width="13.83203125" style="355" customWidth="1"/>
    <col min="6410" max="6410" width="13" style="355" customWidth="1"/>
    <col min="6411" max="6411" width="15" style="355" customWidth="1"/>
    <col min="6412" max="6412" width="15.33203125" style="355" customWidth="1"/>
    <col min="6413" max="6657" width="10.33203125" style="355" customWidth="1"/>
    <col min="6658" max="6658" width="5.66015625" style="355" customWidth="1"/>
    <col min="6659" max="6659" width="8.33203125" style="355" customWidth="1"/>
    <col min="6660" max="6660" width="13.83203125" style="355" customWidth="1"/>
    <col min="6661" max="6661" width="99.5" style="355" customWidth="1"/>
    <col min="6662" max="6662" width="7.33203125" style="355" customWidth="1"/>
    <col min="6663" max="6663" width="9.5" style="355" customWidth="1"/>
    <col min="6664" max="6664" width="13.16015625" style="355" customWidth="1"/>
    <col min="6665" max="6665" width="13.83203125" style="355" customWidth="1"/>
    <col min="6666" max="6666" width="13" style="355" customWidth="1"/>
    <col min="6667" max="6667" width="15" style="355" customWidth="1"/>
    <col min="6668" max="6668" width="15.33203125" style="355" customWidth="1"/>
    <col min="6669" max="6913" width="10.33203125" style="355" customWidth="1"/>
    <col min="6914" max="6914" width="5.66015625" style="355" customWidth="1"/>
    <col min="6915" max="6915" width="8.33203125" style="355" customWidth="1"/>
    <col min="6916" max="6916" width="13.83203125" style="355" customWidth="1"/>
    <col min="6917" max="6917" width="99.5" style="355" customWidth="1"/>
    <col min="6918" max="6918" width="7.33203125" style="355" customWidth="1"/>
    <col min="6919" max="6919" width="9.5" style="355" customWidth="1"/>
    <col min="6920" max="6920" width="13.16015625" style="355" customWidth="1"/>
    <col min="6921" max="6921" width="13.83203125" style="355" customWidth="1"/>
    <col min="6922" max="6922" width="13" style="355" customWidth="1"/>
    <col min="6923" max="6923" width="15" style="355" customWidth="1"/>
    <col min="6924" max="6924" width="15.33203125" style="355" customWidth="1"/>
    <col min="6925" max="7169" width="10.33203125" style="355" customWidth="1"/>
    <col min="7170" max="7170" width="5.66015625" style="355" customWidth="1"/>
    <col min="7171" max="7171" width="8.33203125" style="355" customWidth="1"/>
    <col min="7172" max="7172" width="13.83203125" style="355" customWidth="1"/>
    <col min="7173" max="7173" width="99.5" style="355" customWidth="1"/>
    <col min="7174" max="7174" width="7.33203125" style="355" customWidth="1"/>
    <col min="7175" max="7175" width="9.5" style="355" customWidth="1"/>
    <col min="7176" max="7176" width="13.16015625" style="355" customWidth="1"/>
    <col min="7177" max="7177" width="13.83203125" style="355" customWidth="1"/>
    <col min="7178" max="7178" width="13" style="355" customWidth="1"/>
    <col min="7179" max="7179" width="15" style="355" customWidth="1"/>
    <col min="7180" max="7180" width="15.33203125" style="355" customWidth="1"/>
    <col min="7181" max="7425" width="10.33203125" style="355" customWidth="1"/>
    <col min="7426" max="7426" width="5.66015625" style="355" customWidth="1"/>
    <col min="7427" max="7427" width="8.33203125" style="355" customWidth="1"/>
    <col min="7428" max="7428" width="13.83203125" style="355" customWidth="1"/>
    <col min="7429" max="7429" width="99.5" style="355" customWidth="1"/>
    <col min="7430" max="7430" width="7.33203125" style="355" customWidth="1"/>
    <col min="7431" max="7431" width="9.5" style="355" customWidth="1"/>
    <col min="7432" max="7432" width="13.16015625" style="355" customWidth="1"/>
    <col min="7433" max="7433" width="13.83203125" style="355" customWidth="1"/>
    <col min="7434" max="7434" width="13" style="355" customWidth="1"/>
    <col min="7435" max="7435" width="15" style="355" customWidth="1"/>
    <col min="7436" max="7436" width="15.33203125" style="355" customWidth="1"/>
    <col min="7437" max="7681" width="10.33203125" style="355" customWidth="1"/>
    <col min="7682" max="7682" width="5.66015625" style="355" customWidth="1"/>
    <col min="7683" max="7683" width="8.33203125" style="355" customWidth="1"/>
    <col min="7684" max="7684" width="13.83203125" style="355" customWidth="1"/>
    <col min="7685" max="7685" width="99.5" style="355" customWidth="1"/>
    <col min="7686" max="7686" width="7.33203125" style="355" customWidth="1"/>
    <col min="7687" max="7687" width="9.5" style="355" customWidth="1"/>
    <col min="7688" max="7688" width="13.16015625" style="355" customWidth="1"/>
    <col min="7689" max="7689" width="13.83203125" style="355" customWidth="1"/>
    <col min="7690" max="7690" width="13" style="355" customWidth="1"/>
    <col min="7691" max="7691" width="15" style="355" customWidth="1"/>
    <col min="7692" max="7692" width="15.33203125" style="355" customWidth="1"/>
    <col min="7693" max="7937" width="10.33203125" style="355" customWidth="1"/>
    <col min="7938" max="7938" width="5.66015625" style="355" customWidth="1"/>
    <col min="7939" max="7939" width="8.33203125" style="355" customWidth="1"/>
    <col min="7940" max="7940" width="13.83203125" style="355" customWidth="1"/>
    <col min="7941" max="7941" width="99.5" style="355" customWidth="1"/>
    <col min="7942" max="7942" width="7.33203125" style="355" customWidth="1"/>
    <col min="7943" max="7943" width="9.5" style="355" customWidth="1"/>
    <col min="7944" max="7944" width="13.16015625" style="355" customWidth="1"/>
    <col min="7945" max="7945" width="13.83203125" style="355" customWidth="1"/>
    <col min="7946" max="7946" width="13" style="355" customWidth="1"/>
    <col min="7947" max="7947" width="15" style="355" customWidth="1"/>
    <col min="7948" max="7948" width="15.33203125" style="355" customWidth="1"/>
    <col min="7949" max="8193" width="10.33203125" style="355" customWidth="1"/>
    <col min="8194" max="8194" width="5.66015625" style="355" customWidth="1"/>
    <col min="8195" max="8195" width="8.33203125" style="355" customWidth="1"/>
    <col min="8196" max="8196" width="13.83203125" style="355" customWidth="1"/>
    <col min="8197" max="8197" width="99.5" style="355" customWidth="1"/>
    <col min="8198" max="8198" width="7.33203125" style="355" customWidth="1"/>
    <col min="8199" max="8199" width="9.5" style="355" customWidth="1"/>
    <col min="8200" max="8200" width="13.16015625" style="355" customWidth="1"/>
    <col min="8201" max="8201" width="13.83203125" style="355" customWidth="1"/>
    <col min="8202" max="8202" width="13" style="355" customWidth="1"/>
    <col min="8203" max="8203" width="15" style="355" customWidth="1"/>
    <col min="8204" max="8204" width="15.33203125" style="355" customWidth="1"/>
    <col min="8205" max="8449" width="10.33203125" style="355" customWidth="1"/>
    <col min="8450" max="8450" width="5.66015625" style="355" customWidth="1"/>
    <col min="8451" max="8451" width="8.33203125" style="355" customWidth="1"/>
    <col min="8452" max="8452" width="13.83203125" style="355" customWidth="1"/>
    <col min="8453" max="8453" width="99.5" style="355" customWidth="1"/>
    <col min="8454" max="8454" width="7.33203125" style="355" customWidth="1"/>
    <col min="8455" max="8455" width="9.5" style="355" customWidth="1"/>
    <col min="8456" max="8456" width="13.16015625" style="355" customWidth="1"/>
    <col min="8457" max="8457" width="13.83203125" style="355" customWidth="1"/>
    <col min="8458" max="8458" width="13" style="355" customWidth="1"/>
    <col min="8459" max="8459" width="15" style="355" customWidth="1"/>
    <col min="8460" max="8460" width="15.33203125" style="355" customWidth="1"/>
    <col min="8461" max="8705" width="10.33203125" style="355" customWidth="1"/>
    <col min="8706" max="8706" width="5.66015625" style="355" customWidth="1"/>
    <col min="8707" max="8707" width="8.33203125" style="355" customWidth="1"/>
    <col min="8708" max="8708" width="13.83203125" style="355" customWidth="1"/>
    <col min="8709" max="8709" width="99.5" style="355" customWidth="1"/>
    <col min="8710" max="8710" width="7.33203125" style="355" customWidth="1"/>
    <col min="8711" max="8711" width="9.5" style="355" customWidth="1"/>
    <col min="8712" max="8712" width="13.16015625" style="355" customWidth="1"/>
    <col min="8713" max="8713" width="13.83203125" style="355" customWidth="1"/>
    <col min="8714" max="8714" width="13" style="355" customWidth="1"/>
    <col min="8715" max="8715" width="15" style="355" customWidth="1"/>
    <col min="8716" max="8716" width="15.33203125" style="355" customWidth="1"/>
    <col min="8717" max="8961" width="10.33203125" style="355" customWidth="1"/>
    <col min="8962" max="8962" width="5.66015625" style="355" customWidth="1"/>
    <col min="8963" max="8963" width="8.33203125" style="355" customWidth="1"/>
    <col min="8964" max="8964" width="13.83203125" style="355" customWidth="1"/>
    <col min="8965" max="8965" width="99.5" style="355" customWidth="1"/>
    <col min="8966" max="8966" width="7.33203125" style="355" customWidth="1"/>
    <col min="8967" max="8967" width="9.5" style="355" customWidth="1"/>
    <col min="8968" max="8968" width="13.16015625" style="355" customWidth="1"/>
    <col min="8969" max="8969" width="13.83203125" style="355" customWidth="1"/>
    <col min="8970" max="8970" width="13" style="355" customWidth="1"/>
    <col min="8971" max="8971" width="15" style="355" customWidth="1"/>
    <col min="8972" max="8972" width="15.33203125" style="355" customWidth="1"/>
    <col min="8973" max="9217" width="10.33203125" style="355" customWidth="1"/>
    <col min="9218" max="9218" width="5.66015625" style="355" customWidth="1"/>
    <col min="9219" max="9219" width="8.33203125" style="355" customWidth="1"/>
    <col min="9220" max="9220" width="13.83203125" style="355" customWidth="1"/>
    <col min="9221" max="9221" width="99.5" style="355" customWidth="1"/>
    <col min="9222" max="9222" width="7.33203125" style="355" customWidth="1"/>
    <col min="9223" max="9223" width="9.5" style="355" customWidth="1"/>
    <col min="9224" max="9224" width="13.16015625" style="355" customWidth="1"/>
    <col min="9225" max="9225" width="13.83203125" style="355" customWidth="1"/>
    <col min="9226" max="9226" width="13" style="355" customWidth="1"/>
    <col min="9227" max="9227" width="15" style="355" customWidth="1"/>
    <col min="9228" max="9228" width="15.33203125" style="355" customWidth="1"/>
    <col min="9229" max="9473" width="10.33203125" style="355" customWidth="1"/>
    <col min="9474" max="9474" width="5.66015625" style="355" customWidth="1"/>
    <col min="9475" max="9475" width="8.33203125" style="355" customWidth="1"/>
    <col min="9476" max="9476" width="13.83203125" style="355" customWidth="1"/>
    <col min="9477" max="9477" width="99.5" style="355" customWidth="1"/>
    <col min="9478" max="9478" width="7.33203125" style="355" customWidth="1"/>
    <col min="9479" max="9479" width="9.5" style="355" customWidth="1"/>
    <col min="9480" max="9480" width="13.16015625" style="355" customWidth="1"/>
    <col min="9481" max="9481" width="13.83203125" style="355" customWidth="1"/>
    <col min="9482" max="9482" width="13" style="355" customWidth="1"/>
    <col min="9483" max="9483" width="15" style="355" customWidth="1"/>
    <col min="9484" max="9484" width="15.33203125" style="355" customWidth="1"/>
    <col min="9485" max="9729" width="10.33203125" style="355" customWidth="1"/>
    <col min="9730" max="9730" width="5.66015625" style="355" customWidth="1"/>
    <col min="9731" max="9731" width="8.33203125" style="355" customWidth="1"/>
    <col min="9732" max="9732" width="13.83203125" style="355" customWidth="1"/>
    <col min="9733" max="9733" width="99.5" style="355" customWidth="1"/>
    <col min="9734" max="9734" width="7.33203125" style="355" customWidth="1"/>
    <col min="9735" max="9735" width="9.5" style="355" customWidth="1"/>
    <col min="9736" max="9736" width="13.16015625" style="355" customWidth="1"/>
    <col min="9737" max="9737" width="13.83203125" style="355" customWidth="1"/>
    <col min="9738" max="9738" width="13" style="355" customWidth="1"/>
    <col min="9739" max="9739" width="15" style="355" customWidth="1"/>
    <col min="9740" max="9740" width="15.33203125" style="355" customWidth="1"/>
    <col min="9741" max="9985" width="10.33203125" style="355" customWidth="1"/>
    <col min="9986" max="9986" width="5.66015625" style="355" customWidth="1"/>
    <col min="9987" max="9987" width="8.33203125" style="355" customWidth="1"/>
    <col min="9988" max="9988" width="13.83203125" style="355" customWidth="1"/>
    <col min="9989" max="9989" width="99.5" style="355" customWidth="1"/>
    <col min="9990" max="9990" width="7.33203125" style="355" customWidth="1"/>
    <col min="9991" max="9991" width="9.5" style="355" customWidth="1"/>
    <col min="9992" max="9992" width="13.16015625" style="355" customWidth="1"/>
    <col min="9993" max="9993" width="13.83203125" style="355" customWidth="1"/>
    <col min="9994" max="9994" width="13" style="355" customWidth="1"/>
    <col min="9995" max="9995" width="15" style="355" customWidth="1"/>
    <col min="9996" max="9996" width="15.33203125" style="355" customWidth="1"/>
    <col min="9997" max="10241" width="10.33203125" style="355" customWidth="1"/>
    <col min="10242" max="10242" width="5.66015625" style="355" customWidth="1"/>
    <col min="10243" max="10243" width="8.33203125" style="355" customWidth="1"/>
    <col min="10244" max="10244" width="13.83203125" style="355" customWidth="1"/>
    <col min="10245" max="10245" width="99.5" style="355" customWidth="1"/>
    <col min="10246" max="10246" width="7.33203125" style="355" customWidth="1"/>
    <col min="10247" max="10247" width="9.5" style="355" customWidth="1"/>
    <col min="10248" max="10248" width="13.16015625" style="355" customWidth="1"/>
    <col min="10249" max="10249" width="13.83203125" style="355" customWidth="1"/>
    <col min="10250" max="10250" width="13" style="355" customWidth="1"/>
    <col min="10251" max="10251" width="15" style="355" customWidth="1"/>
    <col min="10252" max="10252" width="15.33203125" style="355" customWidth="1"/>
    <col min="10253" max="10497" width="10.33203125" style="355" customWidth="1"/>
    <col min="10498" max="10498" width="5.66015625" style="355" customWidth="1"/>
    <col min="10499" max="10499" width="8.33203125" style="355" customWidth="1"/>
    <col min="10500" max="10500" width="13.83203125" style="355" customWidth="1"/>
    <col min="10501" max="10501" width="99.5" style="355" customWidth="1"/>
    <col min="10502" max="10502" width="7.33203125" style="355" customWidth="1"/>
    <col min="10503" max="10503" width="9.5" style="355" customWidth="1"/>
    <col min="10504" max="10504" width="13.16015625" style="355" customWidth="1"/>
    <col min="10505" max="10505" width="13.83203125" style="355" customWidth="1"/>
    <col min="10506" max="10506" width="13" style="355" customWidth="1"/>
    <col min="10507" max="10507" width="15" style="355" customWidth="1"/>
    <col min="10508" max="10508" width="15.33203125" style="355" customWidth="1"/>
    <col min="10509" max="10753" width="10.33203125" style="355" customWidth="1"/>
    <col min="10754" max="10754" width="5.66015625" style="355" customWidth="1"/>
    <col min="10755" max="10755" width="8.33203125" style="355" customWidth="1"/>
    <col min="10756" max="10756" width="13.83203125" style="355" customWidth="1"/>
    <col min="10757" max="10757" width="99.5" style="355" customWidth="1"/>
    <col min="10758" max="10758" width="7.33203125" style="355" customWidth="1"/>
    <col min="10759" max="10759" width="9.5" style="355" customWidth="1"/>
    <col min="10760" max="10760" width="13.16015625" style="355" customWidth="1"/>
    <col min="10761" max="10761" width="13.83203125" style="355" customWidth="1"/>
    <col min="10762" max="10762" width="13" style="355" customWidth="1"/>
    <col min="10763" max="10763" width="15" style="355" customWidth="1"/>
    <col min="10764" max="10764" width="15.33203125" style="355" customWidth="1"/>
    <col min="10765" max="11009" width="10.33203125" style="355" customWidth="1"/>
    <col min="11010" max="11010" width="5.66015625" style="355" customWidth="1"/>
    <col min="11011" max="11011" width="8.33203125" style="355" customWidth="1"/>
    <col min="11012" max="11012" width="13.83203125" style="355" customWidth="1"/>
    <col min="11013" max="11013" width="99.5" style="355" customWidth="1"/>
    <col min="11014" max="11014" width="7.33203125" style="355" customWidth="1"/>
    <col min="11015" max="11015" width="9.5" style="355" customWidth="1"/>
    <col min="11016" max="11016" width="13.16015625" style="355" customWidth="1"/>
    <col min="11017" max="11017" width="13.83203125" style="355" customWidth="1"/>
    <col min="11018" max="11018" width="13" style="355" customWidth="1"/>
    <col min="11019" max="11019" width="15" style="355" customWidth="1"/>
    <col min="11020" max="11020" width="15.33203125" style="355" customWidth="1"/>
    <col min="11021" max="11265" width="10.33203125" style="355" customWidth="1"/>
    <col min="11266" max="11266" width="5.66015625" style="355" customWidth="1"/>
    <col min="11267" max="11267" width="8.33203125" style="355" customWidth="1"/>
    <col min="11268" max="11268" width="13.83203125" style="355" customWidth="1"/>
    <col min="11269" max="11269" width="99.5" style="355" customWidth="1"/>
    <col min="11270" max="11270" width="7.33203125" style="355" customWidth="1"/>
    <col min="11271" max="11271" width="9.5" style="355" customWidth="1"/>
    <col min="11272" max="11272" width="13.16015625" style="355" customWidth="1"/>
    <col min="11273" max="11273" width="13.83203125" style="355" customWidth="1"/>
    <col min="11274" max="11274" width="13" style="355" customWidth="1"/>
    <col min="11275" max="11275" width="15" style="355" customWidth="1"/>
    <col min="11276" max="11276" width="15.33203125" style="355" customWidth="1"/>
    <col min="11277" max="11521" width="10.33203125" style="355" customWidth="1"/>
    <col min="11522" max="11522" width="5.66015625" style="355" customWidth="1"/>
    <col min="11523" max="11523" width="8.33203125" style="355" customWidth="1"/>
    <col min="11524" max="11524" width="13.83203125" style="355" customWidth="1"/>
    <col min="11525" max="11525" width="99.5" style="355" customWidth="1"/>
    <col min="11526" max="11526" width="7.33203125" style="355" customWidth="1"/>
    <col min="11527" max="11527" width="9.5" style="355" customWidth="1"/>
    <col min="11528" max="11528" width="13.16015625" style="355" customWidth="1"/>
    <col min="11529" max="11529" width="13.83203125" style="355" customWidth="1"/>
    <col min="11530" max="11530" width="13" style="355" customWidth="1"/>
    <col min="11531" max="11531" width="15" style="355" customWidth="1"/>
    <col min="11532" max="11532" width="15.33203125" style="355" customWidth="1"/>
    <col min="11533" max="11777" width="10.33203125" style="355" customWidth="1"/>
    <col min="11778" max="11778" width="5.66015625" style="355" customWidth="1"/>
    <col min="11779" max="11779" width="8.33203125" style="355" customWidth="1"/>
    <col min="11780" max="11780" width="13.83203125" style="355" customWidth="1"/>
    <col min="11781" max="11781" width="99.5" style="355" customWidth="1"/>
    <col min="11782" max="11782" width="7.33203125" style="355" customWidth="1"/>
    <col min="11783" max="11783" width="9.5" style="355" customWidth="1"/>
    <col min="11784" max="11784" width="13.16015625" style="355" customWidth="1"/>
    <col min="11785" max="11785" width="13.83203125" style="355" customWidth="1"/>
    <col min="11786" max="11786" width="13" style="355" customWidth="1"/>
    <col min="11787" max="11787" width="15" style="355" customWidth="1"/>
    <col min="11788" max="11788" width="15.33203125" style="355" customWidth="1"/>
    <col min="11789" max="12033" width="10.33203125" style="355" customWidth="1"/>
    <col min="12034" max="12034" width="5.66015625" style="355" customWidth="1"/>
    <col min="12035" max="12035" width="8.33203125" style="355" customWidth="1"/>
    <col min="12036" max="12036" width="13.83203125" style="355" customWidth="1"/>
    <col min="12037" max="12037" width="99.5" style="355" customWidth="1"/>
    <col min="12038" max="12038" width="7.33203125" style="355" customWidth="1"/>
    <col min="12039" max="12039" width="9.5" style="355" customWidth="1"/>
    <col min="12040" max="12040" width="13.16015625" style="355" customWidth="1"/>
    <col min="12041" max="12041" width="13.83203125" style="355" customWidth="1"/>
    <col min="12042" max="12042" width="13" style="355" customWidth="1"/>
    <col min="12043" max="12043" width="15" style="355" customWidth="1"/>
    <col min="12044" max="12044" width="15.33203125" style="355" customWidth="1"/>
    <col min="12045" max="12289" width="10.33203125" style="355" customWidth="1"/>
    <col min="12290" max="12290" width="5.66015625" style="355" customWidth="1"/>
    <col min="12291" max="12291" width="8.33203125" style="355" customWidth="1"/>
    <col min="12292" max="12292" width="13.83203125" style="355" customWidth="1"/>
    <col min="12293" max="12293" width="99.5" style="355" customWidth="1"/>
    <col min="12294" max="12294" width="7.33203125" style="355" customWidth="1"/>
    <col min="12295" max="12295" width="9.5" style="355" customWidth="1"/>
    <col min="12296" max="12296" width="13.16015625" style="355" customWidth="1"/>
    <col min="12297" max="12297" width="13.83203125" style="355" customWidth="1"/>
    <col min="12298" max="12298" width="13" style="355" customWidth="1"/>
    <col min="12299" max="12299" width="15" style="355" customWidth="1"/>
    <col min="12300" max="12300" width="15.33203125" style="355" customWidth="1"/>
    <col min="12301" max="12545" width="10.33203125" style="355" customWidth="1"/>
    <col min="12546" max="12546" width="5.66015625" style="355" customWidth="1"/>
    <col min="12547" max="12547" width="8.33203125" style="355" customWidth="1"/>
    <col min="12548" max="12548" width="13.83203125" style="355" customWidth="1"/>
    <col min="12549" max="12549" width="99.5" style="355" customWidth="1"/>
    <col min="12550" max="12550" width="7.33203125" style="355" customWidth="1"/>
    <col min="12551" max="12551" width="9.5" style="355" customWidth="1"/>
    <col min="12552" max="12552" width="13.16015625" style="355" customWidth="1"/>
    <col min="12553" max="12553" width="13.83203125" style="355" customWidth="1"/>
    <col min="12554" max="12554" width="13" style="355" customWidth="1"/>
    <col min="12555" max="12555" width="15" style="355" customWidth="1"/>
    <col min="12556" max="12556" width="15.33203125" style="355" customWidth="1"/>
    <col min="12557" max="12801" width="10.33203125" style="355" customWidth="1"/>
    <col min="12802" max="12802" width="5.66015625" style="355" customWidth="1"/>
    <col min="12803" max="12803" width="8.33203125" style="355" customWidth="1"/>
    <col min="12804" max="12804" width="13.83203125" style="355" customWidth="1"/>
    <col min="12805" max="12805" width="99.5" style="355" customWidth="1"/>
    <col min="12806" max="12806" width="7.33203125" style="355" customWidth="1"/>
    <col min="12807" max="12807" width="9.5" style="355" customWidth="1"/>
    <col min="12808" max="12808" width="13.16015625" style="355" customWidth="1"/>
    <col min="12809" max="12809" width="13.83203125" style="355" customWidth="1"/>
    <col min="12810" max="12810" width="13" style="355" customWidth="1"/>
    <col min="12811" max="12811" width="15" style="355" customWidth="1"/>
    <col min="12812" max="12812" width="15.33203125" style="355" customWidth="1"/>
    <col min="12813" max="13057" width="10.33203125" style="355" customWidth="1"/>
    <col min="13058" max="13058" width="5.66015625" style="355" customWidth="1"/>
    <col min="13059" max="13059" width="8.33203125" style="355" customWidth="1"/>
    <col min="13060" max="13060" width="13.83203125" style="355" customWidth="1"/>
    <col min="13061" max="13061" width="99.5" style="355" customWidth="1"/>
    <col min="13062" max="13062" width="7.33203125" style="355" customWidth="1"/>
    <col min="13063" max="13063" width="9.5" style="355" customWidth="1"/>
    <col min="13064" max="13064" width="13.16015625" style="355" customWidth="1"/>
    <col min="13065" max="13065" width="13.83203125" style="355" customWidth="1"/>
    <col min="13066" max="13066" width="13" style="355" customWidth="1"/>
    <col min="13067" max="13067" width="15" style="355" customWidth="1"/>
    <col min="13068" max="13068" width="15.33203125" style="355" customWidth="1"/>
    <col min="13069" max="13313" width="10.33203125" style="355" customWidth="1"/>
    <col min="13314" max="13314" width="5.66015625" style="355" customWidth="1"/>
    <col min="13315" max="13315" width="8.33203125" style="355" customWidth="1"/>
    <col min="13316" max="13316" width="13.83203125" style="355" customWidth="1"/>
    <col min="13317" max="13317" width="99.5" style="355" customWidth="1"/>
    <col min="13318" max="13318" width="7.33203125" style="355" customWidth="1"/>
    <col min="13319" max="13319" width="9.5" style="355" customWidth="1"/>
    <col min="13320" max="13320" width="13.16015625" style="355" customWidth="1"/>
    <col min="13321" max="13321" width="13.83203125" style="355" customWidth="1"/>
    <col min="13322" max="13322" width="13" style="355" customWidth="1"/>
    <col min="13323" max="13323" width="15" style="355" customWidth="1"/>
    <col min="13324" max="13324" width="15.33203125" style="355" customWidth="1"/>
    <col min="13325" max="13569" width="10.33203125" style="355" customWidth="1"/>
    <col min="13570" max="13570" width="5.66015625" style="355" customWidth="1"/>
    <col min="13571" max="13571" width="8.33203125" style="355" customWidth="1"/>
    <col min="13572" max="13572" width="13.83203125" style="355" customWidth="1"/>
    <col min="13573" max="13573" width="99.5" style="355" customWidth="1"/>
    <col min="13574" max="13574" width="7.33203125" style="355" customWidth="1"/>
    <col min="13575" max="13575" width="9.5" style="355" customWidth="1"/>
    <col min="13576" max="13576" width="13.16015625" style="355" customWidth="1"/>
    <col min="13577" max="13577" width="13.83203125" style="355" customWidth="1"/>
    <col min="13578" max="13578" width="13" style="355" customWidth="1"/>
    <col min="13579" max="13579" width="15" style="355" customWidth="1"/>
    <col min="13580" max="13580" width="15.33203125" style="355" customWidth="1"/>
    <col min="13581" max="13825" width="10.33203125" style="355" customWidth="1"/>
    <col min="13826" max="13826" width="5.66015625" style="355" customWidth="1"/>
    <col min="13827" max="13827" width="8.33203125" style="355" customWidth="1"/>
    <col min="13828" max="13828" width="13.83203125" style="355" customWidth="1"/>
    <col min="13829" max="13829" width="99.5" style="355" customWidth="1"/>
    <col min="13830" max="13830" width="7.33203125" style="355" customWidth="1"/>
    <col min="13831" max="13831" width="9.5" style="355" customWidth="1"/>
    <col min="13832" max="13832" width="13.16015625" style="355" customWidth="1"/>
    <col min="13833" max="13833" width="13.83203125" style="355" customWidth="1"/>
    <col min="13834" max="13834" width="13" style="355" customWidth="1"/>
    <col min="13835" max="13835" width="15" style="355" customWidth="1"/>
    <col min="13836" max="13836" width="15.33203125" style="355" customWidth="1"/>
    <col min="13837" max="14081" width="10.33203125" style="355" customWidth="1"/>
    <col min="14082" max="14082" width="5.66015625" style="355" customWidth="1"/>
    <col min="14083" max="14083" width="8.33203125" style="355" customWidth="1"/>
    <col min="14084" max="14084" width="13.83203125" style="355" customWidth="1"/>
    <col min="14085" max="14085" width="99.5" style="355" customWidth="1"/>
    <col min="14086" max="14086" width="7.33203125" style="355" customWidth="1"/>
    <col min="14087" max="14087" width="9.5" style="355" customWidth="1"/>
    <col min="14088" max="14088" width="13.16015625" style="355" customWidth="1"/>
    <col min="14089" max="14089" width="13.83203125" style="355" customWidth="1"/>
    <col min="14090" max="14090" width="13" style="355" customWidth="1"/>
    <col min="14091" max="14091" width="15" style="355" customWidth="1"/>
    <col min="14092" max="14092" width="15.33203125" style="355" customWidth="1"/>
    <col min="14093" max="14337" width="10.33203125" style="355" customWidth="1"/>
    <col min="14338" max="14338" width="5.66015625" style="355" customWidth="1"/>
    <col min="14339" max="14339" width="8.33203125" style="355" customWidth="1"/>
    <col min="14340" max="14340" width="13.83203125" style="355" customWidth="1"/>
    <col min="14341" max="14341" width="99.5" style="355" customWidth="1"/>
    <col min="14342" max="14342" width="7.33203125" style="355" customWidth="1"/>
    <col min="14343" max="14343" width="9.5" style="355" customWidth="1"/>
    <col min="14344" max="14344" width="13.16015625" style="355" customWidth="1"/>
    <col min="14345" max="14345" width="13.83203125" style="355" customWidth="1"/>
    <col min="14346" max="14346" width="13" style="355" customWidth="1"/>
    <col min="14347" max="14347" width="15" style="355" customWidth="1"/>
    <col min="14348" max="14348" width="15.33203125" style="355" customWidth="1"/>
    <col min="14349" max="14593" width="10.33203125" style="355" customWidth="1"/>
    <col min="14594" max="14594" width="5.66015625" style="355" customWidth="1"/>
    <col min="14595" max="14595" width="8.33203125" style="355" customWidth="1"/>
    <col min="14596" max="14596" width="13.83203125" style="355" customWidth="1"/>
    <col min="14597" max="14597" width="99.5" style="355" customWidth="1"/>
    <col min="14598" max="14598" width="7.33203125" style="355" customWidth="1"/>
    <col min="14599" max="14599" width="9.5" style="355" customWidth="1"/>
    <col min="14600" max="14600" width="13.16015625" style="355" customWidth="1"/>
    <col min="14601" max="14601" width="13.83203125" style="355" customWidth="1"/>
    <col min="14602" max="14602" width="13" style="355" customWidth="1"/>
    <col min="14603" max="14603" width="15" style="355" customWidth="1"/>
    <col min="14604" max="14604" width="15.33203125" style="355" customWidth="1"/>
    <col min="14605" max="14849" width="10.33203125" style="355" customWidth="1"/>
    <col min="14850" max="14850" width="5.66015625" style="355" customWidth="1"/>
    <col min="14851" max="14851" width="8.33203125" style="355" customWidth="1"/>
    <col min="14852" max="14852" width="13.83203125" style="355" customWidth="1"/>
    <col min="14853" max="14853" width="99.5" style="355" customWidth="1"/>
    <col min="14854" max="14854" width="7.33203125" style="355" customWidth="1"/>
    <col min="14855" max="14855" width="9.5" style="355" customWidth="1"/>
    <col min="14856" max="14856" width="13.16015625" style="355" customWidth="1"/>
    <col min="14857" max="14857" width="13.83203125" style="355" customWidth="1"/>
    <col min="14858" max="14858" width="13" style="355" customWidth="1"/>
    <col min="14859" max="14859" width="15" style="355" customWidth="1"/>
    <col min="14860" max="14860" width="15.33203125" style="355" customWidth="1"/>
    <col min="14861" max="15105" width="10.33203125" style="355" customWidth="1"/>
    <col min="15106" max="15106" width="5.66015625" style="355" customWidth="1"/>
    <col min="15107" max="15107" width="8.33203125" style="355" customWidth="1"/>
    <col min="15108" max="15108" width="13.83203125" style="355" customWidth="1"/>
    <col min="15109" max="15109" width="99.5" style="355" customWidth="1"/>
    <col min="15110" max="15110" width="7.33203125" style="355" customWidth="1"/>
    <col min="15111" max="15111" width="9.5" style="355" customWidth="1"/>
    <col min="15112" max="15112" width="13.16015625" style="355" customWidth="1"/>
    <col min="15113" max="15113" width="13.83203125" style="355" customWidth="1"/>
    <col min="15114" max="15114" width="13" style="355" customWidth="1"/>
    <col min="15115" max="15115" width="15" style="355" customWidth="1"/>
    <col min="15116" max="15116" width="15.33203125" style="355" customWidth="1"/>
    <col min="15117" max="15361" width="10.33203125" style="355" customWidth="1"/>
    <col min="15362" max="15362" width="5.66015625" style="355" customWidth="1"/>
    <col min="15363" max="15363" width="8.33203125" style="355" customWidth="1"/>
    <col min="15364" max="15364" width="13.83203125" style="355" customWidth="1"/>
    <col min="15365" max="15365" width="99.5" style="355" customWidth="1"/>
    <col min="15366" max="15366" width="7.33203125" style="355" customWidth="1"/>
    <col min="15367" max="15367" width="9.5" style="355" customWidth="1"/>
    <col min="15368" max="15368" width="13.16015625" style="355" customWidth="1"/>
    <col min="15369" max="15369" width="13.83203125" style="355" customWidth="1"/>
    <col min="15370" max="15370" width="13" style="355" customWidth="1"/>
    <col min="15371" max="15371" width="15" style="355" customWidth="1"/>
    <col min="15372" max="15372" width="15.33203125" style="355" customWidth="1"/>
    <col min="15373" max="15617" width="10.33203125" style="355" customWidth="1"/>
    <col min="15618" max="15618" width="5.66015625" style="355" customWidth="1"/>
    <col min="15619" max="15619" width="8.33203125" style="355" customWidth="1"/>
    <col min="15620" max="15620" width="13.83203125" style="355" customWidth="1"/>
    <col min="15621" max="15621" width="99.5" style="355" customWidth="1"/>
    <col min="15622" max="15622" width="7.33203125" style="355" customWidth="1"/>
    <col min="15623" max="15623" width="9.5" style="355" customWidth="1"/>
    <col min="15624" max="15624" width="13.16015625" style="355" customWidth="1"/>
    <col min="15625" max="15625" width="13.83203125" style="355" customWidth="1"/>
    <col min="15626" max="15626" width="13" style="355" customWidth="1"/>
    <col min="15627" max="15627" width="15" style="355" customWidth="1"/>
    <col min="15628" max="15628" width="15.33203125" style="355" customWidth="1"/>
    <col min="15629" max="15873" width="10.33203125" style="355" customWidth="1"/>
    <col min="15874" max="15874" width="5.66015625" style="355" customWidth="1"/>
    <col min="15875" max="15875" width="8.33203125" style="355" customWidth="1"/>
    <col min="15876" max="15876" width="13.83203125" style="355" customWidth="1"/>
    <col min="15877" max="15877" width="99.5" style="355" customWidth="1"/>
    <col min="15878" max="15878" width="7.33203125" style="355" customWidth="1"/>
    <col min="15879" max="15879" width="9.5" style="355" customWidth="1"/>
    <col min="15880" max="15880" width="13.16015625" style="355" customWidth="1"/>
    <col min="15881" max="15881" width="13.83203125" style="355" customWidth="1"/>
    <col min="15882" max="15882" width="13" style="355" customWidth="1"/>
    <col min="15883" max="15883" width="15" style="355" customWidth="1"/>
    <col min="15884" max="15884" width="15.33203125" style="355" customWidth="1"/>
    <col min="15885" max="16129" width="10.33203125" style="355" customWidth="1"/>
    <col min="16130" max="16130" width="5.66015625" style="355" customWidth="1"/>
    <col min="16131" max="16131" width="8.33203125" style="355" customWidth="1"/>
    <col min="16132" max="16132" width="13.83203125" style="355" customWidth="1"/>
    <col min="16133" max="16133" width="99.5" style="355" customWidth="1"/>
    <col min="16134" max="16134" width="7.33203125" style="355" customWidth="1"/>
    <col min="16135" max="16135" width="9.5" style="355" customWidth="1"/>
    <col min="16136" max="16136" width="13.16015625" style="355" customWidth="1"/>
    <col min="16137" max="16137" width="13.83203125" style="355" customWidth="1"/>
    <col min="16138" max="16138" width="13" style="355" customWidth="1"/>
    <col min="16139" max="16139" width="15" style="355" customWidth="1"/>
    <col min="16140" max="16140" width="15.33203125" style="355" customWidth="1"/>
    <col min="16141" max="16384" width="10.33203125" style="355" customWidth="1"/>
  </cols>
  <sheetData>
    <row r="2" spans="2:11" ht="13.5">
      <c r="B2" s="604" t="s">
        <v>704</v>
      </c>
      <c r="C2" s="604"/>
      <c r="D2" s="604"/>
      <c r="E2" s="604"/>
      <c r="F2" s="604"/>
      <c r="G2" s="604"/>
      <c r="H2" s="604"/>
      <c r="I2" s="604"/>
      <c r="J2" s="604"/>
      <c r="K2" s="604"/>
    </row>
    <row r="3" spans="2:11" ht="13.5">
      <c r="B3" s="527" t="s">
        <v>705</v>
      </c>
      <c r="C3" s="527" t="s">
        <v>706</v>
      </c>
      <c r="D3" s="527" t="s">
        <v>40</v>
      </c>
      <c r="E3" s="527" t="s">
        <v>707</v>
      </c>
      <c r="F3" s="527" t="s">
        <v>708</v>
      </c>
      <c r="G3" s="527" t="s">
        <v>709</v>
      </c>
      <c r="H3" s="604" t="s">
        <v>710</v>
      </c>
      <c r="I3" s="605"/>
      <c r="J3" s="605"/>
      <c r="K3" s="605"/>
    </row>
    <row r="4" spans="2:12" ht="13.5">
      <c r="B4" s="527"/>
      <c r="C4" s="527"/>
      <c r="D4" s="527"/>
      <c r="E4" s="527"/>
      <c r="F4" s="527" t="s">
        <v>711</v>
      </c>
      <c r="G4" s="527" t="s">
        <v>712</v>
      </c>
      <c r="H4" s="527" t="s">
        <v>713</v>
      </c>
      <c r="I4" s="527" t="s">
        <v>576</v>
      </c>
      <c r="J4" s="527" t="s">
        <v>713</v>
      </c>
      <c r="K4" s="527" t="s">
        <v>579</v>
      </c>
      <c r="L4" s="396"/>
    </row>
    <row r="5" spans="2:11" ht="15.75">
      <c r="B5" s="527"/>
      <c r="C5" s="527"/>
      <c r="D5" s="528" t="s">
        <v>682</v>
      </c>
      <c r="E5" s="529" t="s">
        <v>714</v>
      </c>
      <c r="F5" s="530"/>
      <c r="G5" s="530"/>
      <c r="H5" s="530"/>
      <c r="I5" s="530"/>
      <c r="J5" s="530"/>
      <c r="K5" s="530"/>
    </row>
    <row r="6" spans="2:11" ht="13.5">
      <c r="B6" s="527"/>
      <c r="C6" s="527"/>
      <c r="D6" s="528" t="s">
        <v>683</v>
      </c>
      <c r="E6" s="527" t="s">
        <v>887</v>
      </c>
      <c r="F6" s="530"/>
      <c r="G6" s="530"/>
      <c r="H6" s="531"/>
      <c r="I6" s="481">
        <f>SUM(I7:I42)</f>
        <v>0</v>
      </c>
      <c r="J6" s="531"/>
      <c r="K6" s="481">
        <f>SUM(K7:K42)</f>
        <v>0</v>
      </c>
    </row>
    <row r="7" spans="2:11" ht="18" customHeight="1">
      <c r="B7" s="532">
        <v>1</v>
      </c>
      <c r="C7" s="532" t="s">
        <v>716</v>
      </c>
      <c r="D7" s="532">
        <v>220990001</v>
      </c>
      <c r="E7" s="533" t="s">
        <v>719</v>
      </c>
      <c r="F7" s="534" t="s">
        <v>583</v>
      </c>
      <c r="G7" s="530">
        <v>3</v>
      </c>
      <c r="H7" s="535"/>
      <c r="I7" s="536" t="str">
        <f aca="true" t="shared" si="0" ref="I7:I42">IF(G7*H7&gt;0,G7*H7,"-")</f>
        <v>-</v>
      </c>
      <c r="J7" s="535"/>
      <c r="K7" s="536" t="str">
        <f aca="true" t="shared" si="1" ref="K7:K42">IF(G7*J7&gt;0,G7*J7,"-")</f>
        <v>-</v>
      </c>
    </row>
    <row r="8" spans="2:11" ht="18" customHeight="1">
      <c r="B8" s="532">
        <f>B7+1</f>
        <v>2</v>
      </c>
      <c r="C8" s="532" t="s">
        <v>716</v>
      </c>
      <c r="D8" s="532">
        <f aca="true" t="shared" si="2" ref="D8:D42">D7+1</f>
        <v>220990002</v>
      </c>
      <c r="E8" s="533" t="s">
        <v>888</v>
      </c>
      <c r="F8" s="534" t="s">
        <v>583</v>
      </c>
      <c r="G8" s="530">
        <v>2</v>
      </c>
      <c r="H8" s="535"/>
      <c r="I8" s="536" t="str">
        <f t="shared" si="0"/>
        <v>-</v>
      </c>
      <c r="J8" s="535"/>
      <c r="K8" s="536" t="str">
        <f t="shared" si="1"/>
        <v>-</v>
      </c>
    </row>
    <row r="9" spans="2:11" ht="13.5">
      <c r="B9" s="532">
        <f>B7+1</f>
        <v>2</v>
      </c>
      <c r="C9" s="532" t="s">
        <v>716</v>
      </c>
      <c r="D9" s="532">
        <f>D7+1</f>
        <v>220990002</v>
      </c>
      <c r="E9" s="533" t="s">
        <v>720</v>
      </c>
      <c r="F9" s="534" t="s">
        <v>583</v>
      </c>
      <c r="G9" s="530">
        <v>13</v>
      </c>
      <c r="H9" s="535"/>
      <c r="I9" s="536" t="str">
        <f t="shared" si="0"/>
        <v>-</v>
      </c>
      <c r="J9" s="535"/>
      <c r="K9" s="536" t="str">
        <f t="shared" si="1"/>
        <v>-</v>
      </c>
    </row>
    <row r="10" spans="2:11" ht="21" customHeight="1">
      <c r="B10" s="532">
        <f>B9+1</f>
        <v>3</v>
      </c>
      <c r="C10" s="532" t="s">
        <v>716</v>
      </c>
      <c r="D10" s="532">
        <f>D9+1</f>
        <v>220990003</v>
      </c>
      <c r="E10" s="533" t="s">
        <v>721</v>
      </c>
      <c r="F10" s="534" t="s">
        <v>583</v>
      </c>
      <c r="G10" s="530">
        <v>2</v>
      </c>
      <c r="H10" s="535"/>
      <c r="I10" s="536" t="str">
        <f t="shared" si="0"/>
        <v>-</v>
      </c>
      <c r="J10" s="535"/>
      <c r="K10" s="536" t="str">
        <f t="shared" si="1"/>
        <v>-</v>
      </c>
    </row>
    <row r="11" spans="2:11" ht="16.9" customHeight="1">
      <c r="B11" s="532">
        <f aca="true" t="shared" si="3" ref="B11:B74">B10+1</f>
        <v>4</v>
      </c>
      <c r="C11" s="532" t="s">
        <v>716</v>
      </c>
      <c r="D11" s="532">
        <f t="shared" si="2"/>
        <v>220990004</v>
      </c>
      <c r="E11" s="533" t="s">
        <v>722</v>
      </c>
      <c r="F11" s="534" t="s">
        <v>583</v>
      </c>
      <c r="G11" s="530">
        <v>2</v>
      </c>
      <c r="H11" s="535"/>
      <c r="I11" s="536" t="str">
        <f t="shared" si="0"/>
        <v>-</v>
      </c>
      <c r="J11" s="535"/>
      <c r="K11" s="536" t="str">
        <f t="shared" si="1"/>
        <v>-</v>
      </c>
    </row>
    <row r="12" spans="2:11" ht="16.5" customHeight="1">
      <c r="B12" s="532">
        <f t="shared" si="3"/>
        <v>5</v>
      </c>
      <c r="C12" s="532" t="s">
        <v>716</v>
      </c>
      <c r="D12" s="532">
        <f t="shared" si="2"/>
        <v>220990005</v>
      </c>
      <c r="E12" s="533" t="s">
        <v>725</v>
      </c>
      <c r="F12" s="537" t="s">
        <v>583</v>
      </c>
      <c r="G12" s="530">
        <v>76</v>
      </c>
      <c r="H12" s="535"/>
      <c r="I12" s="536" t="str">
        <f t="shared" si="0"/>
        <v>-</v>
      </c>
      <c r="J12" s="535"/>
      <c r="K12" s="536" t="str">
        <f t="shared" si="1"/>
        <v>-</v>
      </c>
    </row>
    <row r="13" spans="2:11" ht="16.5" customHeight="1">
      <c r="B13" s="532">
        <f t="shared" si="3"/>
        <v>6</v>
      </c>
      <c r="C13" s="532" t="s">
        <v>716</v>
      </c>
      <c r="D13" s="532">
        <f t="shared" si="2"/>
        <v>220990006</v>
      </c>
      <c r="E13" s="533" t="s">
        <v>726</v>
      </c>
      <c r="F13" s="537" t="s">
        <v>583</v>
      </c>
      <c r="G13" s="530">
        <v>1</v>
      </c>
      <c r="H13" s="535"/>
      <c r="I13" s="536" t="str">
        <f t="shared" si="0"/>
        <v>-</v>
      </c>
      <c r="J13" s="535"/>
      <c r="K13" s="536" t="str">
        <f t="shared" si="1"/>
        <v>-</v>
      </c>
    </row>
    <row r="14" spans="2:11" ht="19.9" customHeight="1">
      <c r="B14" s="532">
        <f t="shared" si="3"/>
        <v>7</v>
      </c>
      <c r="C14" s="532" t="s">
        <v>716</v>
      </c>
      <c r="D14" s="532">
        <f t="shared" si="2"/>
        <v>220990007</v>
      </c>
      <c r="E14" s="533" t="s">
        <v>727</v>
      </c>
      <c r="F14" s="537" t="s">
        <v>583</v>
      </c>
      <c r="G14" s="530">
        <v>6</v>
      </c>
      <c r="H14" s="535"/>
      <c r="I14" s="536" t="str">
        <f t="shared" si="0"/>
        <v>-</v>
      </c>
      <c r="J14" s="535"/>
      <c r="K14" s="536" t="str">
        <f t="shared" si="1"/>
        <v>-</v>
      </c>
    </row>
    <row r="15" spans="2:11" ht="19.9" customHeight="1">
      <c r="B15" s="532">
        <f t="shared" si="3"/>
        <v>8</v>
      </c>
      <c r="C15" s="532" t="s">
        <v>716</v>
      </c>
      <c r="D15" s="532">
        <f t="shared" si="2"/>
        <v>220990008</v>
      </c>
      <c r="E15" s="533" t="s">
        <v>889</v>
      </c>
      <c r="F15" s="537" t="s">
        <v>583</v>
      </c>
      <c r="G15" s="530">
        <v>2</v>
      </c>
      <c r="H15" s="535"/>
      <c r="I15" s="536" t="str">
        <f t="shared" si="0"/>
        <v>-</v>
      </c>
      <c r="J15" s="535"/>
      <c r="K15" s="536" t="str">
        <f t="shared" si="1"/>
        <v>-</v>
      </c>
    </row>
    <row r="16" spans="2:11" ht="30" customHeight="1">
      <c r="B16" s="532">
        <f t="shared" si="3"/>
        <v>9</v>
      </c>
      <c r="C16" s="532" t="s">
        <v>716</v>
      </c>
      <c r="D16" s="532">
        <f t="shared" si="2"/>
        <v>220990009</v>
      </c>
      <c r="E16" s="533" t="s">
        <v>728</v>
      </c>
      <c r="F16" s="537" t="s">
        <v>583</v>
      </c>
      <c r="G16" s="530">
        <v>5</v>
      </c>
      <c r="H16" s="535"/>
      <c r="I16" s="536" t="str">
        <f t="shared" si="0"/>
        <v>-</v>
      </c>
      <c r="J16" s="535"/>
      <c r="K16" s="536" t="str">
        <f t="shared" si="1"/>
        <v>-</v>
      </c>
    </row>
    <row r="17" spans="2:11" ht="32.45" customHeight="1">
      <c r="B17" s="532">
        <f t="shared" si="3"/>
        <v>10</v>
      </c>
      <c r="C17" s="532" t="s">
        <v>716</v>
      </c>
      <c r="D17" s="532">
        <f t="shared" si="2"/>
        <v>220990010</v>
      </c>
      <c r="E17" s="533" t="s">
        <v>729</v>
      </c>
      <c r="F17" s="537" t="s">
        <v>583</v>
      </c>
      <c r="G17" s="530">
        <v>2</v>
      </c>
      <c r="H17" s="535"/>
      <c r="I17" s="536" t="str">
        <f t="shared" si="0"/>
        <v>-</v>
      </c>
      <c r="J17" s="535"/>
      <c r="K17" s="536" t="str">
        <f t="shared" si="1"/>
        <v>-</v>
      </c>
    </row>
    <row r="18" spans="2:11" ht="18" customHeight="1">
      <c r="B18" s="532">
        <f t="shared" si="3"/>
        <v>11</v>
      </c>
      <c r="C18" s="532" t="s">
        <v>716</v>
      </c>
      <c r="D18" s="532">
        <f t="shared" si="2"/>
        <v>220990011</v>
      </c>
      <c r="E18" s="533" t="s">
        <v>731</v>
      </c>
      <c r="F18" s="537" t="s">
        <v>583</v>
      </c>
      <c r="G18" s="538">
        <v>17</v>
      </c>
      <c r="H18" s="536"/>
      <c r="I18" s="536" t="str">
        <f t="shared" si="0"/>
        <v>-</v>
      </c>
      <c r="J18" s="536"/>
      <c r="K18" s="536" t="str">
        <f t="shared" si="1"/>
        <v>-</v>
      </c>
    </row>
    <row r="19" spans="2:11" ht="13.5">
      <c r="B19" s="532">
        <f t="shared" si="3"/>
        <v>12</v>
      </c>
      <c r="C19" s="532" t="s">
        <v>716</v>
      </c>
      <c r="D19" s="532">
        <f t="shared" si="2"/>
        <v>220990012</v>
      </c>
      <c r="E19" s="539" t="s">
        <v>734</v>
      </c>
      <c r="F19" s="537"/>
      <c r="G19" s="530"/>
      <c r="H19" s="535"/>
      <c r="I19" s="536" t="str">
        <f t="shared" si="0"/>
        <v>-</v>
      </c>
      <c r="J19" s="535"/>
      <c r="K19" s="536" t="str">
        <f t="shared" si="1"/>
        <v>-</v>
      </c>
    </row>
    <row r="20" spans="2:11" ht="13.5">
      <c r="B20" s="532">
        <f t="shared" si="3"/>
        <v>13</v>
      </c>
      <c r="C20" s="532" t="s">
        <v>716</v>
      </c>
      <c r="D20" s="532">
        <f t="shared" si="2"/>
        <v>220990013</v>
      </c>
      <c r="E20" s="533" t="s">
        <v>890</v>
      </c>
      <c r="F20" s="537" t="s">
        <v>165</v>
      </c>
      <c r="G20" s="530">
        <v>550</v>
      </c>
      <c r="H20" s="535"/>
      <c r="I20" s="536" t="str">
        <f t="shared" si="0"/>
        <v>-</v>
      </c>
      <c r="J20" s="535"/>
      <c r="K20" s="536" t="str">
        <f t="shared" si="1"/>
        <v>-</v>
      </c>
    </row>
    <row r="21" spans="2:11" ht="13.5">
      <c r="B21" s="532">
        <f t="shared" si="3"/>
        <v>14</v>
      </c>
      <c r="C21" s="532" t="s">
        <v>716</v>
      </c>
      <c r="D21" s="532">
        <f t="shared" si="2"/>
        <v>220990014</v>
      </c>
      <c r="E21" s="533" t="s">
        <v>891</v>
      </c>
      <c r="F21" s="537" t="s">
        <v>165</v>
      </c>
      <c r="G21" s="530">
        <v>3800</v>
      </c>
      <c r="H21" s="535"/>
      <c r="I21" s="536" t="str">
        <f t="shared" si="0"/>
        <v>-</v>
      </c>
      <c r="J21" s="535"/>
      <c r="K21" s="536" t="str">
        <f t="shared" si="1"/>
        <v>-</v>
      </c>
    </row>
    <row r="22" spans="2:11" ht="13.5">
      <c r="B22" s="532">
        <f t="shared" si="3"/>
        <v>15</v>
      </c>
      <c r="C22" s="532" t="s">
        <v>716</v>
      </c>
      <c r="D22" s="532">
        <f t="shared" si="2"/>
        <v>220990015</v>
      </c>
      <c r="E22" s="533" t="s">
        <v>892</v>
      </c>
      <c r="F22" s="537" t="s">
        <v>165</v>
      </c>
      <c r="G22" s="530">
        <v>80</v>
      </c>
      <c r="H22" s="535"/>
      <c r="I22" s="536" t="str">
        <f t="shared" si="0"/>
        <v>-</v>
      </c>
      <c r="J22" s="535"/>
      <c r="K22" s="536" t="str">
        <f t="shared" si="1"/>
        <v>-</v>
      </c>
    </row>
    <row r="23" spans="2:11" ht="13.5">
      <c r="B23" s="532">
        <f t="shared" si="3"/>
        <v>16</v>
      </c>
      <c r="C23" s="532" t="s">
        <v>716</v>
      </c>
      <c r="D23" s="532">
        <f t="shared" si="2"/>
        <v>220990016</v>
      </c>
      <c r="E23" s="533" t="s">
        <v>893</v>
      </c>
      <c r="F23" s="537" t="s">
        <v>165</v>
      </c>
      <c r="G23" s="530">
        <v>160</v>
      </c>
      <c r="H23" s="535"/>
      <c r="I23" s="536" t="str">
        <f t="shared" si="0"/>
        <v>-</v>
      </c>
      <c r="J23" s="535"/>
      <c r="K23" s="536" t="str">
        <f t="shared" si="1"/>
        <v>-</v>
      </c>
    </row>
    <row r="24" spans="2:11" ht="13.5">
      <c r="B24" s="532">
        <f t="shared" si="3"/>
        <v>17</v>
      </c>
      <c r="C24" s="532" t="s">
        <v>716</v>
      </c>
      <c r="D24" s="532">
        <f t="shared" si="2"/>
        <v>220990017</v>
      </c>
      <c r="E24" s="533" t="s">
        <v>894</v>
      </c>
      <c r="F24" s="537" t="s">
        <v>165</v>
      </c>
      <c r="G24" s="538">
        <v>350</v>
      </c>
      <c r="H24" s="535"/>
      <c r="I24" s="536" t="str">
        <f t="shared" si="0"/>
        <v>-</v>
      </c>
      <c r="J24" s="535"/>
      <c r="K24" s="536" t="str">
        <f t="shared" si="1"/>
        <v>-</v>
      </c>
    </row>
    <row r="25" spans="2:11" ht="13.5">
      <c r="B25" s="532">
        <f t="shared" si="3"/>
        <v>18</v>
      </c>
      <c r="C25" s="532" t="s">
        <v>716</v>
      </c>
      <c r="D25" s="532">
        <f t="shared" si="2"/>
        <v>220990018</v>
      </c>
      <c r="E25" s="533" t="s">
        <v>789</v>
      </c>
      <c r="F25" s="537" t="s">
        <v>165</v>
      </c>
      <c r="G25" s="538">
        <v>350</v>
      </c>
      <c r="H25" s="535"/>
      <c r="I25" s="536" t="str">
        <f t="shared" si="0"/>
        <v>-</v>
      </c>
      <c r="J25" s="535"/>
      <c r="K25" s="536" t="str">
        <f t="shared" si="1"/>
        <v>-</v>
      </c>
    </row>
    <row r="26" spans="2:11" ht="13.5">
      <c r="B26" s="532">
        <f t="shared" si="3"/>
        <v>19</v>
      </c>
      <c r="C26" s="532" t="s">
        <v>716</v>
      </c>
      <c r="D26" s="532">
        <f t="shared" si="2"/>
        <v>220990019</v>
      </c>
      <c r="E26" s="533" t="s">
        <v>790</v>
      </c>
      <c r="F26" s="537" t="s">
        <v>165</v>
      </c>
      <c r="G26" s="538">
        <v>120</v>
      </c>
      <c r="H26" s="535"/>
      <c r="I26" s="536" t="str">
        <f t="shared" si="0"/>
        <v>-</v>
      </c>
      <c r="J26" s="536"/>
      <c r="K26" s="536" t="str">
        <f t="shared" si="1"/>
        <v>-</v>
      </c>
    </row>
    <row r="27" spans="2:11" ht="13.5">
      <c r="B27" s="532">
        <f t="shared" si="3"/>
        <v>20</v>
      </c>
      <c r="C27" s="532" t="s">
        <v>716</v>
      </c>
      <c r="D27" s="532">
        <f t="shared" si="2"/>
        <v>220990020</v>
      </c>
      <c r="E27" s="533" t="s">
        <v>791</v>
      </c>
      <c r="F27" s="537" t="s">
        <v>165</v>
      </c>
      <c r="G27" s="538">
        <v>250</v>
      </c>
      <c r="H27" s="535"/>
      <c r="I27" s="536" t="str">
        <f t="shared" si="0"/>
        <v>-</v>
      </c>
      <c r="J27" s="536"/>
      <c r="K27" s="536" t="str">
        <f t="shared" si="1"/>
        <v>-</v>
      </c>
    </row>
    <row r="28" spans="2:11" ht="13.5">
      <c r="B28" s="532">
        <f t="shared" si="3"/>
        <v>21</v>
      </c>
      <c r="C28" s="532" t="s">
        <v>716</v>
      </c>
      <c r="D28" s="532">
        <f t="shared" si="2"/>
        <v>220990021</v>
      </c>
      <c r="E28" s="533" t="s">
        <v>742</v>
      </c>
      <c r="F28" s="537" t="s">
        <v>583</v>
      </c>
      <c r="G28" s="538">
        <v>180</v>
      </c>
      <c r="H28" s="535"/>
      <c r="I28" s="536" t="str">
        <f t="shared" si="0"/>
        <v>-</v>
      </c>
      <c r="J28" s="535"/>
      <c r="K28" s="536" t="str">
        <f t="shared" si="1"/>
        <v>-</v>
      </c>
    </row>
    <row r="29" spans="2:11" ht="13.5">
      <c r="B29" s="532">
        <f t="shared" si="3"/>
        <v>22</v>
      </c>
      <c r="C29" s="532" t="s">
        <v>716</v>
      </c>
      <c r="D29" s="532">
        <f t="shared" si="2"/>
        <v>220990022</v>
      </c>
      <c r="E29" s="533" t="s">
        <v>895</v>
      </c>
      <c r="F29" s="537" t="s">
        <v>583</v>
      </c>
      <c r="G29" s="538">
        <v>85</v>
      </c>
      <c r="H29" s="535"/>
      <c r="I29" s="536" t="str">
        <f t="shared" si="0"/>
        <v>-</v>
      </c>
      <c r="J29" s="535"/>
      <c r="K29" s="536" t="str">
        <f t="shared" si="1"/>
        <v>-</v>
      </c>
    </row>
    <row r="30" spans="2:11" ht="13.5">
      <c r="B30" s="532">
        <f t="shared" si="3"/>
        <v>23</v>
      </c>
      <c r="C30" s="532" t="s">
        <v>716</v>
      </c>
      <c r="D30" s="532">
        <f t="shared" si="2"/>
        <v>220990023</v>
      </c>
      <c r="E30" s="533" t="s">
        <v>896</v>
      </c>
      <c r="F30" s="537" t="s">
        <v>583</v>
      </c>
      <c r="G30" s="538">
        <v>65</v>
      </c>
      <c r="H30" s="535"/>
      <c r="I30" s="536" t="str">
        <f t="shared" si="0"/>
        <v>-</v>
      </c>
      <c r="J30" s="535"/>
      <c r="K30" s="536" t="str">
        <f t="shared" si="1"/>
        <v>-</v>
      </c>
    </row>
    <row r="31" spans="2:11" ht="13.5">
      <c r="B31" s="532">
        <f t="shared" si="3"/>
        <v>24</v>
      </c>
      <c r="C31" s="532" t="s">
        <v>716</v>
      </c>
      <c r="D31" s="532">
        <f t="shared" si="2"/>
        <v>220990024</v>
      </c>
      <c r="E31" s="533" t="s">
        <v>897</v>
      </c>
      <c r="F31" s="537" t="s">
        <v>583</v>
      </c>
      <c r="G31" s="538">
        <v>25</v>
      </c>
      <c r="H31" s="535"/>
      <c r="I31" s="536" t="str">
        <f t="shared" si="0"/>
        <v>-</v>
      </c>
      <c r="J31" s="535"/>
      <c r="K31" s="536" t="str">
        <f t="shared" si="1"/>
        <v>-</v>
      </c>
    </row>
    <row r="32" spans="2:11" ht="13.5">
      <c r="B32" s="532">
        <f t="shared" si="3"/>
        <v>25</v>
      </c>
      <c r="C32" s="532" t="s">
        <v>716</v>
      </c>
      <c r="D32" s="532">
        <f t="shared" si="2"/>
        <v>220990025</v>
      </c>
      <c r="E32" s="540" t="s">
        <v>744</v>
      </c>
      <c r="F32" s="541" t="s">
        <v>745</v>
      </c>
      <c r="G32" s="542">
        <v>10</v>
      </c>
      <c r="H32" s="543"/>
      <c r="I32" s="536" t="str">
        <f t="shared" si="0"/>
        <v>-</v>
      </c>
      <c r="J32" s="543"/>
      <c r="K32" s="536" t="str">
        <f t="shared" si="1"/>
        <v>-</v>
      </c>
    </row>
    <row r="33" spans="2:11" ht="13.5">
      <c r="B33" s="532">
        <f t="shared" si="3"/>
        <v>26</v>
      </c>
      <c r="C33" s="532" t="s">
        <v>716</v>
      </c>
      <c r="D33" s="532">
        <f t="shared" si="2"/>
        <v>220990026</v>
      </c>
      <c r="E33" s="533" t="s">
        <v>746</v>
      </c>
      <c r="F33" s="537" t="s">
        <v>165</v>
      </c>
      <c r="G33" s="538">
        <v>180</v>
      </c>
      <c r="H33" s="536"/>
      <c r="I33" s="536" t="str">
        <f t="shared" si="0"/>
        <v>-</v>
      </c>
      <c r="J33" s="535"/>
      <c r="K33" s="536" t="str">
        <f t="shared" si="1"/>
        <v>-</v>
      </c>
    </row>
    <row r="34" spans="2:11" ht="13.5">
      <c r="B34" s="532">
        <f t="shared" si="3"/>
        <v>27</v>
      </c>
      <c r="C34" s="532" t="s">
        <v>716</v>
      </c>
      <c r="D34" s="532">
        <f t="shared" si="2"/>
        <v>220990027</v>
      </c>
      <c r="E34" s="533" t="s">
        <v>747</v>
      </c>
      <c r="F34" s="537" t="s">
        <v>165</v>
      </c>
      <c r="G34" s="538">
        <v>310</v>
      </c>
      <c r="H34" s="536"/>
      <c r="I34" s="536" t="str">
        <f t="shared" si="0"/>
        <v>-</v>
      </c>
      <c r="J34" s="535"/>
      <c r="K34" s="536" t="str">
        <f t="shared" si="1"/>
        <v>-</v>
      </c>
    </row>
    <row r="35" spans="2:11" ht="13.5">
      <c r="B35" s="532">
        <f t="shared" si="3"/>
        <v>28</v>
      </c>
      <c r="C35" s="532" t="s">
        <v>716</v>
      </c>
      <c r="D35" s="532">
        <f t="shared" si="2"/>
        <v>220990028</v>
      </c>
      <c r="E35" s="533" t="s">
        <v>748</v>
      </c>
      <c r="F35" s="537" t="s">
        <v>165</v>
      </c>
      <c r="G35" s="538">
        <v>240</v>
      </c>
      <c r="H35" s="536"/>
      <c r="I35" s="536" t="str">
        <f t="shared" si="0"/>
        <v>-</v>
      </c>
      <c r="J35" s="536"/>
      <c r="K35" s="536" t="str">
        <f t="shared" si="1"/>
        <v>-</v>
      </c>
    </row>
    <row r="36" spans="2:11" ht="13.5">
      <c r="B36" s="532">
        <f t="shared" si="3"/>
        <v>29</v>
      </c>
      <c r="C36" s="532" t="s">
        <v>716</v>
      </c>
      <c r="D36" s="532">
        <f t="shared" si="2"/>
        <v>220990029</v>
      </c>
      <c r="E36" s="533" t="s">
        <v>898</v>
      </c>
      <c r="F36" s="537" t="s">
        <v>165</v>
      </c>
      <c r="G36" s="538">
        <v>140</v>
      </c>
      <c r="H36" s="536"/>
      <c r="I36" s="536" t="str">
        <f t="shared" si="0"/>
        <v>-</v>
      </c>
      <c r="J36" s="536"/>
      <c r="K36" s="536" t="str">
        <f t="shared" si="1"/>
        <v>-</v>
      </c>
    </row>
    <row r="37" spans="2:11" ht="13.5">
      <c r="B37" s="532">
        <f t="shared" si="3"/>
        <v>30</v>
      </c>
      <c r="C37" s="532" t="s">
        <v>716</v>
      </c>
      <c r="D37" s="532">
        <f t="shared" si="2"/>
        <v>220990030</v>
      </c>
      <c r="E37" s="533" t="s">
        <v>749</v>
      </c>
      <c r="F37" s="537" t="s">
        <v>583</v>
      </c>
      <c r="G37" s="538">
        <v>65</v>
      </c>
      <c r="H37" s="536"/>
      <c r="I37" s="536" t="str">
        <f t="shared" si="0"/>
        <v>-</v>
      </c>
      <c r="J37" s="535"/>
      <c r="K37" s="536" t="str">
        <f t="shared" si="1"/>
        <v>-</v>
      </c>
    </row>
    <row r="38" spans="2:11" ht="38.25">
      <c r="B38" s="532">
        <f t="shared" si="3"/>
        <v>31</v>
      </c>
      <c r="C38" s="532" t="s">
        <v>716</v>
      </c>
      <c r="D38" s="532">
        <f t="shared" si="2"/>
        <v>220990031</v>
      </c>
      <c r="E38" s="533" t="s">
        <v>750</v>
      </c>
      <c r="F38" s="537" t="s">
        <v>226</v>
      </c>
      <c r="G38" s="538">
        <v>110</v>
      </c>
      <c r="H38" s="535"/>
      <c r="I38" s="536" t="str">
        <f t="shared" si="0"/>
        <v>-</v>
      </c>
      <c r="J38" s="536"/>
      <c r="K38" s="536" t="str">
        <f t="shared" si="1"/>
        <v>-</v>
      </c>
    </row>
    <row r="39" spans="2:11" ht="13.5">
      <c r="B39" s="532">
        <f t="shared" si="3"/>
        <v>32</v>
      </c>
      <c r="C39" s="532" t="s">
        <v>716</v>
      </c>
      <c r="D39" s="532">
        <f t="shared" si="2"/>
        <v>220990032</v>
      </c>
      <c r="E39" s="533" t="s">
        <v>751</v>
      </c>
      <c r="F39" s="537" t="s">
        <v>226</v>
      </c>
      <c r="G39" s="538">
        <v>24</v>
      </c>
      <c r="H39" s="536"/>
      <c r="I39" s="536" t="str">
        <f t="shared" si="0"/>
        <v>-</v>
      </c>
      <c r="J39" s="535"/>
      <c r="K39" s="536" t="str">
        <f t="shared" si="1"/>
        <v>-</v>
      </c>
    </row>
    <row r="40" spans="2:11" ht="13.5">
      <c r="B40" s="532">
        <f t="shared" si="3"/>
        <v>33</v>
      </c>
      <c r="C40" s="532" t="s">
        <v>716</v>
      </c>
      <c r="D40" s="532">
        <f t="shared" si="2"/>
        <v>220990033</v>
      </c>
      <c r="E40" s="533" t="s">
        <v>752</v>
      </c>
      <c r="F40" s="537" t="s">
        <v>226</v>
      </c>
      <c r="G40" s="538">
        <v>16</v>
      </c>
      <c r="H40" s="536"/>
      <c r="I40" s="536" t="str">
        <f t="shared" si="0"/>
        <v>-</v>
      </c>
      <c r="J40" s="535"/>
      <c r="K40" s="536" t="str">
        <f t="shared" si="1"/>
        <v>-</v>
      </c>
    </row>
    <row r="41" spans="2:11" ht="13.5">
      <c r="B41" s="532">
        <f t="shared" si="3"/>
        <v>34</v>
      </c>
      <c r="C41" s="532" t="s">
        <v>716</v>
      </c>
      <c r="D41" s="532">
        <f t="shared" si="2"/>
        <v>220990034</v>
      </c>
      <c r="E41" s="533" t="s">
        <v>753</v>
      </c>
      <c r="F41" s="537" t="s">
        <v>226</v>
      </c>
      <c r="G41" s="538">
        <v>12</v>
      </c>
      <c r="H41" s="536"/>
      <c r="I41" s="536" t="str">
        <f t="shared" si="0"/>
        <v>-</v>
      </c>
      <c r="J41" s="535"/>
      <c r="K41" s="536" t="str">
        <f t="shared" si="1"/>
        <v>-</v>
      </c>
    </row>
    <row r="42" spans="2:11" ht="13.5">
      <c r="B42" s="532">
        <f t="shared" si="3"/>
        <v>35</v>
      </c>
      <c r="C42" s="532" t="s">
        <v>716</v>
      </c>
      <c r="D42" s="532">
        <f t="shared" si="2"/>
        <v>220990035</v>
      </c>
      <c r="E42" s="533" t="s">
        <v>755</v>
      </c>
      <c r="F42" s="537" t="s">
        <v>650</v>
      </c>
      <c r="G42" s="538">
        <v>1</v>
      </c>
      <c r="H42" s="536"/>
      <c r="I42" s="536" t="str">
        <f t="shared" si="0"/>
        <v>-</v>
      </c>
      <c r="J42" s="536"/>
      <c r="K42" s="536" t="str">
        <f t="shared" si="1"/>
        <v>-</v>
      </c>
    </row>
    <row r="43" spans="2:11" ht="13.5">
      <c r="B43" s="532">
        <f t="shared" si="3"/>
        <v>36</v>
      </c>
      <c r="C43" s="532" t="s">
        <v>716</v>
      </c>
      <c r="D43" s="528" t="s">
        <v>683</v>
      </c>
      <c r="E43" s="527" t="s">
        <v>756</v>
      </c>
      <c r="F43" s="530"/>
      <c r="G43" s="530"/>
      <c r="H43" s="535"/>
      <c r="I43" s="481">
        <f>SUM(I44:I132)</f>
        <v>0</v>
      </c>
      <c r="J43" s="535"/>
      <c r="K43" s="481">
        <f>SUM(K44:K132)</f>
        <v>0</v>
      </c>
    </row>
    <row r="44" spans="2:11" ht="13.5">
      <c r="B44" s="532">
        <f t="shared" si="3"/>
        <v>37</v>
      </c>
      <c r="C44" s="532" t="s">
        <v>716</v>
      </c>
      <c r="D44" s="532">
        <f>D42+1</f>
        <v>220990036</v>
      </c>
      <c r="E44" s="540" t="s">
        <v>757</v>
      </c>
      <c r="F44" s="544" t="s">
        <v>583</v>
      </c>
      <c r="G44" s="545">
        <v>100</v>
      </c>
      <c r="H44" s="543"/>
      <c r="I44" s="543" t="str">
        <f>IF(G44*H44&gt;0,G44*H44,"-")</f>
        <v>-</v>
      </c>
      <c r="J44" s="543"/>
      <c r="K44" s="543" t="str">
        <f>IF(G44*J44&gt;0,G44*J44,"-")</f>
        <v>-</v>
      </c>
    </row>
    <row r="45" spans="2:11" ht="13.5">
      <c r="B45" s="532">
        <f t="shared" si="3"/>
        <v>38</v>
      </c>
      <c r="C45" s="532" t="s">
        <v>716</v>
      </c>
      <c r="D45" s="532">
        <f>D44+1</f>
        <v>220990037</v>
      </c>
      <c r="E45" s="540" t="s">
        <v>758</v>
      </c>
      <c r="F45" s="544" t="s">
        <v>583</v>
      </c>
      <c r="G45" s="545">
        <v>7</v>
      </c>
      <c r="H45" s="543"/>
      <c r="I45" s="543" t="str">
        <f aca="true" t="shared" si="4" ref="I45:I116">IF(G45*H45&gt;0,G45*H45,"-")</f>
        <v>-</v>
      </c>
      <c r="J45" s="543"/>
      <c r="K45" s="543" t="str">
        <f aca="true" t="shared" si="5" ref="K45:K116">IF(G45*J45&gt;0,G45*J45,"-")</f>
        <v>-</v>
      </c>
    </row>
    <row r="46" spans="2:11" ht="13.5">
      <c r="B46" s="532">
        <f t="shared" si="3"/>
        <v>39</v>
      </c>
      <c r="C46" s="532" t="s">
        <v>716</v>
      </c>
      <c r="D46" s="532">
        <f>D45+1</f>
        <v>220990038</v>
      </c>
      <c r="E46" s="539" t="s">
        <v>899</v>
      </c>
      <c r="F46" s="537"/>
      <c r="G46" s="530"/>
      <c r="H46" s="536"/>
      <c r="I46" s="543" t="str">
        <f t="shared" si="4"/>
        <v>-</v>
      </c>
      <c r="J46" s="536"/>
      <c r="K46" s="543" t="str">
        <f t="shared" si="5"/>
        <v>-</v>
      </c>
    </row>
    <row r="47" spans="2:11" ht="13.5">
      <c r="B47" s="532">
        <f t="shared" si="3"/>
        <v>40</v>
      </c>
      <c r="C47" s="532" t="s">
        <v>716</v>
      </c>
      <c r="D47" s="532">
        <f aca="true" t="shared" si="6" ref="D47:D110">D46+1</f>
        <v>220990039</v>
      </c>
      <c r="E47" s="533" t="s">
        <v>761</v>
      </c>
      <c r="F47" s="534" t="s">
        <v>583</v>
      </c>
      <c r="G47" s="530">
        <v>2</v>
      </c>
      <c r="H47" s="536"/>
      <c r="I47" s="543" t="str">
        <f t="shared" si="4"/>
        <v>-</v>
      </c>
      <c r="J47" s="536"/>
      <c r="K47" s="543" t="str">
        <f t="shared" si="5"/>
        <v>-</v>
      </c>
    </row>
    <row r="48" spans="2:11" ht="13.5">
      <c r="B48" s="532">
        <f t="shared" si="3"/>
        <v>41</v>
      </c>
      <c r="C48" s="532" t="s">
        <v>716</v>
      </c>
      <c r="D48" s="532">
        <f t="shared" si="6"/>
        <v>220990040</v>
      </c>
      <c r="E48" s="533" t="s">
        <v>762</v>
      </c>
      <c r="F48" s="534" t="s">
        <v>583</v>
      </c>
      <c r="G48" s="530">
        <v>1</v>
      </c>
      <c r="H48" s="536"/>
      <c r="I48" s="543" t="str">
        <f t="shared" si="4"/>
        <v>-</v>
      </c>
      <c r="J48" s="536"/>
      <c r="K48" s="543" t="str">
        <f t="shared" si="5"/>
        <v>-</v>
      </c>
    </row>
    <row r="49" spans="2:11" ht="13.5">
      <c r="B49" s="532">
        <f t="shared" si="3"/>
        <v>42</v>
      </c>
      <c r="C49" s="532" t="s">
        <v>716</v>
      </c>
      <c r="D49" s="532">
        <f t="shared" si="6"/>
        <v>220990041</v>
      </c>
      <c r="E49" s="533" t="s">
        <v>764</v>
      </c>
      <c r="F49" s="537" t="s">
        <v>583</v>
      </c>
      <c r="G49" s="530">
        <v>1</v>
      </c>
      <c r="H49" s="536"/>
      <c r="I49" s="543" t="str">
        <f t="shared" si="4"/>
        <v>-</v>
      </c>
      <c r="J49" s="536"/>
      <c r="K49" s="543" t="str">
        <f t="shared" si="5"/>
        <v>-</v>
      </c>
    </row>
    <row r="50" spans="2:11" ht="13.5">
      <c r="B50" s="532">
        <f t="shared" si="3"/>
        <v>43</v>
      </c>
      <c r="C50" s="532" t="s">
        <v>716</v>
      </c>
      <c r="D50" s="532">
        <f t="shared" si="6"/>
        <v>220990042</v>
      </c>
      <c r="E50" s="533" t="s">
        <v>900</v>
      </c>
      <c r="F50" s="537" t="s">
        <v>583</v>
      </c>
      <c r="G50" s="530">
        <v>3</v>
      </c>
      <c r="H50" s="536"/>
      <c r="I50" s="543" t="str">
        <f t="shared" si="4"/>
        <v>-</v>
      </c>
      <c r="J50" s="536"/>
      <c r="K50" s="543" t="str">
        <f t="shared" si="5"/>
        <v>-</v>
      </c>
    </row>
    <row r="51" spans="2:11" ht="13.5">
      <c r="B51" s="532">
        <f t="shared" si="3"/>
        <v>44</v>
      </c>
      <c r="C51" s="532" t="s">
        <v>716</v>
      </c>
      <c r="D51" s="532">
        <f t="shared" si="6"/>
        <v>220990043</v>
      </c>
      <c r="E51" s="533" t="s">
        <v>766</v>
      </c>
      <c r="F51" s="537" t="s">
        <v>583</v>
      </c>
      <c r="G51" s="530">
        <v>5</v>
      </c>
      <c r="H51" s="536"/>
      <c r="I51" s="543" t="str">
        <f t="shared" si="4"/>
        <v>-</v>
      </c>
      <c r="J51" s="536"/>
      <c r="K51" s="543" t="str">
        <f t="shared" si="5"/>
        <v>-</v>
      </c>
    </row>
    <row r="52" spans="2:11" ht="13.5">
      <c r="B52" s="532">
        <f t="shared" si="3"/>
        <v>45</v>
      </c>
      <c r="C52" s="532" t="s">
        <v>716</v>
      </c>
      <c r="D52" s="532">
        <f t="shared" si="6"/>
        <v>220990044</v>
      </c>
      <c r="E52" s="540" t="s">
        <v>767</v>
      </c>
      <c r="F52" s="541" t="s">
        <v>583</v>
      </c>
      <c r="G52" s="545">
        <v>50</v>
      </c>
      <c r="H52" s="543"/>
      <c r="I52" s="543" t="str">
        <f t="shared" si="4"/>
        <v>-</v>
      </c>
      <c r="J52" s="543"/>
      <c r="K52" s="543" t="str">
        <f t="shared" si="5"/>
        <v>-</v>
      </c>
    </row>
    <row r="53" spans="2:11" ht="13.5">
      <c r="B53" s="532">
        <f t="shared" si="3"/>
        <v>46</v>
      </c>
      <c r="C53" s="532" t="s">
        <v>716</v>
      </c>
      <c r="D53" s="532">
        <f t="shared" si="6"/>
        <v>220990045</v>
      </c>
      <c r="E53" s="540" t="s">
        <v>901</v>
      </c>
      <c r="F53" s="541" t="s">
        <v>583</v>
      </c>
      <c r="G53" s="545">
        <v>10</v>
      </c>
      <c r="H53" s="543"/>
      <c r="I53" s="543" t="str">
        <f t="shared" si="4"/>
        <v>-</v>
      </c>
      <c r="J53" s="543"/>
      <c r="K53" s="543" t="str">
        <f t="shared" si="5"/>
        <v>-</v>
      </c>
    </row>
    <row r="54" spans="2:11" ht="13.5">
      <c r="B54" s="532">
        <f t="shared" si="3"/>
        <v>47</v>
      </c>
      <c r="C54" s="532" t="s">
        <v>716</v>
      </c>
      <c r="D54" s="532">
        <f t="shared" si="6"/>
        <v>220990046</v>
      </c>
      <c r="E54" s="527" t="s">
        <v>902</v>
      </c>
      <c r="F54" s="534"/>
      <c r="G54" s="530"/>
      <c r="H54" s="535"/>
      <c r="I54" s="543" t="str">
        <f t="shared" si="4"/>
        <v>-</v>
      </c>
      <c r="J54" s="535"/>
      <c r="K54" s="543" t="str">
        <f t="shared" si="5"/>
        <v>-</v>
      </c>
    </row>
    <row r="55" spans="2:11" ht="13.5">
      <c r="B55" s="532">
        <f t="shared" si="3"/>
        <v>48</v>
      </c>
      <c r="C55" s="532" t="s">
        <v>716</v>
      </c>
      <c r="D55" s="532">
        <f t="shared" si="6"/>
        <v>220990047</v>
      </c>
      <c r="E55" s="540" t="s">
        <v>903</v>
      </c>
      <c r="F55" s="541" t="s">
        <v>583</v>
      </c>
      <c r="G55" s="542">
        <v>1</v>
      </c>
      <c r="H55" s="546"/>
      <c r="I55" s="543" t="str">
        <f t="shared" si="4"/>
        <v>-</v>
      </c>
      <c r="J55" s="546"/>
      <c r="K55" s="543" t="str">
        <f t="shared" si="5"/>
        <v>-</v>
      </c>
    </row>
    <row r="56" spans="2:11" ht="13.5">
      <c r="B56" s="532">
        <f t="shared" si="3"/>
        <v>49</v>
      </c>
      <c r="C56" s="532" t="s">
        <v>716</v>
      </c>
      <c r="D56" s="532">
        <f t="shared" si="6"/>
        <v>220990048</v>
      </c>
      <c r="E56" s="540" t="s">
        <v>904</v>
      </c>
      <c r="F56" s="541" t="s">
        <v>583</v>
      </c>
      <c r="G56" s="542">
        <v>2</v>
      </c>
      <c r="H56" s="546"/>
      <c r="I56" s="543" t="str">
        <f t="shared" si="4"/>
        <v>-</v>
      </c>
      <c r="J56" s="546"/>
      <c r="K56" s="543" t="str">
        <f t="shared" si="5"/>
        <v>-</v>
      </c>
    </row>
    <row r="57" spans="2:11" ht="13.5">
      <c r="B57" s="532">
        <f t="shared" si="3"/>
        <v>50</v>
      </c>
      <c r="C57" s="532" t="s">
        <v>716</v>
      </c>
      <c r="D57" s="532">
        <f t="shared" si="6"/>
        <v>220990049</v>
      </c>
      <c r="E57" s="540" t="s">
        <v>772</v>
      </c>
      <c r="F57" s="541" t="s">
        <v>583</v>
      </c>
      <c r="G57" s="542">
        <v>3</v>
      </c>
      <c r="H57" s="546"/>
      <c r="I57" s="543" t="str">
        <f t="shared" si="4"/>
        <v>-</v>
      </c>
      <c r="J57" s="546"/>
      <c r="K57" s="543" t="str">
        <f t="shared" si="5"/>
        <v>-</v>
      </c>
    </row>
    <row r="58" spans="2:11" ht="13.5">
      <c r="B58" s="532">
        <f t="shared" si="3"/>
        <v>51</v>
      </c>
      <c r="C58" s="532" t="s">
        <v>716</v>
      </c>
      <c r="D58" s="532">
        <f t="shared" si="6"/>
        <v>220990050</v>
      </c>
      <c r="E58" s="547" t="s">
        <v>905</v>
      </c>
      <c r="F58" s="548"/>
      <c r="G58" s="549"/>
      <c r="H58" s="550"/>
      <c r="I58" s="543" t="str">
        <f t="shared" si="4"/>
        <v>-</v>
      </c>
      <c r="J58" s="550"/>
      <c r="K58" s="543" t="str">
        <f t="shared" si="5"/>
        <v>-</v>
      </c>
    </row>
    <row r="59" spans="2:11" ht="13.5">
      <c r="B59" s="532">
        <f t="shared" si="3"/>
        <v>52</v>
      </c>
      <c r="C59" s="532" t="s">
        <v>716</v>
      </c>
      <c r="D59" s="532">
        <f t="shared" si="6"/>
        <v>220990051</v>
      </c>
      <c r="E59" s="551" t="s">
        <v>775</v>
      </c>
      <c r="F59" s="541" t="s">
        <v>583</v>
      </c>
      <c r="G59" s="542">
        <v>4</v>
      </c>
      <c r="H59" s="552"/>
      <c r="I59" s="543" t="str">
        <f t="shared" si="4"/>
        <v>-</v>
      </c>
      <c r="J59" s="552"/>
      <c r="K59" s="543" t="str">
        <f t="shared" si="5"/>
        <v>-</v>
      </c>
    </row>
    <row r="60" spans="2:11" ht="13.5">
      <c r="B60" s="532">
        <f t="shared" si="3"/>
        <v>53</v>
      </c>
      <c r="C60" s="532" t="s">
        <v>716</v>
      </c>
      <c r="D60" s="532">
        <f t="shared" si="6"/>
        <v>220990052</v>
      </c>
      <c r="E60" s="551" t="s">
        <v>777</v>
      </c>
      <c r="F60" s="541" t="s">
        <v>583</v>
      </c>
      <c r="G60" s="542">
        <v>1</v>
      </c>
      <c r="H60" s="552"/>
      <c r="I60" s="543" t="str">
        <f t="shared" si="4"/>
        <v>-</v>
      </c>
      <c r="J60" s="552"/>
      <c r="K60" s="543" t="str">
        <f t="shared" si="5"/>
        <v>-</v>
      </c>
    </row>
    <row r="61" spans="2:11" ht="13.5">
      <c r="B61" s="532">
        <f t="shared" si="3"/>
        <v>54</v>
      </c>
      <c r="C61" s="532" t="s">
        <v>716</v>
      </c>
      <c r="D61" s="532">
        <f t="shared" si="6"/>
        <v>220990053</v>
      </c>
      <c r="E61" s="551" t="s">
        <v>778</v>
      </c>
      <c r="F61" s="541" t="s">
        <v>583</v>
      </c>
      <c r="G61" s="542">
        <v>1</v>
      </c>
      <c r="H61" s="552"/>
      <c r="I61" s="543" t="str">
        <f t="shared" si="4"/>
        <v>-</v>
      </c>
      <c r="J61" s="552"/>
      <c r="K61" s="543" t="str">
        <f t="shared" si="5"/>
        <v>-</v>
      </c>
    </row>
    <row r="62" spans="2:11" ht="13.5">
      <c r="B62" s="532">
        <f t="shared" si="3"/>
        <v>55</v>
      </c>
      <c r="C62" s="532" t="s">
        <v>716</v>
      </c>
      <c r="D62" s="532">
        <f t="shared" si="6"/>
        <v>220990054</v>
      </c>
      <c r="E62" s="551" t="s">
        <v>779</v>
      </c>
      <c r="F62" s="541" t="s">
        <v>583</v>
      </c>
      <c r="G62" s="542">
        <v>4</v>
      </c>
      <c r="H62" s="552"/>
      <c r="I62" s="543" t="str">
        <f t="shared" si="4"/>
        <v>-</v>
      </c>
      <c r="J62" s="552"/>
      <c r="K62" s="543" t="str">
        <f t="shared" si="5"/>
        <v>-</v>
      </c>
    </row>
    <row r="63" spans="2:11" ht="13.5">
      <c r="B63" s="532">
        <f t="shared" si="3"/>
        <v>56</v>
      </c>
      <c r="C63" s="532" t="s">
        <v>716</v>
      </c>
      <c r="D63" s="532">
        <f t="shared" si="6"/>
        <v>220990055</v>
      </c>
      <c r="E63" s="551" t="s">
        <v>780</v>
      </c>
      <c r="F63" s="541" t="s">
        <v>583</v>
      </c>
      <c r="G63" s="542">
        <v>4</v>
      </c>
      <c r="H63" s="552"/>
      <c r="I63" s="543" t="str">
        <f t="shared" si="4"/>
        <v>-</v>
      </c>
      <c r="J63" s="552"/>
      <c r="K63" s="543" t="str">
        <f t="shared" si="5"/>
        <v>-</v>
      </c>
    </row>
    <row r="64" spans="2:11" ht="13.5">
      <c r="B64" s="532">
        <f t="shared" si="3"/>
        <v>57</v>
      </c>
      <c r="C64" s="532" t="s">
        <v>716</v>
      </c>
      <c r="D64" s="532">
        <f t="shared" si="6"/>
        <v>220990056</v>
      </c>
      <c r="E64" s="540" t="s">
        <v>781</v>
      </c>
      <c r="F64" s="541" t="s">
        <v>583</v>
      </c>
      <c r="G64" s="542">
        <v>4</v>
      </c>
      <c r="H64" s="546"/>
      <c r="I64" s="543" t="str">
        <f t="shared" si="4"/>
        <v>-</v>
      </c>
      <c r="J64" s="546"/>
      <c r="K64" s="543" t="str">
        <f t="shared" si="5"/>
        <v>-</v>
      </c>
    </row>
    <row r="65" spans="2:11" ht="13.5">
      <c r="B65" s="532">
        <f t="shared" si="3"/>
        <v>58</v>
      </c>
      <c r="C65" s="532" t="s">
        <v>716</v>
      </c>
      <c r="D65" s="532">
        <f t="shared" si="6"/>
        <v>220990057</v>
      </c>
      <c r="E65" s="539" t="s">
        <v>906</v>
      </c>
      <c r="F65" s="537"/>
      <c r="G65" s="530"/>
      <c r="H65" s="536"/>
      <c r="I65" s="543" t="str">
        <f t="shared" si="4"/>
        <v>-</v>
      </c>
      <c r="J65" s="536"/>
      <c r="K65" s="543" t="str">
        <f t="shared" si="5"/>
        <v>-</v>
      </c>
    </row>
    <row r="66" spans="2:11" ht="13.5">
      <c r="B66" s="532">
        <f t="shared" si="3"/>
        <v>59</v>
      </c>
      <c r="C66" s="532" t="s">
        <v>716</v>
      </c>
      <c r="D66" s="532">
        <f t="shared" si="6"/>
        <v>220990058</v>
      </c>
      <c r="E66" s="533" t="s">
        <v>907</v>
      </c>
      <c r="F66" s="534" t="s">
        <v>583</v>
      </c>
      <c r="G66" s="530">
        <v>1</v>
      </c>
      <c r="H66" s="536"/>
      <c r="I66" s="543" t="str">
        <f t="shared" si="4"/>
        <v>-</v>
      </c>
      <c r="J66" s="536"/>
      <c r="K66" s="543" t="str">
        <f t="shared" si="5"/>
        <v>-</v>
      </c>
    </row>
    <row r="67" spans="2:11" ht="13.5">
      <c r="B67" s="532">
        <f t="shared" si="3"/>
        <v>60</v>
      </c>
      <c r="C67" s="532" t="s">
        <v>716</v>
      </c>
      <c r="D67" s="532">
        <f t="shared" si="6"/>
        <v>220990059</v>
      </c>
      <c r="E67" s="533" t="s">
        <v>761</v>
      </c>
      <c r="F67" s="534" t="s">
        <v>583</v>
      </c>
      <c r="G67" s="530">
        <v>1</v>
      </c>
      <c r="H67" s="536"/>
      <c r="I67" s="543" t="str">
        <f t="shared" si="4"/>
        <v>-</v>
      </c>
      <c r="J67" s="536"/>
      <c r="K67" s="543" t="str">
        <f t="shared" si="5"/>
        <v>-</v>
      </c>
    </row>
    <row r="68" spans="2:11" ht="13.5">
      <c r="B68" s="532">
        <f t="shared" si="3"/>
        <v>61</v>
      </c>
      <c r="C68" s="532" t="s">
        <v>716</v>
      </c>
      <c r="D68" s="532">
        <f t="shared" si="6"/>
        <v>220990060</v>
      </c>
      <c r="E68" s="533" t="s">
        <v>762</v>
      </c>
      <c r="F68" s="534" t="s">
        <v>583</v>
      </c>
      <c r="G68" s="530">
        <v>1</v>
      </c>
      <c r="H68" s="536"/>
      <c r="I68" s="543" t="str">
        <f t="shared" si="4"/>
        <v>-</v>
      </c>
      <c r="J68" s="536"/>
      <c r="K68" s="543" t="str">
        <f t="shared" si="5"/>
        <v>-</v>
      </c>
    </row>
    <row r="69" spans="2:11" ht="13.5">
      <c r="B69" s="532">
        <f t="shared" si="3"/>
        <v>62</v>
      </c>
      <c r="C69" s="532" t="s">
        <v>716</v>
      </c>
      <c r="D69" s="532">
        <f t="shared" si="6"/>
        <v>220990061</v>
      </c>
      <c r="E69" s="533" t="s">
        <v>764</v>
      </c>
      <c r="F69" s="537" t="s">
        <v>583</v>
      </c>
      <c r="G69" s="530">
        <v>1</v>
      </c>
      <c r="H69" s="536"/>
      <c r="I69" s="543" t="str">
        <f t="shared" si="4"/>
        <v>-</v>
      </c>
      <c r="J69" s="536"/>
      <c r="K69" s="543" t="str">
        <f t="shared" si="5"/>
        <v>-</v>
      </c>
    </row>
    <row r="70" spans="2:11" ht="13.5">
      <c r="B70" s="532">
        <f t="shared" si="3"/>
        <v>63</v>
      </c>
      <c r="C70" s="532" t="s">
        <v>716</v>
      </c>
      <c r="D70" s="532">
        <f t="shared" si="6"/>
        <v>220990062</v>
      </c>
      <c r="E70" s="533" t="s">
        <v>900</v>
      </c>
      <c r="F70" s="537" t="s">
        <v>583</v>
      </c>
      <c r="G70" s="530">
        <v>1</v>
      </c>
      <c r="H70" s="536"/>
      <c r="I70" s="543" t="str">
        <f t="shared" si="4"/>
        <v>-</v>
      </c>
      <c r="J70" s="536"/>
      <c r="K70" s="543" t="str">
        <f t="shared" si="5"/>
        <v>-</v>
      </c>
    </row>
    <row r="71" spans="2:11" ht="13.5">
      <c r="B71" s="532">
        <f t="shared" si="3"/>
        <v>64</v>
      </c>
      <c r="C71" s="532" t="s">
        <v>716</v>
      </c>
      <c r="D71" s="532">
        <f t="shared" si="6"/>
        <v>220990063</v>
      </c>
      <c r="E71" s="533" t="s">
        <v>766</v>
      </c>
      <c r="F71" s="537" t="s">
        <v>583</v>
      </c>
      <c r="G71" s="530">
        <v>3</v>
      </c>
      <c r="H71" s="536"/>
      <c r="I71" s="543" t="str">
        <f t="shared" si="4"/>
        <v>-</v>
      </c>
      <c r="J71" s="536"/>
      <c r="K71" s="543" t="str">
        <f t="shared" si="5"/>
        <v>-</v>
      </c>
    </row>
    <row r="72" spans="2:11" ht="13.5">
      <c r="B72" s="532">
        <f t="shared" si="3"/>
        <v>65</v>
      </c>
      <c r="C72" s="532" t="s">
        <v>716</v>
      </c>
      <c r="D72" s="532">
        <f t="shared" si="6"/>
        <v>220990064</v>
      </c>
      <c r="E72" s="540" t="s">
        <v>767</v>
      </c>
      <c r="F72" s="541" t="s">
        <v>583</v>
      </c>
      <c r="G72" s="545">
        <v>20</v>
      </c>
      <c r="H72" s="543"/>
      <c r="I72" s="543" t="str">
        <f t="shared" si="4"/>
        <v>-</v>
      </c>
      <c r="J72" s="543"/>
      <c r="K72" s="543" t="str">
        <f t="shared" si="5"/>
        <v>-</v>
      </c>
    </row>
    <row r="73" spans="2:11" ht="13.5">
      <c r="B73" s="532">
        <f t="shared" si="3"/>
        <v>66</v>
      </c>
      <c r="C73" s="532" t="s">
        <v>716</v>
      </c>
      <c r="D73" s="532">
        <f t="shared" si="6"/>
        <v>220990065</v>
      </c>
      <c r="E73" s="527" t="s">
        <v>908</v>
      </c>
      <c r="F73" s="537"/>
      <c r="G73" s="530"/>
      <c r="H73" s="536"/>
      <c r="I73" s="543" t="str">
        <f t="shared" si="4"/>
        <v>-</v>
      </c>
      <c r="J73" s="536"/>
      <c r="K73" s="543" t="str">
        <f t="shared" si="5"/>
        <v>-</v>
      </c>
    </row>
    <row r="74" spans="2:11" ht="13.5">
      <c r="B74" s="532">
        <f t="shared" si="3"/>
        <v>67</v>
      </c>
      <c r="C74" s="532" t="s">
        <v>716</v>
      </c>
      <c r="D74" s="532">
        <f t="shared" si="6"/>
        <v>220990066</v>
      </c>
      <c r="E74" s="533" t="s">
        <v>769</v>
      </c>
      <c r="F74" s="534" t="s">
        <v>583</v>
      </c>
      <c r="G74" s="530">
        <v>1</v>
      </c>
      <c r="H74" s="536"/>
      <c r="I74" s="543" t="str">
        <f t="shared" si="4"/>
        <v>-</v>
      </c>
      <c r="J74" s="536"/>
      <c r="K74" s="543" t="str">
        <f t="shared" si="5"/>
        <v>-</v>
      </c>
    </row>
    <row r="75" spans="2:11" ht="13.5">
      <c r="B75" s="532">
        <f aca="true" t="shared" si="7" ref="B75:B132">B74+1</f>
        <v>68</v>
      </c>
      <c r="C75" s="532" t="s">
        <v>716</v>
      </c>
      <c r="D75" s="532">
        <f t="shared" si="6"/>
        <v>220990067</v>
      </c>
      <c r="E75" s="527" t="s">
        <v>909</v>
      </c>
      <c r="F75" s="534"/>
      <c r="G75" s="530"/>
      <c r="H75" s="535"/>
      <c r="I75" s="543" t="str">
        <f t="shared" si="4"/>
        <v>-</v>
      </c>
      <c r="J75" s="535"/>
      <c r="K75" s="543" t="str">
        <f t="shared" si="5"/>
        <v>-</v>
      </c>
    </row>
    <row r="76" spans="2:11" ht="13.5">
      <c r="B76" s="532">
        <f t="shared" si="7"/>
        <v>69</v>
      </c>
      <c r="C76" s="532" t="s">
        <v>716</v>
      </c>
      <c r="D76" s="532">
        <f t="shared" si="6"/>
        <v>220990068</v>
      </c>
      <c r="E76" s="540" t="s">
        <v>904</v>
      </c>
      <c r="F76" s="541" t="s">
        <v>583</v>
      </c>
      <c r="G76" s="542">
        <v>1</v>
      </c>
      <c r="H76" s="546"/>
      <c r="I76" s="543" t="str">
        <f t="shared" si="4"/>
        <v>-</v>
      </c>
      <c r="J76" s="546"/>
      <c r="K76" s="543" t="str">
        <f t="shared" si="5"/>
        <v>-</v>
      </c>
    </row>
    <row r="77" spans="2:11" ht="13.5">
      <c r="B77" s="532">
        <f t="shared" si="7"/>
        <v>70</v>
      </c>
      <c r="C77" s="532" t="s">
        <v>716</v>
      </c>
      <c r="D77" s="532">
        <f t="shared" si="6"/>
        <v>220990069</v>
      </c>
      <c r="E77" s="540" t="s">
        <v>772</v>
      </c>
      <c r="F77" s="541" t="s">
        <v>583</v>
      </c>
      <c r="G77" s="542">
        <v>1</v>
      </c>
      <c r="H77" s="546"/>
      <c r="I77" s="543" t="str">
        <f t="shared" si="4"/>
        <v>-</v>
      </c>
      <c r="J77" s="546"/>
      <c r="K77" s="543" t="str">
        <f t="shared" si="5"/>
        <v>-</v>
      </c>
    </row>
    <row r="78" spans="2:11" ht="13.5">
      <c r="B78" s="532">
        <f t="shared" si="7"/>
        <v>71</v>
      </c>
      <c r="C78" s="532" t="s">
        <v>716</v>
      </c>
      <c r="D78" s="532">
        <f t="shared" si="6"/>
        <v>220990070</v>
      </c>
      <c r="E78" s="540" t="s">
        <v>781</v>
      </c>
      <c r="F78" s="541" t="s">
        <v>583</v>
      </c>
      <c r="G78" s="542">
        <v>1</v>
      </c>
      <c r="H78" s="546"/>
      <c r="I78" s="543" t="str">
        <f t="shared" si="4"/>
        <v>-</v>
      </c>
      <c r="J78" s="546"/>
      <c r="K78" s="543" t="str">
        <f t="shared" si="5"/>
        <v>-</v>
      </c>
    </row>
    <row r="79" spans="2:11" ht="13.5">
      <c r="B79" s="532">
        <f t="shared" si="7"/>
        <v>72</v>
      </c>
      <c r="C79" s="532" t="s">
        <v>716</v>
      </c>
      <c r="D79" s="532">
        <f t="shared" si="6"/>
        <v>220990071</v>
      </c>
      <c r="E79" s="547" t="s">
        <v>910</v>
      </c>
      <c r="F79" s="548"/>
      <c r="G79" s="549"/>
      <c r="H79" s="550"/>
      <c r="I79" s="543" t="str">
        <f t="shared" si="4"/>
        <v>-</v>
      </c>
      <c r="J79" s="550"/>
      <c r="K79" s="543" t="str">
        <f t="shared" si="5"/>
        <v>-</v>
      </c>
    </row>
    <row r="80" spans="2:11" ht="13.5">
      <c r="B80" s="532">
        <f t="shared" si="7"/>
        <v>73</v>
      </c>
      <c r="C80" s="532" t="s">
        <v>716</v>
      </c>
      <c r="D80" s="532">
        <f t="shared" si="6"/>
        <v>220990072</v>
      </c>
      <c r="E80" s="551" t="s">
        <v>775</v>
      </c>
      <c r="F80" s="541" t="s">
        <v>583</v>
      </c>
      <c r="G80" s="542">
        <v>4</v>
      </c>
      <c r="H80" s="552"/>
      <c r="I80" s="543" t="str">
        <f t="shared" si="4"/>
        <v>-</v>
      </c>
      <c r="J80" s="552"/>
      <c r="K80" s="543" t="str">
        <f t="shared" si="5"/>
        <v>-</v>
      </c>
    </row>
    <row r="81" spans="2:11" ht="13.5">
      <c r="B81" s="532">
        <f t="shared" si="7"/>
        <v>74</v>
      </c>
      <c r="C81" s="532" t="s">
        <v>716</v>
      </c>
      <c r="D81" s="532">
        <f t="shared" si="6"/>
        <v>220990073</v>
      </c>
      <c r="E81" s="551" t="s">
        <v>777</v>
      </c>
      <c r="F81" s="541" t="s">
        <v>583</v>
      </c>
      <c r="G81" s="542">
        <v>1</v>
      </c>
      <c r="H81" s="552"/>
      <c r="I81" s="543" t="str">
        <f t="shared" si="4"/>
        <v>-</v>
      </c>
      <c r="J81" s="552"/>
      <c r="K81" s="543" t="str">
        <f t="shared" si="5"/>
        <v>-</v>
      </c>
    </row>
    <row r="82" spans="2:11" ht="13.5">
      <c r="B82" s="532">
        <f t="shared" si="7"/>
        <v>75</v>
      </c>
      <c r="C82" s="532" t="s">
        <v>716</v>
      </c>
      <c r="D82" s="532">
        <f t="shared" si="6"/>
        <v>220990074</v>
      </c>
      <c r="E82" s="551" t="s">
        <v>778</v>
      </c>
      <c r="F82" s="541" t="s">
        <v>583</v>
      </c>
      <c r="G82" s="542">
        <v>1</v>
      </c>
      <c r="H82" s="552"/>
      <c r="I82" s="543" t="str">
        <f t="shared" si="4"/>
        <v>-</v>
      </c>
      <c r="J82" s="552"/>
      <c r="K82" s="543" t="str">
        <f t="shared" si="5"/>
        <v>-</v>
      </c>
    </row>
    <row r="83" spans="2:11" ht="13.5">
      <c r="B83" s="532">
        <f t="shared" si="7"/>
        <v>76</v>
      </c>
      <c r="C83" s="532" t="s">
        <v>716</v>
      </c>
      <c r="D83" s="532">
        <f t="shared" si="6"/>
        <v>220990075</v>
      </c>
      <c r="E83" s="551" t="s">
        <v>779</v>
      </c>
      <c r="F83" s="541" t="s">
        <v>583</v>
      </c>
      <c r="G83" s="542">
        <v>4</v>
      </c>
      <c r="H83" s="552"/>
      <c r="I83" s="543" t="str">
        <f t="shared" si="4"/>
        <v>-</v>
      </c>
      <c r="J83" s="552"/>
      <c r="K83" s="543" t="str">
        <f t="shared" si="5"/>
        <v>-</v>
      </c>
    </row>
    <row r="84" spans="2:11" ht="13.5">
      <c r="B84" s="532">
        <f t="shared" si="7"/>
        <v>77</v>
      </c>
      <c r="C84" s="532" t="s">
        <v>716</v>
      </c>
      <c r="D84" s="532">
        <f t="shared" si="6"/>
        <v>220990076</v>
      </c>
      <c r="E84" s="551" t="s">
        <v>780</v>
      </c>
      <c r="F84" s="541" t="s">
        <v>583</v>
      </c>
      <c r="G84" s="542">
        <v>4</v>
      </c>
      <c r="H84" s="552"/>
      <c r="I84" s="543" t="str">
        <f t="shared" si="4"/>
        <v>-</v>
      </c>
      <c r="J84" s="552"/>
      <c r="K84" s="543" t="str">
        <f t="shared" si="5"/>
        <v>-</v>
      </c>
    </row>
    <row r="85" spans="2:11" ht="13.5">
      <c r="B85" s="532">
        <f t="shared" si="7"/>
        <v>78</v>
      </c>
      <c r="C85" s="532" t="s">
        <v>716</v>
      </c>
      <c r="D85" s="532">
        <f t="shared" si="6"/>
        <v>220990077</v>
      </c>
      <c r="E85" s="540" t="s">
        <v>781</v>
      </c>
      <c r="F85" s="541" t="s">
        <v>583</v>
      </c>
      <c r="G85" s="542">
        <v>4</v>
      </c>
      <c r="H85" s="546"/>
      <c r="I85" s="543" t="str">
        <f t="shared" si="4"/>
        <v>-</v>
      </c>
      <c r="J85" s="546"/>
      <c r="K85" s="543" t="str">
        <f t="shared" si="5"/>
        <v>-</v>
      </c>
    </row>
    <row r="86" spans="2:11" ht="13.5">
      <c r="B86" s="532">
        <f t="shared" si="7"/>
        <v>79</v>
      </c>
      <c r="C86" s="532" t="s">
        <v>716</v>
      </c>
      <c r="D86" s="532">
        <f t="shared" si="6"/>
        <v>220990078</v>
      </c>
      <c r="E86" s="539" t="s">
        <v>911</v>
      </c>
      <c r="F86" s="537"/>
      <c r="G86" s="530"/>
      <c r="H86" s="536"/>
      <c r="I86" s="543" t="str">
        <f t="shared" si="4"/>
        <v>-</v>
      </c>
      <c r="J86" s="536"/>
      <c r="K86" s="543" t="str">
        <f t="shared" si="5"/>
        <v>-</v>
      </c>
    </row>
    <row r="87" spans="2:11" ht="13.5">
      <c r="B87" s="532">
        <f t="shared" si="7"/>
        <v>80</v>
      </c>
      <c r="C87" s="532" t="s">
        <v>716</v>
      </c>
      <c r="D87" s="532">
        <f t="shared" si="6"/>
        <v>220990079</v>
      </c>
      <c r="E87" s="533" t="s">
        <v>907</v>
      </c>
      <c r="F87" s="534" t="s">
        <v>583</v>
      </c>
      <c r="G87" s="530">
        <v>1</v>
      </c>
      <c r="H87" s="536"/>
      <c r="I87" s="543" t="str">
        <f t="shared" si="4"/>
        <v>-</v>
      </c>
      <c r="J87" s="536"/>
      <c r="K87" s="543" t="str">
        <f t="shared" si="5"/>
        <v>-</v>
      </c>
    </row>
    <row r="88" spans="2:11" ht="13.5">
      <c r="B88" s="532">
        <f t="shared" si="7"/>
        <v>81</v>
      </c>
      <c r="C88" s="532" t="s">
        <v>716</v>
      </c>
      <c r="D88" s="532">
        <f t="shared" si="6"/>
        <v>220990080</v>
      </c>
      <c r="E88" s="533" t="s">
        <v>761</v>
      </c>
      <c r="F88" s="534" t="s">
        <v>583</v>
      </c>
      <c r="G88" s="530">
        <v>1</v>
      </c>
      <c r="H88" s="536"/>
      <c r="I88" s="543" t="str">
        <f t="shared" si="4"/>
        <v>-</v>
      </c>
      <c r="J88" s="536"/>
      <c r="K88" s="543" t="str">
        <f t="shared" si="5"/>
        <v>-</v>
      </c>
    </row>
    <row r="89" spans="2:11" ht="13.5">
      <c r="B89" s="532">
        <f t="shared" si="7"/>
        <v>82</v>
      </c>
      <c r="C89" s="532" t="s">
        <v>716</v>
      </c>
      <c r="D89" s="532">
        <f t="shared" si="6"/>
        <v>220990081</v>
      </c>
      <c r="E89" s="533" t="s">
        <v>762</v>
      </c>
      <c r="F89" s="534" t="s">
        <v>583</v>
      </c>
      <c r="G89" s="530">
        <v>1</v>
      </c>
      <c r="H89" s="536"/>
      <c r="I89" s="543" t="str">
        <f t="shared" si="4"/>
        <v>-</v>
      </c>
      <c r="J89" s="536"/>
      <c r="K89" s="543" t="str">
        <f t="shared" si="5"/>
        <v>-</v>
      </c>
    </row>
    <row r="90" spans="2:11" ht="13.5">
      <c r="B90" s="532">
        <f t="shared" si="7"/>
        <v>83</v>
      </c>
      <c r="C90" s="532" t="s">
        <v>716</v>
      </c>
      <c r="D90" s="532">
        <f t="shared" si="6"/>
        <v>220990082</v>
      </c>
      <c r="E90" s="533" t="s">
        <v>764</v>
      </c>
      <c r="F90" s="537" t="s">
        <v>583</v>
      </c>
      <c r="G90" s="530">
        <v>1</v>
      </c>
      <c r="H90" s="536"/>
      <c r="I90" s="543" t="str">
        <f t="shared" si="4"/>
        <v>-</v>
      </c>
      <c r="J90" s="536"/>
      <c r="K90" s="543" t="str">
        <f t="shared" si="5"/>
        <v>-</v>
      </c>
    </row>
    <row r="91" spans="2:11" ht="13.5">
      <c r="B91" s="532">
        <f t="shared" si="7"/>
        <v>84</v>
      </c>
      <c r="C91" s="532" t="s">
        <v>716</v>
      </c>
      <c r="D91" s="532">
        <f t="shared" si="6"/>
        <v>220990083</v>
      </c>
      <c r="E91" s="533" t="s">
        <v>900</v>
      </c>
      <c r="F91" s="537" t="s">
        <v>583</v>
      </c>
      <c r="G91" s="530">
        <v>3</v>
      </c>
      <c r="H91" s="536"/>
      <c r="I91" s="543" t="str">
        <f t="shared" si="4"/>
        <v>-</v>
      </c>
      <c r="J91" s="536"/>
      <c r="K91" s="543" t="str">
        <f t="shared" si="5"/>
        <v>-</v>
      </c>
    </row>
    <row r="92" spans="2:11" ht="13.5">
      <c r="B92" s="532">
        <f t="shared" si="7"/>
        <v>85</v>
      </c>
      <c r="C92" s="532" t="s">
        <v>716</v>
      </c>
      <c r="D92" s="532">
        <f t="shared" si="6"/>
        <v>220990084</v>
      </c>
      <c r="E92" s="533" t="s">
        <v>766</v>
      </c>
      <c r="F92" s="537" t="s">
        <v>583</v>
      </c>
      <c r="G92" s="530">
        <v>4</v>
      </c>
      <c r="H92" s="536"/>
      <c r="I92" s="543" t="str">
        <f t="shared" si="4"/>
        <v>-</v>
      </c>
      <c r="J92" s="536"/>
      <c r="K92" s="543" t="str">
        <f t="shared" si="5"/>
        <v>-</v>
      </c>
    </row>
    <row r="93" spans="2:11" ht="13.5">
      <c r="B93" s="532">
        <f t="shared" si="7"/>
        <v>86</v>
      </c>
      <c r="C93" s="532" t="s">
        <v>716</v>
      </c>
      <c r="D93" s="532">
        <f t="shared" si="6"/>
        <v>220990085</v>
      </c>
      <c r="E93" s="540" t="s">
        <v>767</v>
      </c>
      <c r="F93" s="541" t="s">
        <v>583</v>
      </c>
      <c r="G93" s="545">
        <v>40</v>
      </c>
      <c r="H93" s="543"/>
      <c r="I93" s="543" t="str">
        <f t="shared" si="4"/>
        <v>-</v>
      </c>
      <c r="J93" s="543"/>
      <c r="K93" s="543" t="str">
        <f t="shared" si="5"/>
        <v>-</v>
      </c>
    </row>
    <row r="94" spans="2:11" ht="13.5">
      <c r="B94" s="532">
        <f t="shared" si="7"/>
        <v>87</v>
      </c>
      <c r="C94" s="532" t="s">
        <v>716</v>
      </c>
      <c r="D94" s="532">
        <f t="shared" si="6"/>
        <v>220990086</v>
      </c>
      <c r="E94" s="539" t="s">
        <v>912</v>
      </c>
      <c r="F94" s="548"/>
      <c r="G94" s="549"/>
      <c r="H94" s="550"/>
      <c r="I94" s="543" t="str">
        <f t="shared" si="4"/>
        <v>-</v>
      </c>
      <c r="J94" s="550"/>
      <c r="K94" s="543" t="str">
        <f t="shared" si="5"/>
        <v>-</v>
      </c>
    </row>
    <row r="95" spans="2:11" ht="25.5">
      <c r="B95" s="532">
        <f t="shared" si="7"/>
        <v>88</v>
      </c>
      <c r="C95" s="532" t="s">
        <v>716</v>
      </c>
      <c r="D95" s="532">
        <f t="shared" si="6"/>
        <v>220990087</v>
      </c>
      <c r="E95" s="551" t="s">
        <v>774</v>
      </c>
      <c r="F95" s="541" t="s">
        <v>583</v>
      </c>
      <c r="G95" s="542">
        <v>1</v>
      </c>
      <c r="H95" s="552"/>
      <c r="I95" s="543" t="str">
        <f t="shared" si="4"/>
        <v>-</v>
      </c>
      <c r="J95" s="552"/>
      <c r="K95" s="543" t="str">
        <f t="shared" si="5"/>
        <v>-</v>
      </c>
    </row>
    <row r="96" spans="2:11" ht="13.5">
      <c r="B96" s="532">
        <f t="shared" si="7"/>
        <v>89</v>
      </c>
      <c r="C96" s="532" t="s">
        <v>716</v>
      </c>
      <c r="D96" s="532">
        <f t="shared" si="6"/>
        <v>220990088</v>
      </c>
      <c r="E96" s="551" t="s">
        <v>775</v>
      </c>
      <c r="F96" s="541" t="s">
        <v>583</v>
      </c>
      <c r="G96" s="542">
        <v>4</v>
      </c>
      <c r="H96" s="552"/>
      <c r="I96" s="543" t="str">
        <f t="shared" si="4"/>
        <v>-</v>
      </c>
      <c r="J96" s="552"/>
      <c r="K96" s="543" t="str">
        <f t="shared" si="5"/>
        <v>-</v>
      </c>
    </row>
    <row r="97" spans="2:11" ht="13.5">
      <c r="B97" s="532">
        <f t="shared" si="7"/>
        <v>90</v>
      </c>
      <c r="C97" s="532" t="s">
        <v>716</v>
      </c>
      <c r="D97" s="532">
        <f t="shared" si="6"/>
        <v>220990089</v>
      </c>
      <c r="E97" s="551" t="s">
        <v>776</v>
      </c>
      <c r="F97" s="541" t="s">
        <v>583</v>
      </c>
      <c r="G97" s="542">
        <v>4</v>
      </c>
      <c r="H97" s="552"/>
      <c r="I97" s="543" t="str">
        <f t="shared" si="4"/>
        <v>-</v>
      </c>
      <c r="J97" s="552"/>
      <c r="K97" s="543" t="str">
        <f t="shared" si="5"/>
        <v>-</v>
      </c>
    </row>
    <row r="98" spans="2:11" ht="13.5">
      <c r="B98" s="532">
        <f t="shared" si="7"/>
        <v>91</v>
      </c>
      <c r="C98" s="532" t="s">
        <v>716</v>
      </c>
      <c r="D98" s="532">
        <f t="shared" si="6"/>
        <v>220990090</v>
      </c>
      <c r="E98" s="551" t="s">
        <v>777</v>
      </c>
      <c r="F98" s="541" t="s">
        <v>583</v>
      </c>
      <c r="G98" s="542">
        <v>1</v>
      </c>
      <c r="H98" s="552"/>
      <c r="I98" s="543" t="str">
        <f t="shared" si="4"/>
        <v>-</v>
      </c>
      <c r="J98" s="552"/>
      <c r="K98" s="543" t="str">
        <f t="shared" si="5"/>
        <v>-</v>
      </c>
    </row>
    <row r="99" spans="2:11" ht="13.5">
      <c r="B99" s="532">
        <f t="shared" si="7"/>
        <v>92</v>
      </c>
      <c r="C99" s="532" t="s">
        <v>716</v>
      </c>
      <c r="D99" s="532">
        <f t="shared" si="6"/>
        <v>220990091</v>
      </c>
      <c r="E99" s="551" t="s">
        <v>778</v>
      </c>
      <c r="F99" s="541" t="s">
        <v>583</v>
      </c>
      <c r="G99" s="542">
        <v>1</v>
      </c>
      <c r="H99" s="552"/>
      <c r="I99" s="543" t="str">
        <f t="shared" si="4"/>
        <v>-</v>
      </c>
      <c r="J99" s="552"/>
      <c r="K99" s="543" t="str">
        <f t="shared" si="5"/>
        <v>-</v>
      </c>
    </row>
    <row r="100" spans="2:11" ht="13.5">
      <c r="B100" s="532">
        <f t="shared" si="7"/>
        <v>93</v>
      </c>
      <c r="C100" s="532" t="s">
        <v>716</v>
      </c>
      <c r="D100" s="532">
        <f t="shared" si="6"/>
        <v>220990092</v>
      </c>
      <c r="E100" s="551" t="s">
        <v>779</v>
      </c>
      <c r="F100" s="541" t="s">
        <v>583</v>
      </c>
      <c r="G100" s="542">
        <v>4</v>
      </c>
      <c r="H100" s="552"/>
      <c r="I100" s="543" t="str">
        <f t="shared" si="4"/>
        <v>-</v>
      </c>
      <c r="J100" s="552"/>
      <c r="K100" s="543" t="str">
        <f t="shared" si="5"/>
        <v>-</v>
      </c>
    </row>
    <row r="101" spans="2:11" ht="13.5">
      <c r="B101" s="532">
        <f t="shared" si="7"/>
        <v>94</v>
      </c>
      <c r="C101" s="532" t="s">
        <v>716</v>
      </c>
      <c r="D101" s="532">
        <f t="shared" si="6"/>
        <v>220990093</v>
      </c>
      <c r="E101" s="551" t="s">
        <v>780</v>
      </c>
      <c r="F101" s="541" t="s">
        <v>583</v>
      </c>
      <c r="G101" s="542">
        <v>4</v>
      </c>
      <c r="H101" s="552"/>
      <c r="I101" s="543" t="str">
        <f t="shared" si="4"/>
        <v>-</v>
      </c>
      <c r="J101" s="552"/>
      <c r="K101" s="543" t="str">
        <f t="shared" si="5"/>
        <v>-</v>
      </c>
    </row>
    <row r="102" spans="2:11" ht="13.5">
      <c r="B102" s="532">
        <f t="shared" si="7"/>
        <v>95</v>
      </c>
      <c r="C102" s="532" t="s">
        <v>716</v>
      </c>
      <c r="D102" s="532">
        <f t="shared" si="6"/>
        <v>220990094</v>
      </c>
      <c r="E102" s="527" t="s">
        <v>913</v>
      </c>
      <c r="F102" s="537"/>
      <c r="G102" s="530"/>
      <c r="H102" s="536"/>
      <c r="I102" s="543" t="str">
        <f t="shared" si="4"/>
        <v>-</v>
      </c>
      <c r="J102" s="536"/>
      <c r="K102" s="543" t="str">
        <f t="shared" si="5"/>
        <v>-</v>
      </c>
    </row>
    <row r="103" spans="2:11" ht="13.5">
      <c r="B103" s="532">
        <f t="shared" si="7"/>
        <v>96</v>
      </c>
      <c r="C103" s="532" t="s">
        <v>716</v>
      </c>
      <c r="D103" s="532">
        <f t="shared" si="6"/>
        <v>220990095</v>
      </c>
      <c r="E103" s="533" t="s">
        <v>769</v>
      </c>
      <c r="F103" s="534" t="s">
        <v>583</v>
      </c>
      <c r="G103" s="530">
        <v>1</v>
      </c>
      <c r="H103" s="536"/>
      <c r="I103" s="543" t="str">
        <f t="shared" si="4"/>
        <v>-</v>
      </c>
      <c r="J103" s="536"/>
      <c r="K103" s="543" t="str">
        <f t="shared" si="5"/>
        <v>-</v>
      </c>
    </row>
    <row r="104" spans="2:11" ht="13.5">
      <c r="B104" s="532">
        <f t="shared" si="7"/>
        <v>97</v>
      </c>
      <c r="C104" s="532" t="s">
        <v>716</v>
      </c>
      <c r="D104" s="532">
        <f t="shared" si="6"/>
        <v>220990096</v>
      </c>
      <c r="E104" s="527" t="s">
        <v>914</v>
      </c>
      <c r="F104" s="534"/>
      <c r="G104" s="530"/>
      <c r="H104" s="535"/>
      <c r="I104" s="543" t="str">
        <f t="shared" si="4"/>
        <v>-</v>
      </c>
      <c r="J104" s="535"/>
      <c r="K104" s="543" t="str">
        <f t="shared" si="5"/>
        <v>-</v>
      </c>
    </row>
    <row r="105" spans="2:11" ht="13.5">
      <c r="B105" s="532">
        <f t="shared" si="7"/>
        <v>98</v>
      </c>
      <c r="C105" s="532" t="s">
        <v>716</v>
      </c>
      <c r="D105" s="532">
        <f t="shared" si="6"/>
        <v>220990097</v>
      </c>
      <c r="E105" s="540" t="s">
        <v>904</v>
      </c>
      <c r="F105" s="541" t="s">
        <v>583</v>
      </c>
      <c r="G105" s="542">
        <v>2</v>
      </c>
      <c r="H105" s="546"/>
      <c r="I105" s="543" t="str">
        <f t="shared" si="4"/>
        <v>-</v>
      </c>
      <c r="J105" s="546"/>
      <c r="K105" s="543" t="str">
        <f t="shared" si="5"/>
        <v>-</v>
      </c>
    </row>
    <row r="106" spans="2:11" ht="13.5">
      <c r="B106" s="532">
        <f t="shared" si="7"/>
        <v>99</v>
      </c>
      <c r="C106" s="532" t="s">
        <v>716</v>
      </c>
      <c r="D106" s="532">
        <f t="shared" si="6"/>
        <v>220990098</v>
      </c>
      <c r="E106" s="540" t="s">
        <v>772</v>
      </c>
      <c r="F106" s="541" t="s">
        <v>583</v>
      </c>
      <c r="G106" s="542">
        <v>2</v>
      </c>
      <c r="H106" s="546"/>
      <c r="I106" s="543" t="str">
        <f t="shared" si="4"/>
        <v>-</v>
      </c>
      <c r="J106" s="546"/>
      <c r="K106" s="543" t="str">
        <f t="shared" si="5"/>
        <v>-</v>
      </c>
    </row>
    <row r="107" spans="2:11" ht="13.5">
      <c r="B107" s="532">
        <f t="shared" si="7"/>
        <v>100</v>
      </c>
      <c r="C107" s="532" t="s">
        <v>716</v>
      </c>
      <c r="D107" s="532">
        <f t="shared" si="6"/>
        <v>220990099</v>
      </c>
      <c r="E107" s="540" t="s">
        <v>781</v>
      </c>
      <c r="F107" s="541" t="s">
        <v>583</v>
      </c>
      <c r="G107" s="542">
        <v>3</v>
      </c>
      <c r="H107" s="546"/>
      <c r="I107" s="543" t="str">
        <f t="shared" si="4"/>
        <v>-</v>
      </c>
      <c r="J107" s="546"/>
      <c r="K107" s="543" t="str">
        <f t="shared" si="5"/>
        <v>-</v>
      </c>
    </row>
    <row r="108" spans="2:11" ht="25.5">
      <c r="B108" s="532">
        <f t="shared" si="7"/>
        <v>101</v>
      </c>
      <c r="C108" s="532" t="s">
        <v>716</v>
      </c>
      <c r="D108" s="532">
        <f t="shared" si="6"/>
        <v>220990100</v>
      </c>
      <c r="E108" s="540" t="s">
        <v>915</v>
      </c>
      <c r="F108" s="544" t="s">
        <v>583</v>
      </c>
      <c r="G108" s="545">
        <v>6</v>
      </c>
      <c r="H108" s="543"/>
      <c r="I108" s="543" t="str">
        <f t="shared" si="4"/>
        <v>-</v>
      </c>
      <c r="J108" s="543"/>
      <c r="K108" s="543" t="str">
        <f t="shared" si="5"/>
        <v>-</v>
      </c>
    </row>
    <row r="109" spans="2:11" ht="13.5">
      <c r="B109" s="532">
        <f t="shared" si="7"/>
        <v>102</v>
      </c>
      <c r="C109" s="532" t="s">
        <v>716</v>
      </c>
      <c r="D109" s="532">
        <f t="shared" si="6"/>
        <v>220990101</v>
      </c>
      <c r="E109" s="527" t="s">
        <v>784</v>
      </c>
      <c r="F109" s="541"/>
      <c r="G109" s="538"/>
      <c r="H109" s="536"/>
      <c r="I109" s="543" t="str">
        <f t="shared" si="4"/>
        <v>-</v>
      </c>
      <c r="J109" s="536"/>
      <c r="K109" s="543" t="str">
        <f t="shared" si="5"/>
        <v>-</v>
      </c>
    </row>
    <row r="110" spans="2:11" ht="13.5">
      <c r="B110" s="532">
        <f t="shared" si="7"/>
        <v>103</v>
      </c>
      <c r="C110" s="532" t="s">
        <v>716</v>
      </c>
      <c r="D110" s="532">
        <f t="shared" si="6"/>
        <v>220990102</v>
      </c>
      <c r="E110" s="533" t="s">
        <v>785</v>
      </c>
      <c r="F110" s="537" t="s">
        <v>165</v>
      </c>
      <c r="G110" s="538">
        <v>9315</v>
      </c>
      <c r="H110" s="536"/>
      <c r="I110" s="543" t="str">
        <f t="shared" si="4"/>
        <v>-</v>
      </c>
      <c r="J110" s="536"/>
      <c r="K110" s="543" t="str">
        <f t="shared" si="5"/>
        <v>-</v>
      </c>
    </row>
    <row r="111" spans="2:11" ht="13.5">
      <c r="B111" s="532">
        <f t="shared" si="7"/>
        <v>104</v>
      </c>
      <c r="C111" s="532" t="s">
        <v>716</v>
      </c>
      <c r="D111" s="532">
        <f aca="true" t="shared" si="8" ref="D111:D132">D110+1</f>
        <v>220990103</v>
      </c>
      <c r="E111" s="533" t="s">
        <v>916</v>
      </c>
      <c r="F111" s="537" t="s">
        <v>165</v>
      </c>
      <c r="G111" s="538">
        <v>75</v>
      </c>
      <c r="H111" s="536"/>
      <c r="I111" s="543" t="str">
        <f t="shared" si="4"/>
        <v>-</v>
      </c>
      <c r="J111" s="536"/>
      <c r="K111" s="543" t="str">
        <f t="shared" si="5"/>
        <v>-</v>
      </c>
    </row>
    <row r="112" spans="2:11" ht="13.5">
      <c r="B112" s="532">
        <f t="shared" si="7"/>
        <v>105</v>
      </c>
      <c r="C112" s="532" t="s">
        <v>716</v>
      </c>
      <c r="D112" s="532">
        <f t="shared" si="8"/>
        <v>220990104</v>
      </c>
      <c r="E112" s="533" t="s">
        <v>788</v>
      </c>
      <c r="F112" s="537" t="s">
        <v>165</v>
      </c>
      <c r="G112" s="538">
        <v>220</v>
      </c>
      <c r="H112" s="536"/>
      <c r="I112" s="543" t="str">
        <f t="shared" si="4"/>
        <v>-</v>
      </c>
      <c r="J112" s="536"/>
      <c r="K112" s="543" t="str">
        <f t="shared" si="5"/>
        <v>-</v>
      </c>
    </row>
    <row r="113" spans="2:11" ht="13.5">
      <c r="B113" s="532">
        <f t="shared" si="7"/>
        <v>106</v>
      </c>
      <c r="C113" s="532" t="s">
        <v>716</v>
      </c>
      <c r="D113" s="532">
        <f t="shared" si="8"/>
        <v>220990105</v>
      </c>
      <c r="E113" s="533" t="s">
        <v>894</v>
      </c>
      <c r="F113" s="537" t="s">
        <v>165</v>
      </c>
      <c r="G113" s="538">
        <v>210</v>
      </c>
      <c r="H113" s="535"/>
      <c r="I113" s="543" t="str">
        <f t="shared" si="4"/>
        <v>-</v>
      </c>
      <c r="J113" s="535"/>
      <c r="K113" s="543" t="str">
        <f t="shared" si="5"/>
        <v>-</v>
      </c>
    </row>
    <row r="114" spans="2:11" ht="13.5">
      <c r="B114" s="532">
        <f t="shared" si="7"/>
        <v>107</v>
      </c>
      <c r="C114" s="532" t="s">
        <v>716</v>
      </c>
      <c r="D114" s="532">
        <f t="shared" si="8"/>
        <v>220990106</v>
      </c>
      <c r="E114" s="533" t="s">
        <v>789</v>
      </c>
      <c r="F114" s="537" t="s">
        <v>165</v>
      </c>
      <c r="G114" s="538">
        <v>280</v>
      </c>
      <c r="H114" s="535"/>
      <c r="I114" s="543" t="str">
        <f t="shared" si="4"/>
        <v>-</v>
      </c>
      <c r="J114" s="536"/>
      <c r="K114" s="543" t="str">
        <f t="shared" si="5"/>
        <v>-</v>
      </c>
    </row>
    <row r="115" spans="2:11" ht="13.5">
      <c r="B115" s="532">
        <f t="shared" si="7"/>
        <v>108</v>
      </c>
      <c r="C115" s="532" t="s">
        <v>716</v>
      </c>
      <c r="D115" s="532">
        <f t="shared" si="8"/>
        <v>220990107</v>
      </c>
      <c r="E115" s="533" t="s">
        <v>790</v>
      </c>
      <c r="F115" s="537" t="s">
        <v>165</v>
      </c>
      <c r="G115" s="538">
        <v>120</v>
      </c>
      <c r="H115" s="535"/>
      <c r="I115" s="543" t="str">
        <f t="shared" si="4"/>
        <v>-</v>
      </c>
      <c r="J115" s="535"/>
      <c r="K115" s="543" t="str">
        <f t="shared" si="5"/>
        <v>-</v>
      </c>
    </row>
    <row r="116" spans="2:11" ht="13.5">
      <c r="B116" s="532">
        <f t="shared" si="7"/>
        <v>109</v>
      </c>
      <c r="C116" s="532" t="s">
        <v>716</v>
      </c>
      <c r="D116" s="532">
        <f t="shared" si="8"/>
        <v>220990108</v>
      </c>
      <c r="E116" s="533" t="s">
        <v>791</v>
      </c>
      <c r="F116" s="537" t="s">
        <v>165</v>
      </c>
      <c r="G116" s="538">
        <v>550</v>
      </c>
      <c r="H116" s="535"/>
      <c r="I116" s="543" t="str">
        <f t="shared" si="4"/>
        <v>-</v>
      </c>
      <c r="J116" s="535"/>
      <c r="K116" s="543" t="str">
        <f t="shared" si="5"/>
        <v>-</v>
      </c>
    </row>
    <row r="117" spans="2:11" ht="13.5">
      <c r="B117" s="532">
        <f t="shared" si="7"/>
        <v>110</v>
      </c>
      <c r="C117" s="532" t="s">
        <v>716</v>
      </c>
      <c r="D117" s="532">
        <f t="shared" si="8"/>
        <v>220990109</v>
      </c>
      <c r="E117" s="533" t="s">
        <v>792</v>
      </c>
      <c r="F117" s="537" t="s">
        <v>583</v>
      </c>
      <c r="G117" s="538">
        <v>65</v>
      </c>
      <c r="H117" s="536"/>
      <c r="I117" s="543" t="str">
        <f aca="true" t="shared" si="9" ref="I117:I132">IF(G117*H117&gt;0,G117*H117,"-")</f>
        <v>-</v>
      </c>
      <c r="J117" s="536"/>
      <c r="K117" s="543" t="str">
        <f aca="true" t="shared" si="10" ref="K117:K132">IF(G117*J117&gt;0,G117*J117,"-")</f>
        <v>-</v>
      </c>
    </row>
    <row r="118" spans="2:11" ht="13.5">
      <c r="B118" s="532">
        <f t="shared" si="7"/>
        <v>111</v>
      </c>
      <c r="C118" s="532" t="s">
        <v>716</v>
      </c>
      <c r="D118" s="532">
        <f t="shared" si="8"/>
        <v>220990110</v>
      </c>
      <c r="E118" s="533" t="s">
        <v>917</v>
      </c>
      <c r="F118" s="537" t="s">
        <v>583</v>
      </c>
      <c r="G118" s="538">
        <v>55</v>
      </c>
      <c r="H118" s="536"/>
      <c r="I118" s="543" t="str">
        <f t="shared" si="9"/>
        <v>-</v>
      </c>
      <c r="J118" s="536"/>
      <c r="K118" s="543" t="str">
        <f t="shared" si="10"/>
        <v>-</v>
      </c>
    </row>
    <row r="119" spans="2:11" ht="13.5">
      <c r="B119" s="532">
        <f t="shared" si="7"/>
        <v>112</v>
      </c>
      <c r="C119" s="532" t="s">
        <v>716</v>
      </c>
      <c r="D119" s="532">
        <f t="shared" si="8"/>
        <v>220990111</v>
      </c>
      <c r="E119" s="533" t="s">
        <v>793</v>
      </c>
      <c r="F119" s="537" t="s">
        <v>583</v>
      </c>
      <c r="G119" s="538">
        <v>140</v>
      </c>
      <c r="H119" s="536"/>
      <c r="I119" s="543" t="str">
        <f t="shared" si="9"/>
        <v>-</v>
      </c>
      <c r="J119" s="536"/>
      <c r="K119" s="543" t="str">
        <f t="shared" si="10"/>
        <v>-</v>
      </c>
    </row>
    <row r="120" spans="2:11" ht="13.5">
      <c r="B120" s="532">
        <f t="shared" si="7"/>
        <v>113</v>
      </c>
      <c r="C120" s="532" t="s">
        <v>716</v>
      </c>
      <c r="D120" s="532">
        <f t="shared" si="8"/>
        <v>220990112</v>
      </c>
      <c r="E120" s="533" t="s">
        <v>895</v>
      </c>
      <c r="F120" s="537" t="s">
        <v>583</v>
      </c>
      <c r="G120" s="538">
        <v>85</v>
      </c>
      <c r="H120" s="535"/>
      <c r="I120" s="543" t="str">
        <f t="shared" si="9"/>
        <v>-</v>
      </c>
      <c r="J120" s="535"/>
      <c r="K120" s="543" t="str">
        <f t="shared" si="10"/>
        <v>-</v>
      </c>
    </row>
    <row r="121" spans="2:11" ht="13.5">
      <c r="B121" s="532">
        <f t="shared" si="7"/>
        <v>114</v>
      </c>
      <c r="C121" s="532" t="s">
        <v>716</v>
      </c>
      <c r="D121" s="532">
        <f t="shared" si="8"/>
        <v>220990113</v>
      </c>
      <c r="E121" s="533" t="s">
        <v>896</v>
      </c>
      <c r="F121" s="537" t="s">
        <v>583</v>
      </c>
      <c r="G121" s="538">
        <v>65</v>
      </c>
      <c r="H121" s="535"/>
      <c r="I121" s="543" t="str">
        <f t="shared" si="9"/>
        <v>-</v>
      </c>
      <c r="J121" s="535"/>
      <c r="K121" s="543" t="str">
        <f t="shared" si="10"/>
        <v>-</v>
      </c>
    </row>
    <row r="122" spans="2:11" ht="13.5">
      <c r="B122" s="532">
        <f t="shared" si="7"/>
        <v>115</v>
      </c>
      <c r="C122" s="532" t="s">
        <v>716</v>
      </c>
      <c r="D122" s="532">
        <f t="shared" si="8"/>
        <v>220990114</v>
      </c>
      <c r="E122" s="533" t="s">
        <v>897</v>
      </c>
      <c r="F122" s="537" t="s">
        <v>583</v>
      </c>
      <c r="G122" s="538">
        <v>25</v>
      </c>
      <c r="H122" s="535"/>
      <c r="I122" s="543" t="str">
        <f t="shared" si="9"/>
        <v>-</v>
      </c>
      <c r="J122" s="535"/>
      <c r="K122" s="543" t="str">
        <f t="shared" si="10"/>
        <v>-</v>
      </c>
    </row>
    <row r="123" spans="2:11" ht="13.5">
      <c r="B123" s="532">
        <f t="shared" si="7"/>
        <v>116</v>
      </c>
      <c r="C123" s="532" t="s">
        <v>716</v>
      </c>
      <c r="D123" s="532">
        <f t="shared" si="8"/>
        <v>220990115</v>
      </c>
      <c r="E123" s="540" t="s">
        <v>744</v>
      </c>
      <c r="F123" s="541" t="s">
        <v>745</v>
      </c>
      <c r="G123" s="542">
        <v>10</v>
      </c>
      <c r="H123" s="543"/>
      <c r="I123" s="543" t="str">
        <f t="shared" si="9"/>
        <v>-</v>
      </c>
      <c r="J123" s="543"/>
      <c r="K123" s="543" t="str">
        <f t="shared" si="10"/>
        <v>-</v>
      </c>
    </row>
    <row r="124" spans="2:11" ht="13.5">
      <c r="B124" s="532">
        <f t="shared" si="7"/>
        <v>117</v>
      </c>
      <c r="C124" s="532" t="s">
        <v>716</v>
      </c>
      <c r="D124" s="532">
        <f t="shared" si="8"/>
        <v>220990116</v>
      </c>
      <c r="E124" s="533" t="s">
        <v>918</v>
      </c>
      <c r="F124" s="553" t="s">
        <v>226</v>
      </c>
      <c r="G124" s="542">
        <v>24</v>
      </c>
      <c r="H124" s="546"/>
      <c r="I124" s="543" t="str">
        <f t="shared" si="9"/>
        <v>-</v>
      </c>
      <c r="J124" s="543"/>
      <c r="K124" s="543" t="str">
        <f t="shared" si="10"/>
        <v>-</v>
      </c>
    </row>
    <row r="125" spans="2:11" ht="13.5">
      <c r="B125" s="532">
        <f t="shared" si="7"/>
        <v>118</v>
      </c>
      <c r="C125" s="532" t="s">
        <v>716</v>
      </c>
      <c r="D125" s="532">
        <f t="shared" si="8"/>
        <v>220990117</v>
      </c>
      <c r="E125" s="533" t="s">
        <v>919</v>
      </c>
      <c r="F125" s="553" t="s">
        <v>226</v>
      </c>
      <c r="G125" s="542">
        <v>50</v>
      </c>
      <c r="H125" s="546"/>
      <c r="I125" s="543" t="str">
        <f>IF(G125*H125&gt;0,G125*H125,"-")</f>
        <v>-</v>
      </c>
      <c r="J125" s="543"/>
      <c r="K125" s="543" t="str">
        <f>IF(G125*J125&gt;0,G125*J125,"-")</f>
        <v>-</v>
      </c>
    </row>
    <row r="126" spans="2:11" ht="13.5">
      <c r="B126" s="532">
        <f t="shared" si="7"/>
        <v>119</v>
      </c>
      <c r="C126" s="532" t="s">
        <v>716</v>
      </c>
      <c r="D126" s="532">
        <f t="shared" si="8"/>
        <v>220990118</v>
      </c>
      <c r="E126" s="533" t="s">
        <v>795</v>
      </c>
      <c r="F126" s="537" t="s">
        <v>583</v>
      </c>
      <c r="G126" s="538">
        <v>55</v>
      </c>
      <c r="H126" s="536"/>
      <c r="I126" s="543" t="str">
        <f t="shared" si="9"/>
        <v>-</v>
      </c>
      <c r="J126" s="535"/>
      <c r="K126" s="543" t="str">
        <f t="shared" si="10"/>
        <v>-</v>
      </c>
    </row>
    <row r="127" spans="2:11" ht="13.5">
      <c r="B127" s="532">
        <f t="shared" si="7"/>
        <v>120</v>
      </c>
      <c r="C127" s="532" t="s">
        <v>716</v>
      </c>
      <c r="D127" s="532">
        <f t="shared" si="8"/>
        <v>220990119</v>
      </c>
      <c r="E127" s="533" t="s">
        <v>796</v>
      </c>
      <c r="F127" s="537" t="s">
        <v>583</v>
      </c>
      <c r="G127" s="538">
        <v>1</v>
      </c>
      <c r="H127" s="536"/>
      <c r="I127" s="543" t="str">
        <f t="shared" si="9"/>
        <v>-</v>
      </c>
      <c r="J127" s="535"/>
      <c r="K127" s="543" t="str">
        <f t="shared" si="10"/>
        <v>-</v>
      </c>
    </row>
    <row r="128" spans="2:11" ht="13.5">
      <c r="B128" s="532">
        <f t="shared" si="7"/>
        <v>121</v>
      </c>
      <c r="C128" s="532" t="s">
        <v>716</v>
      </c>
      <c r="D128" s="532">
        <f t="shared" si="8"/>
        <v>220990120</v>
      </c>
      <c r="E128" s="533" t="s">
        <v>797</v>
      </c>
      <c r="F128" s="537" t="s">
        <v>165</v>
      </c>
      <c r="G128" s="538">
        <v>140</v>
      </c>
      <c r="H128" s="536"/>
      <c r="I128" s="543" t="str">
        <f t="shared" si="9"/>
        <v>-</v>
      </c>
      <c r="J128" s="536"/>
      <c r="K128" s="543" t="str">
        <f t="shared" si="10"/>
        <v>-</v>
      </c>
    </row>
    <row r="129" spans="2:11" ht="13.5">
      <c r="B129" s="532">
        <f t="shared" si="7"/>
        <v>122</v>
      </c>
      <c r="C129" s="532" t="s">
        <v>716</v>
      </c>
      <c r="D129" s="532">
        <f t="shared" si="8"/>
        <v>220990121</v>
      </c>
      <c r="E129" s="533" t="s">
        <v>798</v>
      </c>
      <c r="F129" s="537" t="s">
        <v>165</v>
      </c>
      <c r="G129" s="538">
        <v>95</v>
      </c>
      <c r="H129" s="536"/>
      <c r="I129" s="543" t="str">
        <f t="shared" si="9"/>
        <v>-</v>
      </c>
      <c r="J129" s="536"/>
      <c r="K129" s="543" t="str">
        <f t="shared" si="10"/>
        <v>-</v>
      </c>
    </row>
    <row r="130" spans="2:11" ht="13.5">
      <c r="B130" s="532">
        <f t="shared" si="7"/>
        <v>123</v>
      </c>
      <c r="C130" s="532" t="s">
        <v>716</v>
      </c>
      <c r="D130" s="532">
        <f t="shared" si="8"/>
        <v>220990122</v>
      </c>
      <c r="E130" s="533" t="s">
        <v>898</v>
      </c>
      <c r="F130" s="537" t="s">
        <v>165</v>
      </c>
      <c r="G130" s="538">
        <v>360</v>
      </c>
      <c r="H130" s="536"/>
      <c r="I130" s="543" t="str">
        <f t="shared" si="9"/>
        <v>-</v>
      </c>
      <c r="J130" s="536"/>
      <c r="K130" s="543" t="str">
        <f t="shared" si="10"/>
        <v>-</v>
      </c>
    </row>
    <row r="131" spans="2:11" ht="43.15" customHeight="1">
      <c r="B131" s="532">
        <f t="shared" si="7"/>
        <v>124</v>
      </c>
      <c r="C131" s="532" t="s">
        <v>716</v>
      </c>
      <c r="D131" s="532">
        <f t="shared" si="8"/>
        <v>220990123</v>
      </c>
      <c r="E131" s="540" t="s">
        <v>750</v>
      </c>
      <c r="F131" s="553" t="s">
        <v>226</v>
      </c>
      <c r="G131" s="542">
        <v>160</v>
      </c>
      <c r="H131" s="546"/>
      <c r="I131" s="543" t="str">
        <f t="shared" si="9"/>
        <v>-</v>
      </c>
      <c r="J131" s="543"/>
      <c r="K131" s="543" t="str">
        <f t="shared" si="10"/>
        <v>-</v>
      </c>
    </row>
    <row r="132" spans="2:11" ht="13.5">
      <c r="B132" s="532">
        <f t="shared" si="7"/>
        <v>125</v>
      </c>
      <c r="C132" s="532" t="s">
        <v>716</v>
      </c>
      <c r="D132" s="532">
        <f t="shared" si="8"/>
        <v>220990124</v>
      </c>
      <c r="E132" s="533" t="s">
        <v>755</v>
      </c>
      <c r="F132" s="537" t="s">
        <v>650</v>
      </c>
      <c r="G132" s="538">
        <v>1</v>
      </c>
      <c r="H132" s="536"/>
      <c r="I132" s="543" t="str">
        <f t="shared" si="9"/>
        <v>-</v>
      </c>
      <c r="J132" s="536"/>
      <c r="K132" s="543" t="str">
        <f t="shared" si="10"/>
        <v>-</v>
      </c>
    </row>
    <row r="133" spans="2:11" ht="13.5">
      <c r="B133" s="361"/>
      <c r="C133" s="361"/>
      <c r="D133" s="361"/>
      <c r="E133" s="360" t="s">
        <v>839</v>
      </c>
      <c r="F133" s="361"/>
      <c r="G133" s="361"/>
      <c r="H133" s="361"/>
      <c r="I133" s="554">
        <f>I43+I6</f>
        <v>0</v>
      </c>
      <c r="J133" s="361"/>
      <c r="K133" s="554">
        <f>K43+K6</f>
        <v>0</v>
      </c>
    </row>
    <row r="135" ht="13.5">
      <c r="B135" s="396" t="s">
        <v>94</v>
      </c>
    </row>
    <row r="136" spans="2:11" ht="59.45" customHeight="1">
      <c r="B136" s="586" t="s">
        <v>920</v>
      </c>
      <c r="C136" s="587"/>
      <c r="D136" s="587"/>
      <c r="E136" s="587"/>
      <c r="F136" s="587"/>
      <c r="G136" s="587"/>
      <c r="H136" s="587"/>
      <c r="I136" s="587"/>
      <c r="J136" s="587"/>
      <c r="K136" s="587"/>
    </row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</sheetData>
  <mergeCells count="3">
    <mergeCell ref="B2:K2"/>
    <mergeCell ref="H3:K3"/>
    <mergeCell ref="B136:K136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1"/>
  <sheetViews>
    <sheetView showGridLines="0" workbookViewId="0" topLeftCell="A1">
      <pane ySplit="1" topLeftCell="A215" activePane="bottomLeft" state="frozen"/>
      <selection pane="bottomLeft" activeCell="F267" sqref="F2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47"/>
      <c r="C1" s="47"/>
      <c r="D1" s="48" t="s">
        <v>0</v>
      </c>
      <c r="E1" s="47"/>
      <c r="F1" s="49" t="s">
        <v>49</v>
      </c>
      <c r="G1" s="592" t="s">
        <v>50</v>
      </c>
      <c r="H1" s="592"/>
      <c r="I1" s="50"/>
      <c r="J1" s="49" t="s">
        <v>51</v>
      </c>
      <c r="K1" s="48" t="s">
        <v>52</v>
      </c>
      <c r="L1" s="49" t="s">
        <v>53</v>
      </c>
      <c r="M1" s="49"/>
      <c r="N1" s="49"/>
      <c r="O1" s="49"/>
      <c r="P1" s="49"/>
      <c r="Q1" s="49"/>
      <c r="R1" s="49"/>
      <c r="S1" s="49"/>
      <c r="T1" s="49"/>
      <c r="U1" s="12"/>
      <c r="V1" s="1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95" customHeight="1">
      <c r="L2" s="593" t="s">
        <v>3</v>
      </c>
      <c r="M2" s="594"/>
      <c r="N2" s="594"/>
      <c r="O2" s="594"/>
      <c r="P2" s="594"/>
      <c r="Q2" s="594"/>
      <c r="R2" s="594"/>
      <c r="S2" s="594"/>
      <c r="T2" s="594"/>
      <c r="U2" s="594"/>
      <c r="V2" s="594"/>
      <c r="AT2" s="14" t="s">
        <v>48</v>
      </c>
      <c r="AZ2" s="51" t="s">
        <v>59</v>
      </c>
      <c r="BA2" s="51" t="s">
        <v>1</v>
      </c>
      <c r="BB2" s="51" t="s">
        <v>1</v>
      </c>
      <c r="BC2" s="51" t="s">
        <v>292</v>
      </c>
      <c r="BD2" s="51" t="s">
        <v>47</v>
      </c>
    </row>
    <row r="3" spans="2:56" ht="6.95" customHeight="1">
      <c r="B3" s="15"/>
      <c r="C3" s="16"/>
      <c r="D3" s="16"/>
      <c r="E3" s="16"/>
      <c r="F3" s="16"/>
      <c r="G3" s="16"/>
      <c r="H3" s="16"/>
      <c r="I3" s="52"/>
      <c r="J3" s="16"/>
      <c r="K3" s="17"/>
      <c r="AT3" s="14" t="s">
        <v>47</v>
      </c>
      <c r="AZ3" s="51" t="s">
        <v>63</v>
      </c>
      <c r="BA3" s="51" t="s">
        <v>1</v>
      </c>
      <c r="BB3" s="51" t="s">
        <v>1</v>
      </c>
      <c r="BC3" s="51" t="s">
        <v>293</v>
      </c>
      <c r="BD3" s="51" t="s">
        <v>47</v>
      </c>
    </row>
    <row r="4" spans="2:56" ht="36.95" customHeight="1">
      <c r="B4" s="18"/>
      <c r="C4" s="19"/>
      <c r="D4" s="20" t="s">
        <v>58</v>
      </c>
      <c r="E4" s="19"/>
      <c r="F4" s="19"/>
      <c r="G4" s="19"/>
      <c r="H4" s="19"/>
      <c r="I4" s="53"/>
      <c r="J4" s="19"/>
      <c r="K4" s="21"/>
      <c r="M4" s="22" t="s">
        <v>6</v>
      </c>
      <c r="AT4" s="14" t="s">
        <v>2</v>
      </c>
      <c r="AZ4" s="51" t="s">
        <v>65</v>
      </c>
      <c r="BA4" s="51" t="s">
        <v>1</v>
      </c>
      <c r="BB4" s="51" t="s">
        <v>1</v>
      </c>
      <c r="BC4" s="51" t="s">
        <v>294</v>
      </c>
      <c r="BD4" s="51" t="s">
        <v>47</v>
      </c>
    </row>
    <row r="5" spans="2:56" ht="6.95" customHeight="1">
      <c r="B5" s="18"/>
      <c r="C5" s="19"/>
      <c r="D5" s="19"/>
      <c r="E5" s="19"/>
      <c r="F5" s="19"/>
      <c r="G5" s="19"/>
      <c r="H5" s="19"/>
      <c r="I5" s="53"/>
      <c r="J5" s="19"/>
      <c r="K5" s="21"/>
      <c r="AZ5" s="51" t="s">
        <v>295</v>
      </c>
      <c r="BA5" s="51" t="s">
        <v>1</v>
      </c>
      <c r="BB5" s="51" t="s">
        <v>1</v>
      </c>
      <c r="BC5" s="51" t="s">
        <v>296</v>
      </c>
      <c r="BD5" s="51" t="s">
        <v>47</v>
      </c>
    </row>
    <row r="6" spans="2:56" ht="15">
      <c r="B6" s="18"/>
      <c r="C6" s="19"/>
      <c r="D6" s="24" t="s">
        <v>7</v>
      </c>
      <c r="E6" s="19"/>
      <c r="F6" s="19"/>
      <c r="G6" s="19"/>
      <c r="H6" s="19"/>
      <c r="I6" s="53"/>
      <c r="J6" s="19"/>
      <c r="K6" s="21"/>
      <c r="AZ6" s="51" t="s">
        <v>297</v>
      </c>
      <c r="BA6" s="51" t="s">
        <v>1</v>
      </c>
      <c r="BB6" s="51" t="s">
        <v>1</v>
      </c>
      <c r="BC6" s="51" t="s">
        <v>298</v>
      </c>
      <c r="BD6" s="51" t="s">
        <v>47</v>
      </c>
    </row>
    <row r="7" spans="2:56" ht="22.5" customHeight="1">
      <c r="B7" s="18"/>
      <c r="C7" s="19"/>
      <c r="D7" s="19"/>
      <c r="E7" s="595" t="s">
        <v>8</v>
      </c>
      <c r="F7" s="596"/>
      <c r="G7" s="596"/>
      <c r="H7" s="596"/>
      <c r="I7" s="53"/>
      <c r="J7" s="19"/>
      <c r="K7" s="21"/>
      <c r="AZ7" s="51" t="s">
        <v>61</v>
      </c>
      <c r="BA7" s="51" t="s">
        <v>1</v>
      </c>
      <c r="BB7" s="51" t="s">
        <v>1</v>
      </c>
      <c r="BC7" s="51" t="s">
        <v>299</v>
      </c>
      <c r="BD7" s="51" t="s">
        <v>47</v>
      </c>
    </row>
    <row r="8" spans="2:56" s="1" customFormat="1" ht="15">
      <c r="B8" s="25"/>
      <c r="C8" s="26"/>
      <c r="D8" s="24" t="s">
        <v>67</v>
      </c>
      <c r="E8" s="26"/>
      <c r="F8" s="26"/>
      <c r="G8" s="26"/>
      <c r="H8" s="26"/>
      <c r="I8" s="54"/>
      <c r="J8" s="26"/>
      <c r="K8" s="27"/>
      <c r="AZ8" s="51" t="s">
        <v>300</v>
      </c>
      <c r="BA8" s="51" t="s">
        <v>1</v>
      </c>
      <c r="BB8" s="51" t="s">
        <v>1</v>
      </c>
      <c r="BC8" s="51" t="s">
        <v>301</v>
      </c>
      <c r="BD8" s="51" t="s">
        <v>47</v>
      </c>
    </row>
    <row r="9" spans="2:11" s="1" customFormat="1" ht="36.95" customHeight="1">
      <c r="B9" s="25"/>
      <c r="C9" s="26"/>
      <c r="D9" s="26"/>
      <c r="E9" s="597" t="s">
        <v>302</v>
      </c>
      <c r="F9" s="598"/>
      <c r="G9" s="598"/>
      <c r="H9" s="598"/>
      <c r="I9" s="54"/>
      <c r="J9" s="26"/>
      <c r="K9" s="27"/>
    </row>
    <row r="10" spans="2:11" s="1" customFormat="1" ht="13.5">
      <c r="B10" s="25"/>
      <c r="C10" s="26"/>
      <c r="D10" s="26"/>
      <c r="E10" s="26"/>
      <c r="F10" s="26"/>
      <c r="G10" s="26"/>
      <c r="H10" s="26"/>
      <c r="I10" s="54"/>
      <c r="J10" s="26"/>
      <c r="K10" s="27"/>
    </row>
    <row r="11" spans="2:11" s="1" customFormat="1" ht="14.45" customHeight="1">
      <c r="B11" s="25"/>
      <c r="C11" s="26"/>
      <c r="D11" s="24" t="s">
        <v>9</v>
      </c>
      <c r="E11" s="26"/>
      <c r="F11" s="23" t="s">
        <v>10</v>
      </c>
      <c r="G11" s="26"/>
      <c r="H11" s="26"/>
      <c r="I11" s="55" t="s">
        <v>11</v>
      </c>
      <c r="J11" s="23" t="s">
        <v>1</v>
      </c>
      <c r="K11" s="27"/>
    </row>
    <row r="12" spans="2:11" s="1" customFormat="1" ht="14.45" customHeight="1">
      <c r="B12" s="25"/>
      <c r="C12" s="26"/>
      <c r="D12" s="24" t="s">
        <v>12</v>
      </c>
      <c r="E12" s="26"/>
      <c r="F12" s="23" t="s">
        <v>13</v>
      </c>
      <c r="G12" s="26"/>
      <c r="H12" s="26"/>
      <c r="I12" s="55" t="s">
        <v>14</v>
      </c>
      <c r="J12" s="56">
        <v>42879</v>
      </c>
      <c r="K12" s="27"/>
    </row>
    <row r="13" spans="2:11" s="1" customFormat="1" ht="10.9" customHeight="1">
      <c r="B13" s="25"/>
      <c r="C13" s="26"/>
      <c r="D13" s="26"/>
      <c r="E13" s="26"/>
      <c r="F13" s="26"/>
      <c r="G13" s="26"/>
      <c r="H13" s="26"/>
      <c r="I13" s="54"/>
      <c r="J13" s="26"/>
      <c r="K13" s="27"/>
    </row>
    <row r="14" spans="2:11" s="1" customFormat="1" ht="14.45" customHeight="1">
      <c r="B14" s="25"/>
      <c r="C14" s="26"/>
      <c r="D14" s="24" t="s">
        <v>15</v>
      </c>
      <c r="E14" s="26"/>
      <c r="F14" s="26"/>
      <c r="G14" s="26"/>
      <c r="H14" s="26"/>
      <c r="I14" s="55" t="s">
        <v>16</v>
      </c>
      <c r="J14" s="23" t="s">
        <v>17</v>
      </c>
      <c r="K14" s="27"/>
    </row>
    <row r="15" spans="2:11" s="1" customFormat="1" ht="18" customHeight="1">
      <c r="B15" s="25"/>
      <c r="C15" s="26"/>
      <c r="D15" s="26"/>
      <c r="E15" s="23" t="s">
        <v>18</v>
      </c>
      <c r="F15" s="26"/>
      <c r="G15" s="26"/>
      <c r="H15" s="26"/>
      <c r="I15" s="55" t="s">
        <v>19</v>
      </c>
      <c r="J15" s="23" t="s">
        <v>20</v>
      </c>
      <c r="K15" s="27"/>
    </row>
    <row r="16" spans="2:11" s="1" customFormat="1" ht="6.95" customHeight="1">
      <c r="B16" s="25"/>
      <c r="C16" s="26"/>
      <c r="D16" s="26"/>
      <c r="E16" s="26"/>
      <c r="F16" s="26"/>
      <c r="G16" s="26"/>
      <c r="H16" s="26"/>
      <c r="I16" s="54"/>
      <c r="J16" s="26"/>
      <c r="K16" s="27"/>
    </row>
    <row r="17" spans="2:11" s="1" customFormat="1" ht="14.45" customHeight="1">
      <c r="B17" s="25"/>
      <c r="C17" s="26"/>
      <c r="D17" s="24" t="s">
        <v>21</v>
      </c>
      <c r="E17" s="26"/>
      <c r="F17" s="26"/>
      <c r="G17" s="26"/>
      <c r="H17" s="26"/>
      <c r="I17" s="55" t="s">
        <v>16</v>
      </c>
      <c r="J17" s="23" t="e">
        <f>IF(#REF!="Vyplň údaj","",IF(#REF!="","",#REF!))</f>
        <v>#REF!</v>
      </c>
      <c r="K17" s="27"/>
    </row>
    <row r="18" spans="2:11" s="1" customFormat="1" ht="18" customHeight="1">
      <c r="B18" s="25"/>
      <c r="C18" s="26"/>
      <c r="D18" s="26"/>
      <c r="E18" s="23" t="e">
        <f>IF(#REF!="Vyplň údaj","",IF(#REF!="","",#REF!))</f>
        <v>#REF!</v>
      </c>
      <c r="F18" s="26"/>
      <c r="G18" s="26"/>
      <c r="H18" s="26"/>
      <c r="I18" s="55" t="s">
        <v>19</v>
      </c>
      <c r="J18" s="23" t="e">
        <f>IF(#REF!="Vyplň údaj","",IF(#REF!="","",#REF!))</f>
        <v>#REF!</v>
      </c>
      <c r="K18" s="27"/>
    </row>
    <row r="19" spans="2:11" s="1" customFormat="1" ht="6.95" customHeight="1">
      <c r="B19" s="25"/>
      <c r="C19" s="26"/>
      <c r="D19" s="26"/>
      <c r="E19" s="26"/>
      <c r="F19" s="26"/>
      <c r="G19" s="26"/>
      <c r="H19" s="26"/>
      <c r="I19" s="54"/>
      <c r="J19" s="26"/>
      <c r="K19" s="27"/>
    </row>
    <row r="20" spans="2:11" s="1" customFormat="1" ht="14.45" customHeight="1">
      <c r="B20" s="25"/>
      <c r="C20" s="26"/>
      <c r="D20" s="24" t="s">
        <v>22</v>
      </c>
      <c r="E20" s="26"/>
      <c r="F20" s="26"/>
      <c r="G20" s="26"/>
      <c r="H20" s="26"/>
      <c r="I20" s="55" t="s">
        <v>16</v>
      </c>
      <c r="J20" s="23" t="s">
        <v>23</v>
      </c>
      <c r="K20" s="27"/>
    </row>
    <row r="21" spans="2:11" s="1" customFormat="1" ht="18" customHeight="1">
      <c r="B21" s="25"/>
      <c r="C21" s="26"/>
      <c r="D21" s="26"/>
      <c r="E21" s="23" t="s">
        <v>24</v>
      </c>
      <c r="F21" s="26"/>
      <c r="G21" s="26"/>
      <c r="H21" s="26"/>
      <c r="I21" s="55" t="s">
        <v>19</v>
      </c>
      <c r="J21" s="23" t="s">
        <v>25</v>
      </c>
      <c r="K21" s="27"/>
    </row>
    <row r="22" spans="2:11" s="1" customFormat="1" ht="6.95" customHeight="1">
      <c r="B22" s="25"/>
      <c r="C22" s="26"/>
      <c r="D22" s="26"/>
      <c r="E22" s="26"/>
      <c r="F22" s="26"/>
      <c r="G22" s="26"/>
      <c r="H22" s="26"/>
      <c r="I22" s="54"/>
      <c r="J22" s="26"/>
      <c r="K22" s="27"/>
    </row>
    <row r="23" spans="2:11" s="1" customFormat="1" ht="14.45" customHeight="1">
      <c r="B23" s="25"/>
      <c r="C23" s="26"/>
      <c r="D23" s="24" t="s">
        <v>26</v>
      </c>
      <c r="E23" s="26"/>
      <c r="F23" s="26"/>
      <c r="G23" s="26"/>
      <c r="H23" s="26"/>
      <c r="I23" s="54"/>
      <c r="J23" s="26"/>
      <c r="K23" s="27"/>
    </row>
    <row r="24" spans="2:11" s="2" customFormat="1" ht="22.5" customHeight="1">
      <c r="B24" s="57"/>
      <c r="C24" s="58"/>
      <c r="D24" s="58"/>
      <c r="E24" s="599" t="s">
        <v>1</v>
      </c>
      <c r="F24" s="599"/>
      <c r="G24" s="599"/>
      <c r="H24" s="599"/>
      <c r="I24" s="59"/>
      <c r="J24" s="58"/>
      <c r="K24" s="60"/>
    </row>
    <row r="25" spans="2:11" s="1" customFormat="1" ht="6.95" customHeight="1">
      <c r="B25" s="25"/>
      <c r="C25" s="26"/>
      <c r="D25" s="26"/>
      <c r="E25" s="26"/>
      <c r="F25" s="26"/>
      <c r="G25" s="26"/>
      <c r="H25" s="26"/>
      <c r="I25" s="54"/>
      <c r="J25" s="26"/>
      <c r="K25" s="27"/>
    </row>
    <row r="26" spans="2:11" s="1" customFormat="1" ht="6.95" customHeight="1">
      <c r="B26" s="25"/>
      <c r="C26" s="26"/>
      <c r="D26" s="38"/>
      <c r="E26" s="38"/>
      <c r="F26" s="38"/>
      <c r="G26" s="38"/>
      <c r="H26" s="38"/>
      <c r="I26" s="61"/>
      <c r="J26" s="38"/>
      <c r="K26" s="62"/>
    </row>
    <row r="27" spans="2:11" s="1" customFormat="1" ht="25.35" customHeight="1">
      <c r="B27" s="25"/>
      <c r="C27" s="26"/>
      <c r="D27" s="63" t="s">
        <v>27</v>
      </c>
      <c r="E27" s="26"/>
      <c r="F27" s="26"/>
      <c r="G27" s="26"/>
      <c r="H27" s="26"/>
      <c r="I27" s="54"/>
      <c r="J27" s="64">
        <f>ROUND(J90,2)</f>
        <v>0</v>
      </c>
      <c r="K27" s="27"/>
    </row>
    <row r="28" spans="2:11" s="1" customFormat="1" ht="6.95" customHeight="1">
      <c r="B28" s="25"/>
      <c r="C28" s="26"/>
      <c r="D28" s="38"/>
      <c r="E28" s="38"/>
      <c r="F28" s="38"/>
      <c r="G28" s="38"/>
      <c r="H28" s="38"/>
      <c r="I28" s="61"/>
      <c r="J28" s="38"/>
      <c r="K28" s="62"/>
    </row>
    <row r="29" spans="2:11" s="1" customFormat="1" ht="14.45" customHeight="1">
      <c r="B29" s="25"/>
      <c r="C29" s="26"/>
      <c r="D29" s="26"/>
      <c r="E29" s="26"/>
      <c r="F29" s="28" t="s">
        <v>29</v>
      </c>
      <c r="G29" s="26"/>
      <c r="H29" s="26"/>
      <c r="I29" s="65" t="s">
        <v>28</v>
      </c>
      <c r="J29" s="28" t="s">
        <v>30</v>
      </c>
      <c r="K29" s="27"/>
    </row>
    <row r="30" spans="2:11" s="1" customFormat="1" ht="14.45" customHeight="1">
      <c r="B30" s="25"/>
      <c r="C30" s="26"/>
      <c r="D30" s="29" t="s">
        <v>31</v>
      </c>
      <c r="E30" s="29" t="s">
        <v>32</v>
      </c>
      <c r="F30" s="66">
        <f>ROUND(SUM(BE90:BE300),2)</f>
        <v>0</v>
      </c>
      <c r="G30" s="26"/>
      <c r="H30" s="26"/>
      <c r="I30" s="67">
        <v>0.21</v>
      </c>
      <c r="J30" s="66">
        <f>ROUND(ROUND((SUM(BE90:BE300)),2)*I30,2)</f>
        <v>0</v>
      </c>
      <c r="K30" s="27"/>
    </row>
    <row r="31" spans="2:11" s="1" customFormat="1" ht="14.45" customHeight="1">
      <c r="B31" s="25"/>
      <c r="C31" s="26"/>
      <c r="D31" s="26"/>
      <c r="E31" s="29" t="s">
        <v>33</v>
      </c>
      <c r="F31" s="66">
        <f>ROUND(SUM(BF90:BF300),2)</f>
        <v>0</v>
      </c>
      <c r="G31" s="26"/>
      <c r="H31" s="26"/>
      <c r="I31" s="67">
        <v>0.15</v>
      </c>
      <c r="J31" s="66">
        <f>ROUND(ROUND((SUM(BF90:BF300)),2)*I31,2)</f>
        <v>0</v>
      </c>
      <c r="K31" s="27"/>
    </row>
    <row r="32" spans="2:11" s="1" customFormat="1" ht="14.45" customHeight="1" hidden="1">
      <c r="B32" s="25"/>
      <c r="C32" s="26"/>
      <c r="D32" s="26"/>
      <c r="E32" s="29" t="s">
        <v>34</v>
      </c>
      <c r="F32" s="66">
        <f>ROUND(SUM(BG90:BG300),2)</f>
        <v>0</v>
      </c>
      <c r="G32" s="26"/>
      <c r="H32" s="26"/>
      <c r="I32" s="67">
        <v>0.21</v>
      </c>
      <c r="J32" s="66">
        <v>0</v>
      </c>
      <c r="K32" s="27"/>
    </row>
    <row r="33" spans="2:11" s="1" customFormat="1" ht="14.45" customHeight="1" hidden="1">
      <c r="B33" s="25"/>
      <c r="C33" s="26"/>
      <c r="D33" s="26"/>
      <c r="E33" s="29" t="s">
        <v>35</v>
      </c>
      <c r="F33" s="66">
        <f>ROUND(SUM(BH90:BH300),2)</f>
        <v>0</v>
      </c>
      <c r="G33" s="26"/>
      <c r="H33" s="26"/>
      <c r="I33" s="67">
        <v>0.15</v>
      </c>
      <c r="J33" s="66">
        <v>0</v>
      </c>
      <c r="K33" s="27"/>
    </row>
    <row r="34" spans="2:11" s="1" customFormat="1" ht="14.45" customHeight="1" hidden="1">
      <c r="B34" s="25"/>
      <c r="C34" s="26"/>
      <c r="D34" s="26"/>
      <c r="E34" s="29" t="s">
        <v>36</v>
      </c>
      <c r="F34" s="66">
        <f>ROUND(SUM(BI90:BI300),2)</f>
        <v>0</v>
      </c>
      <c r="G34" s="26"/>
      <c r="H34" s="26"/>
      <c r="I34" s="67">
        <v>0</v>
      </c>
      <c r="J34" s="66">
        <v>0</v>
      </c>
      <c r="K34" s="27"/>
    </row>
    <row r="35" spans="2:11" s="1" customFormat="1" ht="6.95" customHeight="1">
      <c r="B35" s="25"/>
      <c r="C35" s="26"/>
      <c r="D35" s="26"/>
      <c r="E35" s="26"/>
      <c r="F35" s="26"/>
      <c r="G35" s="26"/>
      <c r="H35" s="26"/>
      <c r="I35" s="54"/>
      <c r="J35" s="26"/>
      <c r="K35" s="27"/>
    </row>
    <row r="36" spans="2:11" s="1" customFormat="1" ht="25.35" customHeight="1">
      <c r="B36" s="25"/>
      <c r="C36" s="68"/>
      <c r="D36" s="69" t="s">
        <v>37</v>
      </c>
      <c r="E36" s="40"/>
      <c r="F36" s="40"/>
      <c r="G36" s="70" t="s">
        <v>38</v>
      </c>
      <c r="H36" s="71" t="s">
        <v>39</v>
      </c>
      <c r="I36" s="72"/>
      <c r="J36" s="73">
        <f>SUM(J27:J34)</f>
        <v>0</v>
      </c>
      <c r="K36" s="74"/>
    </row>
    <row r="37" spans="2:11" s="1" customFormat="1" ht="14.45" customHeight="1">
      <c r="B37" s="30"/>
      <c r="C37" s="31"/>
      <c r="D37" s="31"/>
      <c r="E37" s="31"/>
      <c r="F37" s="31"/>
      <c r="G37" s="31"/>
      <c r="H37" s="31"/>
      <c r="I37" s="75"/>
      <c r="J37" s="31"/>
      <c r="K37" s="32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76"/>
      <c r="J41" s="34"/>
      <c r="K41" s="77"/>
    </row>
    <row r="42" spans="2:11" s="1" customFormat="1" ht="36.95" customHeight="1">
      <c r="B42" s="25"/>
      <c r="C42" s="20" t="s">
        <v>69</v>
      </c>
      <c r="D42" s="26"/>
      <c r="E42" s="26"/>
      <c r="F42" s="26"/>
      <c r="G42" s="26"/>
      <c r="H42" s="26"/>
      <c r="I42" s="54"/>
      <c r="J42" s="26"/>
      <c r="K42" s="27"/>
    </row>
    <row r="43" spans="2:11" s="1" customFormat="1" ht="6.95" customHeight="1">
      <c r="B43" s="25"/>
      <c r="C43" s="26"/>
      <c r="D43" s="26"/>
      <c r="E43" s="26"/>
      <c r="F43" s="26"/>
      <c r="G43" s="26"/>
      <c r="H43" s="26"/>
      <c r="I43" s="54"/>
      <c r="J43" s="26"/>
      <c r="K43" s="27"/>
    </row>
    <row r="44" spans="2:11" s="1" customFormat="1" ht="14.45" customHeight="1">
      <c r="B44" s="25"/>
      <c r="C44" s="24" t="s">
        <v>7</v>
      </c>
      <c r="D44" s="26"/>
      <c r="E44" s="26"/>
      <c r="F44" s="26"/>
      <c r="G44" s="26"/>
      <c r="H44" s="26"/>
      <c r="I44" s="54"/>
      <c r="J44" s="26"/>
      <c r="K44" s="27"/>
    </row>
    <row r="45" spans="2:11" s="1" customFormat="1" ht="22.5" customHeight="1">
      <c r="B45" s="25"/>
      <c r="C45" s="26"/>
      <c r="D45" s="26"/>
      <c r="E45" s="595" t="str">
        <f>E7</f>
        <v>Rekonstrukce elektrorozvodů</v>
      </c>
      <c r="F45" s="596"/>
      <c r="G45" s="596"/>
      <c r="H45" s="596"/>
      <c r="I45" s="54"/>
      <c r="J45" s="26"/>
      <c r="K45" s="27"/>
    </row>
    <row r="46" spans="2:11" s="1" customFormat="1" ht="14.45" customHeight="1">
      <c r="B46" s="25"/>
      <c r="C46" s="24" t="s">
        <v>67</v>
      </c>
      <c r="D46" s="26"/>
      <c r="E46" s="26"/>
      <c r="F46" s="26"/>
      <c r="G46" s="26"/>
      <c r="H46" s="26"/>
      <c r="I46" s="54"/>
      <c r="J46" s="26"/>
      <c r="K46" s="27"/>
    </row>
    <row r="47" spans="2:11" s="1" customFormat="1" ht="23.25" customHeight="1">
      <c r="B47" s="25"/>
      <c r="C47" s="26"/>
      <c r="D47" s="26"/>
      <c r="E47" s="597" t="str">
        <f>E9</f>
        <v>2 - Stavební práce pro 2NP a 3NP</v>
      </c>
      <c r="F47" s="598"/>
      <c r="G47" s="598"/>
      <c r="H47" s="598"/>
      <c r="I47" s="54"/>
      <c r="J47" s="26"/>
      <c r="K47" s="27"/>
    </row>
    <row r="48" spans="2:11" s="1" customFormat="1" ht="6.95" customHeight="1">
      <c r="B48" s="25"/>
      <c r="C48" s="26"/>
      <c r="D48" s="26"/>
      <c r="E48" s="26"/>
      <c r="F48" s="26"/>
      <c r="G48" s="26"/>
      <c r="H48" s="26"/>
      <c r="I48" s="54"/>
      <c r="J48" s="26"/>
      <c r="K48" s="27"/>
    </row>
    <row r="49" spans="2:11" s="1" customFormat="1" ht="18" customHeight="1">
      <c r="B49" s="25"/>
      <c r="C49" s="24" t="s">
        <v>12</v>
      </c>
      <c r="D49" s="26"/>
      <c r="E49" s="26"/>
      <c r="F49" s="23" t="str">
        <f>F12</f>
        <v>Kopidlno čp.1, Střední škola zahradnická</v>
      </c>
      <c r="G49" s="26"/>
      <c r="H49" s="26"/>
      <c r="I49" s="55" t="s">
        <v>14</v>
      </c>
      <c r="J49" s="56">
        <f>IF(J12="","",J12)</f>
        <v>42879</v>
      </c>
      <c r="K49" s="27"/>
    </row>
    <row r="50" spans="2:11" s="1" customFormat="1" ht="6.95" customHeight="1">
      <c r="B50" s="25"/>
      <c r="C50" s="26"/>
      <c r="D50" s="26"/>
      <c r="E50" s="26"/>
      <c r="F50" s="26"/>
      <c r="G50" s="26"/>
      <c r="H50" s="26"/>
      <c r="I50" s="54"/>
      <c r="J50" s="26"/>
      <c r="K50" s="27"/>
    </row>
    <row r="51" spans="2:11" s="1" customFormat="1" ht="15">
      <c r="B51" s="25"/>
      <c r="C51" s="24" t="s">
        <v>15</v>
      </c>
      <c r="D51" s="26"/>
      <c r="E51" s="26"/>
      <c r="F51" s="23" t="str">
        <f>E15</f>
        <v>Střední škola zahradnická Kopidlno</v>
      </c>
      <c r="G51" s="26"/>
      <c r="H51" s="26"/>
      <c r="I51" s="55" t="s">
        <v>22</v>
      </c>
      <c r="J51" s="23" t="str">
        <f>E21</f>
        <v>AMX, s.r.o., Slezská 848, 500 03  Hradec Králové</v>
      </c>
      <c r="K51" s="27"/>
    </row>
    <row r="52" spans="2:11" s="1" customFormat="1" ht="14.45" customHeight="1">
      <c r="B52" s="25"/>
      <c r="C52" s="24" t="s">
        <v>21</v>
      </c>
      <c r="D52" s="26"/>
      <c r="E52" s="26"/>
      <c r="F52" s="23" t="e">
        <f>IF(E18="","",E18)</f>
        <v>#REF!</v>
      </c>
      <c r="G52" s="26"/>
      <c r="H52" s="26"/>
      <c r="I52" s="54"/>
      <c r="J52" s="26"/>
      <c r="K52" s="27"/>
    </row>
    <row r="53" spans="2:11" s="1" customFormat="1" ht="10.35" customHeight="1">
      <c r="B53" s="25"/>
      <c r="C53" s="26"/>
      <c r="D53" s="26"/>
      <c r="E53" s="26"/>
      <c r="F53" s="26"/>
      <c r="G53" s="26"/>
      <c r="H53" s="26"/>
      <c r="I53" s="54"/>
      <c r="J53" s="26"/>
      <c r="K53" s="27"/>
    </row>
    <row r="54" spans="2:11" s="1" customFormat="1" ht="29.25" customHeight="1">
      <c r="B54" s="25"/>
      <c r="C54" s="78" t="s">
        <v>70</v>
      </c>
      <c r="D54" s="68"/>
      <c r="E54" s="68"/>
      <c r="F54" s="68"/>
      <c r="G54" s="68"/>
      <c r="H54" s="68"/>
      <c r="I54" s="79"/>
      <c r="J54" s="80" t="s">
        <v>71</v>
      </c>
      <c r="K54" s="81"/>
    </row>
    <row r="55" spans="2:11" s="1" customFormat="1" ht="10.35" customHeight="1">
      <c r="B55" s="25"/>
      <c r="C55" s="26"/>
      <c r="D55" s="26"/>
      <c r="E55" s="26"/>
      <c r="F55" s="26"/>
      <c r="G55" s="26"/>
      <c r="H55" s="26"/>
      <c r="I55" s="54"/>
      <c r="J55" s="26"/>
      <c r="K55" s="27"/>
    </row>
    <row r="56" spans="2:47" s="1" customFormat="1" ht="29.25" customHeight="1">
      <c r="B56" s="25"/>
      <c r="C56" s="82" t="s">
        <v>72</v>
      </c>
      <c r="D56" s="26"/>
      <c r="E56" s="26"/>
      <c r="F56" s="26"/>
      <c r="G56" s="26"/>
      <c r="H56" s="26"/>
      <c r="I56" s="54"/>
      <c r="J56" s="64">
        <f>J90</f>
        <v>0</v>
      </c>
      <c r="K56" s="27"/>
      <c r="AU56" s="14" t="s">
        <v>73</v>
      </c>
    </row>
    <row r="57" spans="2:11" s="3" customFormat="1" ht="24.95" customHeight="1">
      <c r="B57" s="83"/>
      <c r="C57" s="84"/>
      <c r="D57" s="85" t="s">
        <v>74</v>
      </c>
      <c r="E57" s="86"/>
      <c r="F57" s="86"/>
      <c r="G57" s="86"/>
      <c r="H57" s="86"/>
      <c r="I57" s="87"/>
      <c r="J57" s="88">
        <f>J91</f>
        <v>0</v>
      </c>
      <c r="K57" s="89"/>
    </row>
    <row r="58" spans="2:11" s="4" customFormat="1" ht="19.9" customHeight="1">
      <c r="B58" s="90"/>
      <c r="C58" s="91"/>
      <c r="D58" s="92" t="s">
        <v>75</v>
      </c>
      <c r="E58" s="93"/>
      <c r="F58" s="93"/>
      <c r="G58" s="93"/>
      <c r="H58" s="93"/>
      <c r="I58" s="94"/>
      <c r="J58" s="95">
        <f>J92</f>
        <v>0</v>
      </c>
      <c r="K58" s="96"/>
    </row>
    <row r="59" spans="2:11" s="4" customFormat="1" ht="19.9" customHeight="1">
      <c r="B59" s="90"/>
      <c r="C59" s="91"/>
      <c r="D59" s="92" t="s">
        <v>76</v>
      </c>
      <c r="E59" s="93"/>
      <c r="F59" s="93"/>
      <c r="G59" s="93"/>
      <c r="H59" s="93"/>
      <c r="I59" s="94"/>
      <c r="J59" s="95">
        <f>J172</f>
        <v>0</v>
      </c>
      <c r="K59" s="96"/>
    </row>
    <row r="60" spans="2:11" s="4" customFormat="1" ht="19.9" customHeight="1">
      <c r="B60" s="90"/>
      <c r="C60" s="91"/>
      <c r="D60" s="92" t="s">
        <v>77</v>
      </c>
      <c r="E60" s="93"/>
      <c r="F60" s="93"/>
      <c r="G60" s="93"/>
      <c r="H60" s="93"/>
      <c r="I60" s="94"/>
      <c r="J60" s="95">
        <f>J201</f>
        <v>0</v>
      </c>
      <c r="K60" s="96"/>
    </row>
    <row r="61" spans="2:11" s="4" customFormat="1" ht="19.9" customHeight="1">
      <c r="B61" s="90"/>
      <c r="C61" s="91"/>
      <c r="D61" s="92" t="s">
        <v>78</v>
      </c>
      <c r="E61" s="93"/>
      <c r="F61" s="93"/>
      <c r="G61" s="93"/>
      <c r="H61" s="93"/>
      <c r="I61" s="94"/>
      <c r="J61" s="95">
        <f>J237</f>
        <v>0</v>
      </c>
      <c r="K61" s="96"/>
    </row>
    <row r="62" spans="2:11" s="3" customFormat="1" ht="24.95" customHeight="1">
      <c r="B62" s="83"/>
      <c r="C62" s="84"/>
      <c r="D62" s="85" t="s">
        <v>79</v>
      </c>
      <c r="E62" s="86"/>
      <c r="F62" s="86"/>
      <c r="G62" s="86"/>
      <c r="H62" s="86"/>
      <c r="I62" s="87"/>
      <c r="J62" s="88">
        <f>J240</f>
        <v>0</v>
      </c>
      <c r="K62" s="89"/>
    </row>
    <row r="63" spans="2:11" s="4" customFormat="1" ht="19.9" customHeight="1">
      <c r="B63" s="90"/>
      <c r="C63" s="91"/>
      <c r="D63" s="92" t="s">
        <v>303</v>
      </c>
      <c r="E63" s="93"/>
      <c r="F63" s="93"/>
      <c r="G63" s="93"/>
      <c r="H63" s="93"/>
      <c r="I63" s="94"/>
      <c r="J63" s="95">
        <f>J241</f>
        <v>0</v>
      </c>
      <c r="K63" s="96"/>
    </row>
    <row r="64" spans="2:11" s="4" customFormat="1" ht="19.9" customHeight="1">
      <c r="B64" s="90"/>
      <c r="C64" s="91"/>
      <c r="D64" s="92" t="s">
        <v>80</v>
      </c>
      <c r="E64" s="93"/>
      <c r="F64" s="93"/>
      <c r="G64" s="93"/>
      <c r="H64" s="93"/>
      <c r="I64" s="94"/>
      <c r="J64" s="95">
        <f>J242</f>
        <v>0</v>
      </c>
      <c r="K64" s="96"/>
    </row>
    <row r="65" spans="2:11" s="3" customFormat="1" ht="24.95" customHeight="1">
      <c r="B65" s="83"/>
      <c r="C65" s="84"/>
      <c r="D65" s="85" t="s">
        <v>81</v>
      </c>
      <c r="E65" s="86"/>
      <c r="F65" s="86"/>
      <c r="G65" s="86"/>
      <c r="H65" s="86"/>
      <c r="I65" s="87"/>
      <c r="J65" s="88">
        <f>J269</f>
        <v>0</v>
      </c>
      <c r="K65" s="89"/>
    </row>
    <row r="66" spans="2:11" s="4" customFormat="1" ht="19.9" customHeight="1">
      <c r="B66" s="90"/>
      <c r="C66" s="91"/>
      <c r="D66" s="92" t="s">
        <v>82</v>
      </c>
      <c r="E66" s="93"/>
      <c r="F66" s="93"/>
      <c r="G66" s="93"/>
      <c r="H66" s="93"/>
      <c r="I66" s="94"/>
      <c r="J66" s="95">
        <f>J270</f>
        <v>0</v>
      </c>
      <c r="K66" s="96"/>
    </row>
    <row r="67" spans="2:11" s="3" customFormat="1" ht="24.95" customHeight="1">
      <c r="B67" s="83"/>
      <c r="C67" s="84"/>
      <c r="D67" s="85" t="s">
        <v>83</v>
      </c>
      <c r="E67" s="86"/>
      <c r="F67" s="86"/>
      <c r="G67" s="86"/>
      <c r="H67" s="86"/>
      <c r="I67" s="87"/>
      <c r="J67" s="88">
        <f>J276</f>
        <v>0</v>
      </c>
      <c r="K67" s="89"/>
    </row>
    <row r="68" spans="2:11" s="4" customFormat="1" ht="19.9" customHeight="1">
      <c r="B68" s="90"/>
      <c r="C68" s="91"/>
      <c r="D68" s="92" t="s">
        <v>84</v>
      </c>
      <c r="E68" s="93"/>
      <c r="F68" s="93"/>
      <c r="G68" s="93"/>
      <c r="H68" s="93"/>
      <c r="I68" s="94"/>
      <c r="J68" s="95">
        <f>J277</f>
        <v>0</v>
      </c>
      <c r="K68" s="96"/>
    </row>
    <row r="69" spans="2:11" s="4" customFormat="1" ht="19.9" customHeight="1">
      <c r="B69" s="90"/>
      <c r="C69" s="91"/>
      <c r="D69" s="92" t="s">
        <v>85</v>
      </c>
      <c r="E69" s="93"/>
      <c r="F69" s="93"/>
      <c r="G69" s="93"/>
      <c r="H69" s="93"/>
      <c r="I69" s="94"/>
      <c r="J69" s="95">
        <f>J284</f>
        <v>0</v>
      </c>
      <c r="K69" s="96"/>
    </row>
    <row r="70" spans="2:11" s="4" customFormat="1" ht="19.9" customHeight="1">
      <c r="B70" s="90"/>
      <c r="C70" s="91"/>
      <c r="D70" s="92" t="s">
        <v>86</v>
      </c>
      <c r="E70" s="93"/>
      <c r="F70" s="93"/>
      <c r="G70" s="93"/>
      <c r="H70" s="93"/>
      <c r="I70" s="94"/>
      <c r="J70" s="95">
        <f>J296</f>
        <v>0</v>
      </c>
      <c r="K70" s="96"/>
    </row>
    <row r="71" spans="2:11" s="1" customFormat="1" ht="21.75" customHeight="1">
      <c r="B71" s="25"/>
      <c r="C71" s="26"/>
      <c r="D71" s="26"/>
      <c r="E71" s="26"/>
      <c r="F71" s="26"/>
      <c r="G71" s="26"/>
      <c r="H71" s="26"/>
      <c r="I71" s="54"/>
      <c r="J71" s="26"/>
      <c r="K71" s="27"/>
    </row>
    <row r="72" spans="2:11" s="1" customFormat="1" ht="6.95" customHeight="1">
      <c r="B72" s="30"/>
      <c r="C72" s="31"/>
      <c r="D72" s="31"/>
      <c r="E72" s="31"/>
      <c r="F72" s="31"/>
      <c r="G72" s="31"/>
      <c r="H72" s="31"/>
      <c r="I72" s="75"/>
      <c r="J72" s="31"/>
      <c r="K72" s="32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76"/>
      <c r="J76" s="34"/>
      <c r="K76" s="34"/>
      <c r="L76" s="25"/>
    </row>
    <row r="77" spans="2:12" s="1" customFormat="1" ht="36.95" customHeight="1">
      <c r="B77" s="25"/>
      <c r="C77" s="35" t="s">
        <v>87</v>
      </c>
      <c r="L77" s="25"/>
    </row>
    <row r="78" spans="2:12" s="1" customFormat="1" ht="6.95" customHeight="1">
      <c r="B78" s="25"/>
      <c r="L78" s="25"/>
    </row>
    <row r="79" spans="2:12" s="1" customFormat="1" ht="14.45" customHeight="1">
      <c r="B79" s="25"/>
      <c r="C79" s="36" t="s">
        <v>7</v>
      </c>
      <c r="L79" s="25"/>
    </row>
    <row r="80" spans="2:12" s="1" customFormat="1" ht="22.5" customHeight="1">
      <c r="B80" s="25"/>
      <c r="E80" s="588" t="str">
        <f>E7</f>
        <v>Rekonstrukce elektrorozvodů</v>
      </c>
      <c r="F80" s="589"/>
      <c r="G80" s="589"/>
      <c r="H80" s="589"/>
      <c r="L80" s="25"/>
    </row>
    <row r="81" spans="2:12" s="1" customFormat="1" ht="14.45" customHeight="1">
      <c r="B81" s="25"/>
      <c r="C81" s="36" t="s">
        <v>67</v>
      </c>
      <c r="L81" s="25"/>
    </row>
    <row r="82" spans="2:12" s="1" customFormat="1" ht="23.25" customHeight="1">
      <c r="B82" s="25"/>
      <c r="E82" s="590" t="str">
        <f>E9</f>
        <v>2 - Stavební práce pro 2NP a 3NP</v>
      </c>
      <c r="F82" s="591"/>
      <c r="G82" s="591"/>
      <c r="H82" s="591"/>
      <c r="L82" s="25"/>
    </row>
    <row r="83" spans="2:12" s="1" customFormat="1" ht="6.95" customHeight="1">
      <c r="B83" s="25"/>
      <c r="L83" s="25"/>
    </row>
    <row r="84" spans="2:12" s="1" customFormat="1" ht="18" customHeight="1">
      <c r="B84" s="25"/>
      <c r="C84" s="36" t="s">
        <v>12</v>
      </c>
      <c r="F84" s="97" t="str">
        <f>F12</f>
        <v>Kopidlno čp.1, Střední škola zahradnická</v>
      </c>
      <c r="I84" s="98" t="s">
        <v>14</v>
      </c>
      <c r="J84" s="37">
        <f>IF(J12="","",J12)</f>
        <v>42879</v>
      </c>
      <c r="L84" s="25"/>
    </row>
    <row r="85" spans="2:12" s="1" customFormat="1" ht="6.95" customHeight="1">
      <c r="B85" s="25"/>
      <c r="L85" s="25"/>
    </row>
    <row r="86" spans="2:12" s="1" customFormat="1" ht="15">
      <c r="B86" s="25"/>
      <c r="C86" s="36" t="s">
        <v>15</v>
      </c>
      <c r="F86" s="97" t="str">
        <f>E15</f>
        <v>Střední škola zahradnická Kopidlno</v>
      </c>
      <c r="I86" s="98" t="s">
        <v>22</v>
      </c>
      <c r="J86" s="97" t="str">
        <f>E21</f>
        <v>AMX, s.r.o., Slezská 848, 500 03  Hradec Králové</v>
      </c>
      <c r="L86" s="25"/>
    </row>
    <row r="87" spans="2:12" s="1" customFormat="1" ht="14.45" customHeight="1">
      <c r="B87" s="25"/>
      <c r="C87" s="36" t="s">
        <v>21</v>
      </c>
      <c r="F87" s="97" t="e">
        <f>IF(E18="","",E18)</f>
        <v>#REF!</v>
      </c>
      <c r="L87" s="25"/>
    </row>
    <row r="88" spans="2:12" s="1" customFormat="1" ht="10.35" customHeight="1">
      <c r="B88" s="25"/>
      <c r="L88" s="25"/>
    </row>
    <row r="89" spans="2:20" s="5" customFormat="1" ht="29.25" customHeight="1">
      <c r="B89" s="99"/>
      <c r="C89" s="100" t="s">
        <v>88</v>
      </c>
      <c r="D89" s="101" t="s">
        <v>41</v>
      </c>
      <c r="E89" s="101" t="s">
        <v>40</v>
      </c>
      <c r="F89" s="101" t="s">
        <v>89</v>
      </c>
      <c r="G89" s="101" t="s">
        <v>90</v>
      </c>
      <c r="H89" s="101" t="s">
        <v>91</v>
      </c>
      <c r="I89" s="102" t="s">
        <v>92</v>
      </c>
      <c r="J89" s="101" t="s">
        <v>71</v>
      </c>
      <c r="K89" s="103" t="s">
        <v>93</v>
      </c>
      <c r="L89" s="99"/>
      <c r="M89" s="41" t="s">
        <v>94</v>
      </c>
      <c r="N89" s="42" t="s">
        <v>31</v>
      </c>
      <c r="O89" s="42" t="s">
        <v>95</v>
      </c>
      <c r="P89" s="42" t="s">
        <v>96</v>
      </c>
      <c r="Q89" s="42" t="s">
        <v>97</v>
      </c>
      <c r="R89" s="42" t="s">
        <v>98</v>
      </c>
      <c r="S89" s="42" t="s">
        <v>99</v>
      </c>
      <c r="T89" s="43" t="s">
        <v>100</v>
      </c>
    </row>
    <row r="90" spans="2:63" s="1" customFormat="1" ht="29.25" customHeight="1">
      <c r="B90" s="25"/>
      <c r="C90" s="45" t="s">
        <v>72</v>
      </c>
      <c r="J90" s="104">
        <f>BK90</f>
        <v>0</v>
      </c>
      <c r="L90" s="25"/>
      <c r="M90" s="44"/>
      <c r="N90" s="38"/>
      <c r="O90" s="38"/>
      <c r="P90" s="105">
        <f>P91+P240+P269+P276</f>
        <v>0</v>
      </c>
      <c r="Q90" s="38"/>
      <c r="R90" s="105">
        <f>R91+R240+R269+R276</f>
        <v>9.8810938</v>
      </c>
      <c r="S90" s="38"/>
      <c r="T90" s="106">
        <f>T91+T240+T269+T276</f>
        <v>0</v>
      </c>
      <c r="AT90" s="14" t="s">
        <v>42</v>
      </c>
      <c r="AU90" s="14" t="s">
        <v>73</v>
      </c>
      <c r="BK90" s="107">
        <f>BK91+BK240+BK269+BK276</f>
        <v>0</v>
      </c>
    </row>
    <row r="91" spans="2:63" s="6" customFormat="1" ht="37.35" customHeight="1">
      <c r="B91" s="108"/>
      <c r="D91" s="109" t="s">
        <v>42</v>
      </c>
      <c r="E91" s="110" t="s">
        <v>101</v>
      </c>
      <c r="F91" s="110" t="s">
        <v>101</v>
      </c>
      <c r="I91" s="111"/>
      <c r="J91" s="112">
        <f>BK91</f>
        <v>0</v>
      </c>
      <c r="L91" s="108"/>
      <c r="M91" s="113"/>
      <c r="N91" s="114"/>
      <c r="O91" s="114"/>
      <c r="P91" s="115">
        <f>P92+P172+P201+P237</f>
        <v>0</v>
      </c>
      <c r="Q91" s="114"/>
      <c r="R91" s="115">
        <f>R92+R172+R201+R237</f>
        <v>5.785175000000001</v>
      </c>
      <c r="S91" s="114"/>
      <c r="T91" s="116">
        <f>T92+T172+T201+T237</f>
        <v>0</v>
      </c>
      <c r="AR91" s="109" t="s">
        <v>44</v>
      </c>
      <c r="AT91" s="117" t="s">
        <v>42</v>
      </c>
      <c r="AU91" s="117" t="s">
        <v>43</v>
      </c>
      <c r="AY91" s="109" t="s">
        <v>102</v>
      </c>
      <c r="BK91" s="118">
        <f>BK92+BK172+BK201+BK237</f>
        <v>0</v>
      </c>
    </row>
    <row r="92" spans="2:63" s="6" customFormat="1" ht="19.9" customHeight="1">
      <c r="B92" s="108"/>
      <c r="D92" s="119" t="s">
        <v>42</v>
      </c>
      <c r="E92" s="120" t="s">
        <v>103</v>
      </c>
      <c r="F92" s="120" t="s">
        <v>104</v>
      </c>
      <c r="I92" s="111"/>
      <c r="J92" s="121">
        <f>BK92</f>
        <v>0</v>
      </c>
      <c r="L92" s="108"/>
      <c r="M92" s="113"/>
      <c r="N92" s="114"/>
      <c r="O92" s="114"/>
      <c r="P92" s="115">
        <f>SUM(P93:P171)</f>
        <v>0</v>
      </c>
      <c r="Q92" s="114"/>
      <c r="R92" s="115">
        <f>SUM(R93:R171)</f>
        <v>5.5087584000000005</v>
      </c>
      <c r="S92" s="114"/>
      <c r="T92" s="116">
        <f>SUM(T93:T171)</f>
        <v>0</v>
      </c>
      <c r="AR92" s="109" t="s">
        <v>44</v>
      </c>
      <c r="AT92" s="117" t="s">
        <v>42</v>
      </c>
      <c r="AU92" s="117" t="s">
        <v>44</v>
      </c>
      <c r="AY92" s="109" t="s">
        <v>102</v>
      </c>
      <c r="BK92" s="118">
        <f>SUM(BK93:BK171)</f>
        <v>0</v>
      </c>
    </row>
    <row r="93" spans="2:65" s="1" customFormat="1" ht="22.5" customHeight="1">
      <c r="B93" s="122"/>
      <c r="C93" s="123"/>
      <c r="D93" s="123"/>
      <c r="E93" s="124"/>
      <c r="F93" s="125"/>
      <c r="G93" s="126"/>
      <c r="H93" s="127"/>
      <c r="I93" s="128"/>
      <c r="J93" s="129"/>
      <c r="K93" s="125"/>
      <c r="L93" s="25"/>
      <c r="M93" s="130" t="s">
        <v>1</v>
      </c>
      <c r="N93" s="131" t="s">
        <v>32</v>
      </c>
      <c r="O93" s="26"/>
      <c r="P93" s="132">
        <f>O93*H93</f>
        <v>0</v>
      </c>
      <c r="Q93" s="132">
        <v>0.0284</v>
      </c>
      <c r="R93" s="132">
        <f>Q93*H93</f>
        <v>0</v>
      </c>
      <c r="S93" s="132">
        <v>0</v>
      </c>
      <c r="T93" s="133">
        <f>S93*H93</f>
        <v>0</v>
      </c>
      <c r="AR93" s="14" t="s">
        <v>108</v>
      </c>
      <c r="AT93" s="14" t="s">
        <v>105</v>
      </c>
      <c r="AU93" s="14" t="s">
        <v>47</v>
      </c>
      <c r="AY93" s="14" t="s">
        <v>102</v>
      </c>
      <c r="BE93" s="134">
        <f>IF(N93="základní",J93,0)</f>
        <v>0</v>
      </c>
      <c r="BF93" s="134">
        <f>IF(N93="snížená",J93,0)</f>
        <v>0</v>
      </c>
      <c r="BG93" s="134">
        <f>IF(N93="zákl. přenesená",J93,0)</f>
        <v>0</v>
      </c>
      <c r="BH93" s="134">
        <f>IF(N93="sníž. přenesená",J93,0)</f>
        <v>0</v>
      </c>
      <c r="BI93" s="134">
        <f>IF(N93="nulová",J93,0)</f>
        <v>0</v>
      </c>
      <c r="BJ93" s="14" t="s">
        <v>44</v>
      </c>
      <c r="BK93" s="134">
        <f>ROUND(I93*H93,2)</f>
        <v>0</v>
      </c>
      <c r="BL93" s="14" t="s">
        <v>108</v>
      </c>
      <c r="BM93" s="14" t="s">
        <v>109</v>
      </c>
    </row>
    <row r="94" spans="2:47" s="1" customFormat="1" ht="13.5">
      <c r="B94" s="25"/>
      <c r="D94" s="135"/>
      <c r="F94" s="136"/>
      <c r="I94" s="137"/>
      <c r="L94" s="25"/>
      <c r="M94" s="138"/>
      <c r="N94" s="26"/>
      <c r="O94" s="26"/>
      <c r="P94" s="26"/>
      <c r="Q94" s="26"/>
      <c r="R94" s="26"/>
      <c r="S94" s="26"/>
      <c r="T94" s="39"/>
      <c r="AT94" s="14" t="s">
        <v>110</v>
      </c>
      <c r="AU94" s="14" t="s">
        <v>47</v>
      </c>
    </row>
    <row r="95" spans="2:51" s="7" customFormat="1" ht="13.5">
      <c r="B95" s="139"/>
      <c r="D95" s="135"/>
      <c r="E95" s="140"/>
      <c r="F95" s="141"/>
      <c r="H95" s="142"/>
      <c r="I95" s="143"/>
      <c r="L95" s="139"/>
      <c r="M95" s="144"/>
      <c r="N95" s="145"/>
      <c r="O95" s="145"/>
      <c r="P95" s="145"/>
      <c r="Q95" s="145"/>
      <c r="R95" s="145"/>
      <c r="S95" s="145"/>
      <c r="T95" s="146"/>
      <c r="AT95" s="142" t="s">
        <v>111</v>
      </c>
      <c r="AU95" s="142" t="s">
        <v>47</v>
      </c>
      <c r="AV95" s="7" t="s">
        <v>44</v>
      </c>
      <c r="AW95" s="7" t="s">
        <v>113</v>
      </c>
      <c r="AX95" s="7" t="s">
        <v>43</v>
      </c>
      <c r="AY95" s="142" t="s">
        <v>102</v>
      </c>
    </row>
    <row r="96" spans="2:51" s="8" customFormat="1" ht="13.5">
      <c r="B96" s="147"/>
      <c r="D96" s="135"/>
      <c r="E96" s="148"/>
      <c r="F96" s="149"/>
      <c r="H96" s="150"/>
      <c r="I96" s="151"/>
      <c r="L96" s="147"/>
      <c r="M96" s="152"/>
      <c r="N96" s="153"/>
      <c r="O96" s="153"/>
      <c r="P96" s="153"/>
      <c r="Q96" s="153"/>
      <c r="R96" s="153"/>
      <c r="S96" s="153"/>
      <c r="T96" s="154"/>
      <c r="AT96" s="148" t="s">
        <v>111</v>
      </c>
      <c r="AU96" s="148" t="s">
        <v>47</v>
      </c>
      <c r="AV96" s="8" t="s">
        <v>47</v>
      </c>
      <c r="AW96" s="8" t="s">
        <v>113</v>
      </c>
      <c r="AX96" s="8" t="s">
        <v>43</v>
      </c>
      <c r="AY96" s="148" t="s">
        <v>102</v>
      </c>
    </row>
    <row r="97" spans="2:51" s="7" customFormat="1" ht="13.5">
      <c r="B97" s="139"/>
      <c r="D97" s="135"/>
      <c r="E97" s="140"/>
      <c r="F97" s="141"/>
      <c r="H97" s="142"/>
      <c r="I97" s="143"/>
      <c r="L97" s="139"/>
      <c r="M97" s="144"/>
      <c r="N97" s="145"/>
      <c r="O97" s="145"/>
      <c r="P97" s="145"/>
      <c r="Q97" s="145"/>
      <c r="R97" s="145"/>
      <c r="S97" s="145"/>
      <c r="T97" s="146"/>
      <c r="AT97" s="142" t="s">
        <v>111</v>
      </c>
      <c r="AU97" s="142" t="s">
        <v>47</v>
      </c>
      <c r="AV97" s="7" t="s">
        <v>44</v>
      </c>
      <c r="AW97" s="7" t="s">
        <v>113</v>
      </c>
      <c r="AX97" s="7" t="s">
        <v>43</v>
      </c>
      <c r="AY97" s="142" t="s">
        <v>102</v>
      </c>
    </row>
    <row r="98" spans="2:51" s="8" customFormat="1" ht="13.5">
      <c r="B98" s="147"/>
      <c r="D98" s="135"/>
      <c r="E98" s="148"/>
      <c r="F98" s="149"/>
      <c r="H98" s="150"/>
      <c r="I98" s="151"/>
      <c r="L98" s="147"/>
      <c r="M98" s="152"/>
      <c r="N98" s="153"/>
      <c r="O98" s="153"/>
      <c r="P98" s="153"/>
      <c r="Q98" s="153"/>
      <c r="R98" s="153"/>
      <c r="S98" s="153"/>
      <c r="T98" s="154"/>
      <c r="AT98" s="148" t="s">
        <v>111</v>
      </c>
      <c r="AU98" s="148" t="s">
        <v>47</v>
      </c>
      <c r="AV98" s="8" t="s">
        <v>47</v>
      </c>
      <c r="AW98" s="8" t="s">
        <v>113</v>
      </c>
      <c r="AX98" s="8" t="s">
        <v>43</v>
      </c>
      <c r="AY98" s="148" t="s">
        <v>102</v>
      </c>
    </row>
    <row r="99" spans="2:51" s="8" customFormat="1" ht="13.5">
      <c r="B99" s="147"/>
      <c r="D99" s="135"/>
      <c r="E99" s="148"/>
      <c r="F99" s="149"/>
      <c r="H99" s="150"/>
      <c r="I99" s="151"/>
      <c r="L99" s="147"/>
      <c r="M99" s="152"/>
      <c r="N99" s="153"/>
      <c r="O99" s="153"/>
      <c r="P99" s="153"/>
      <c r="Q99" s="153"/>
      <c r="R99" s="153"/>
      <c r="S99" s="153"/>
      <c r="T99" s="154"/>
      <c r="AT99" s="148" t="s">
        <v>111</v>
      </c>
      <c r="AU99" s="148" t="s">
        <v>47</v>
      </c>
      <c r="AV99" s="8" t="s">
        <v>47</v>
      </c>
      <c r="AW99" s="8" t="s">
        <v>113</v>
      </c>
      <c r="AX99" s="8" t="s">
        <v>43</v>
      </c>
      <c r="AY99" s="148" t="s">
        <v>102</v>
      </c>
    </row>
    <row r="100" spans="2:51" s="9" customFormat="1" ht="13.5">
      <c r="B100" s="155"/>
      <c r="D100" s="135"/>
      <c r="E100" s="156"/>
      <c r="F100" s="157"/>
      <c r="H100" s="158"/>
      <c r="I100" s="159"/>
      <c r="L100" s="155"/>
      <c r="M100" s="160"/>
      <c r="N100" s="161"/>
      <c r="O100" s="161"/>
      <c r="P100" s="161"/>
      <c r="Q100" s="161"/>
      <c r="R100" s="161"/>
      <c r="S100" s="161"/>
      <c r="T100" s="162"/>
      <c r="AT100" s="156" t="s">
        <v>111</v>
      </c>
      <c r="AU100" s="156" t="s">
        <v>47</v>
      </c>
      <c r="AV100" s="9" t="s">
        <v>118</v>
      </c>
      <c r="AW100" s="9" t="s">
        <v>113</v>
      </c>
      <c r="AX100" s="9" t="s">
        <v>43</v>
      </c>
      <c r="AY100" s="156" t="s">
        <v>102</v>
      </c>
    </row>
    <row r="101" spans="2:51" s="10" customFormat="1" ht="13.5">
      <c r="B101" s="163"/>
      <c r="D101" s="164"/>
      <c r="E101" s="165"/>
      <c r="F101" s="166"/>
      <c r="H101" s="167"/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72" t="s">
        <v>111</v>
      </c>
      <c r="AU101" s="172" t="s">
        <v>47</v>
      </c>
      <c r="AV101" s="10" t="s">
        <v>108</v>
      </c>
      <c r="AW101" s="10" t="s">
        <v>113</v>
      </c>
      <c r="AX101" s="10" t="s">
        <v>44</v>
      </c>
      <c r="AY101" s="172" t="s">
        <v>102</v>
      </c>
    </row>
    <row r="102" spans="2:65" s="1" customFormat="1" ht="22.5" customHeight="1">
      <c r="B102" s="122"/>
      <c r="C102" s="123"/>
      <c r="D102" s="123"/>
      <c r="E102" s="124"/>
      <c r="F102" s="125"/>
      <c r="G102" s="126"/>
      <c r="H102" s="127"/>
      <c r="I102" s="128"/>
      <c r="J102" s="129"/>
      <c r="K102" s="125"/>
      <c r="L102" s="25"/>
      <c r="M102" s="130" t="s">
        <v>1</v>
      </c>
      <c r="N102" s="131" t="s">
        <v>32</v>
      </c>
      <c r="O102" s="26"/>
      <c r="P102" s="132">
        <f>O102*H102</f>
        <v>0</v>
      </c>
      <c r="Q102" s="132">
        <v>0.0284</v>
      </c>
      <c r="R102" s="132">
        <f>Q102*H102</f>
        <v>0</v>
      </c>
      <c r="S102" s="132">
        <v>0</v>
      </c>
      <c r="T102" s="133">
        <f>S102*H102</f>
        <v>0</v>
      </c>
      <c r="AR102" s="14" t="s">
        <v>108</v>
      </c>
      <c r="AT102" s="14" t="s">
        <v>105</v>
      </c>
      <c r="AU102" s="14" t="s">
        <v>47</v>
      </c>
      <c r="AY102" s="14" t="s">
        <v>102</v>
      </c>
      <c r="BE102" s="134">
        <f>IF(N102="základní",J102,0)</f>
        <v>0</v>
      </c>
      <c r="BF102" s="134">
        <f>IF(N102="snížená",J102,0)</f>
        <v>0</v>
      </c>
      <c r="BG102" s="134">
        <f>IF(N102="zákl. přenesená",J102,0)</f>
        <v>0</v>
      </c>
      <c r="BH102" s="134">
        <f>IF(N102="sníž. přenesená",J102,0)</f>
        <v>0</v>
      </c>
      <c r="BI102" s="134">
        <f>IF(N102="nulová",J102,0)</f>
        <v>0</v>
      </c>
      <c r="BJ102" s="14" t="s">
        <v>44</v>
      </c>
      <c r="BK102" s="134">
        <f>ROUND(I102*H102,2)</f>
        <v>0</v>
      </c>
      <c r="BL102" s="14" t="s">
        <v>108</v>
      </c>
      <c r="BM102" s="14" t="s">
        <v>120</v>
      </c>
    </row>
    <row r="103" spans="2:47" s="1" customFormat="1" ht="13.5">
      <c r="B103" s="25"/>
      <c r="D103" s="135"/>
      <c r="F103" s="136"/>
      <c r="I103" s="137"/>
      <c r="L103" s="25"/>
      <c r="M103" s="138"/>
      <c r="N103" s="26"/>
      <c r="O103" s="26"/>
      <c r="P103" s="26"/>
      <c r="Q103" s="26"/>
      <c r="R103" s="26"/>
      <c r="S103" s="26"/>
      <c r="T103" s="39"/>
      <c r="AT103" s="14" t="s">
        <v>110</v>
      </c>
      <c r="AU103" s="14" t="s">
        <v>47</v>
      </c>
    </row>
    <row r="104" spans="2:51" s="7" customFormat="1" ht="13.5">
      <c r="B104" s="139"/>
      <c r="D104" s="135"/>
      <c r="E104" s="140"/>
      <c r="F104" s="141"/>
      <c r="H104" s="142"/>
      <c r="I104" s="143"/>
      <c r="L104" s="139"/>
      <c r="M104" s="144"/>
      <c r="N104" s="145"/>
      <c r="O104" s="145"/>
      <c r="P104" s="145"/>
      <c r="Q104" s="145"/>
      <c r="R104" s="145"/>
      <c r="S104" s="145"/>
      <c r="T104" s="146"/>
      <c r="AT104" s="142" t="s">
        <v>111</v>
      </c>
      <c r="AU104" s="142" t="s">
        <v>47</v>
      </c>
      <c r="AV104" s="7" t="s">
        <v>44</v>
      </c>
      <c r="AW104" s="7" t="s">
        <v>113</v>
      </c>
      <c r="AX104" s="7" t="s">
        <v>43</v>
      </c>
      <c r="AY104" s="142" t="s">
        <v>102</v>
      </c>
    </row>
    <row r="105" spans="2:51" s="7" customFormat="1" ht="13.5">
      <c r="B105" s="139"/>
      <c r="D105" s="135"/>
      <c r="E105" s="140"/>
      <c r="F105" s="141"/>
      <c r="H105" s="142"/>
      <c r="I105" s="143"/>
      <c r="L105" s="139"/>
      <c r="M105" s="144"/>
      <c r="N105" s="145"/>
      <c r="O105" s="145"/>
      <c r="P105" s="145"/>
      <c r="Q105" s="145"/>
      <c r="R105" s="145"/>
      <c r="S105" s="145"/>
      <c r="T105" s="146"/>
      <c r="AT105" s="142" t="s">
        <v>111</v>
      </c>
      <c r="AU105" s="142" t="s">
        <v>47</v>
      </c>
      <c r="AV105" s="7" t="s">
        <v>44</v>
      </c>
      <c r="AW105" s="7" t="s">
        <v>113</v>
      </c>
      <c r="AX105" s="7" t="s">
        <v>43</v>
      </c>
      <c r="AY105" s="142" t="s">
        <v>102</v>
      </c>
    </row>
    <row r="106" spans="2:51" s="8" customFormat="1" ht="13.5">
      <c r="B106" s="147"/>
      <c r="D106" s="135"/>
      <c r="E106" s="148"/>
      <c r="F106" s="149"/>
      <c r="H106" s="150"/>
      <c r="I106" s="151"/>
      <c r="L106" s="147"/>
      <c r="M106" s="152"/>
      <c r="N106" s="153"/>
      <c r="O106" s="153"/>
      <c r="P106" s="153"/>
      <c r="Q106" s="153"/>
      <c r="R106" s="153"/>
      <c r="S106" s="153"/>
      <c r="T106" s="154"/>
      <c r="AT106" s="148" t="s">
        <v>111</v>
      </c>
      <c r="AU106" s="148" t="s">
        <v>47</v>
      </c>
      <c r="AV106" s="8" t="s">
        <v>47</v>
      </c>
      <c r="AW106" s="8" t="s">
        <v>113</v>
      </c>
      <c r="AX106" s="8" t="s">
        <v>43</v>
      </c>
      <c r="AY106" s="148" t="s">
        <v>102</v>
      </c>
    </row>
    <row r="107" spans="2:51" s="8" customFormat="1" ht="13.5">
      <c r="B107" s="147"/>
      <c r="D107" s="135"/>
      <c r="E107" s="148"/>
      <c r="F107" s="149"/>
      <c r="H107" s="150"/>
      <c r="I107" s="151"/>
      <c r="L107" s="147"/>
      <c r="M107" s="152"/>
      <c r="N107" s="153"/>
      <c r="O107" s="153"/>
      <c r="P107" s="153"/>
      <c r="Q107" s="153"/>
      <c r="R107" s="153"/>
      <c r="S107" s="153"/>
      <c r="T107" s="154"/>
      <c r="AT107" s="148" t="s">
        <v>111</v>
      </c>
      <c r="AU107" s="148" t="s">
        <v>47</v>
      </c>
      <c r="AV107" s="8" t="s">
        <v>47</v>
      </c>
      <c r="AW107" s="8" t="s">
        <v>113</v>
      </c>
      <c r="AX107" s="8" t="s">
        <v>43</v>
      </c>
      <c r="AY107" s="148" t="s">
        <v>102</v>
      </c>
    </row>
    <row r="108" spans="2:51" s="8" customFormat="1" ht="13.5">
      <c r="B108" s="147"/>
      <c r="D108" s="135"/>
      <c r="E108" s="148"/>
      <c r="F108" s="149"/>
      <c r="H108" s="150"/>
      <c r="I108" s="151"/>
      <c r="L108" s="147"/>
      <c r="M108" s="152"/>
      <c r="N108" s="153"/>
      <c r="O108" s="153"/>
      <c r="P108" s="153"/>
      <c r="Q108" s="153"/>
      <c r="R108" s="153"/>
      <c r="S108" s="153"/>
      <c r="T108" s="154"/>
      <c r="AT108" s="148" t="s">
        <v>111</v>
      </c>
      <c r="AU108" s="148" t="s">
        <v>47</v>
      </c>
      <c r="AV108" s="8" t="s">
        <v>47</v>
      </c>
      <c r="AW108" s="8" t="s">
        <v>113</v>
      </c>
      <c r="AX108" s="8" t="s">
        <v>43</v>
      </c>
      <c r="AY108" s="148" t="s">
        <v>102</v>
      </c>
    </row>
    <row r="109" spans="2:51" s="8" customFormat="1" ht="13.5">
      <c r="B109" s="147"/>
      <c r="D109" s="135"/>
      <c r="E109" s="148"/>
      <c r="F109" s="149"/>
      <c r="H109" s="150"/>
      <c r="I109" s="151"/>
      <c r="L109" s="147"/>
      <c r="M109" s="152"/>
      <c r="N109" s="153"/>
      <c r="O109" s="153"/>
      <c r="P109" s="153"/>
      <c r="Q109" s="153"/>
      <c r="R109" s="153"/>
      <c r="S109" s="153"/>
      <c r="T109" s="154"/>
      <c r="AT109" s="148" t="s">
        <v>111</v>
      </c>
      <c r="AU109" s="148" t="s">
        <v>47</v>
      </c>
      <c r="AV109" s="8" t="s">
        <v>47</v>
      </c>
      <c r="AW109" s="8" t="s">
        <v>113</v>
      </c>
      <c r="AX109" s="8" t="s">
        <v>43</v>
      </c>
      <c r="AY109" s="148" t="s">
        <v>102</v>
      </c>
    </row>
    <row r="110" spans="2:51" s="8" customFormat="1" ht="13.5">
      <c r="B110" s="147"/>
      <c r="D110" s="135"/>
      <c r="E110" s="148"/>
      <c r="F110" s="149"/>
      <c r="H110" s="150"/>
      <c r="I110" s="151"/>
      <c r="L110" s="147"/>
      <c r="M110" s="152"/>
      <c r="N110" s="153"/>
      <c r="O110" s="153"/>
      <c r="P110" s="153"/>
      <c r="Q110" s="153"/>
      <c r="R110" s="153"/>
      <c r="S110" s="153"/>
      <c r="T110" s="154"/>
      <c r="AT110" s="148" t="s">
        <v>111</v>
      </c>
      <c r="AU110" s="148" t="s">
        <v>47</v>
      </c>
      <c r="AV110" s="8" t="s">
        <v>47</v>
      </c>
      <c r="AW110" s="8" t="s">
        <v>113</v>
      </c>
      <c r="AX110" s="8" t="s">
        <v>43</v>
      </c>
      <c r="AY110" s="148" t="s">
        <v>102</v>
      </c>
    </row>
    <row r="111" spans="2:51" s="8" customFormat="1" ht="13.5">
      <c r="B111" s="147"/>
      <c r="D111" s="135"/>
      <c r="E111" s="148"/>
      <c r="F111" s="149"/>
      <c r="H111" s="150"/>
      <c r="I111" s="151"/>
      <c r="L111" s="147"/>
      <c r="M111" s="152"/>
      <c r="N111" s="153"/>
      <c r="O111" s="153"/>
      <c r="P111" s="153"/>
      <c r="Q111" s="153"/>
      <c r="R111" s="153"/>
      <c r="S111" s="153"/>
      <c r="T111" s="154"/>
      <c r="AT111" s="148" t="s">
        <v>111</v>
      </c>
      <c r="AU111" s="148" t="s">
        <v>47</v>
      </c>
      <c r="AV111" s="8" t="s">
        <v>47</v>
      </c>
      <c r="AW111" s="8" t="s">
        <v>113</v>
      </c>
      <c r="AX111" s="8" t="s">
        <v>43</v>
      </c>
      <c r="AY111" s="148" t="s">
        <v>102</v>
      </c>
    </row>
    <row r="112" spans="2:51" s="7" customFormat="1" ht="13.5">
      <c r="B112" s="139"/>
      <c r="D112" s="135"/>
      <c r="E112" s="140"/>
      <c r="F112" s="141"/>
      <c r="H112" s="142"/>
      <c r="I112" s="143"/>
      <c r="L112" s="139"/>
      <c r="M112" s="144"/>
      <c r="N112" s="145"/>
      <c r="O112" s="145"/>
      <c r="P112" s="145"/>
      <c r="Q112" s="145"/>
      <c r="R112" s="145"/>
      <c r="S112" s="145"/>
      <c r="T112" s="146"/>
      <c r="AT112" s="142" t="s">
        <v>111</v>
      </c>
      <c r="AU112" s="142" t="s">
        <v>47</v>
      </c>
      <c r="AV112" s="7" t="s">
        <v>44</v>
      </c>
      <c r="AW112" s="7" t="s">
        <v>113</v>
      </c>
      <c r="AX112" s="7" t="s">
        <v>43</v>
      </c>
      <c r="AY112" s="142" t="s">
        <v>102</v>
      </c>
    </row>
    <row r="113" spans="2:51" s="8" customFormat="1" ht="13.5">
      <c r="B113" s="147"/>
      <c r="D113" s="135"/>
      <c r="E113" s="148"/>
      <c r="F113" s="149"/>
      <c r="H113" s="150"/>
      <c r="I113" s="151"/>
      <c r="L113" s="147"/>
      <c r="M113" s="152"/>
      <c r="N113" s="153"/>
      <c r="O113" s="153"/>
      <c r="P113" s="153"/>
      <c r="Q113" s="153"/>
      <c r="R113" s="153"/>
      <c r="S113" s="153"/>
      <c r="T113" s="154"/>
      <c r="AT113" s="148" t="s">
        <v>111</v>
      </c>
      <c r="AU113" s="148" t="s">
        <v>47</v>
      </c>
      <c r="AV113" s="8" t="s">
        <v>47</v>
      </c>
      <c r="AW113" s="8" t="s">
        <v>113</v>
      </c>
      <c r="AX113" s="8" t="s">
        <v>43</v>
      </c>
      <c r="AY113" s="148" t="s">
        <v>102</v>
      </c>
    </row>
    <row r="114" spans="2:51" s="8" customFormat="1" ht="13.5">
      <c r="B114" s="147"/>
      <c r="D114" s="135"/>
      <c r="E114" s="148"/>
      <c r="F114" s="149"/>
      <c r="H114" s="150"/>
      <c r="I114" s="151"/>
      <c r="L114" s="147"/>
      <c r="M114" s="152"/>
      <c r="N114" s="153"/>
      <c r="O114" s="153"/>
      <c r="P114" s="153"/>
      <c r="Q114" s="153"/>
      <c r="R114" s="153"/>
      <c r="S114" s="153"/>
      <c r="T114" s="154"/>
      <c r="AT114" s="148" t="s">
        <v>111</v>
      </c>
      <c r="AU114" s="148" t="s">
        <v>47</v>
      </c>
      <c r="AV114" s="8" t="s">
        <v>47</v>
      </c>
      <c r="AW114" s="8" t="s">
        <v>113</v>
      </c>
      <c r="AX114" s="8" t="s">
        <v>43</v>
      </c>
      <c r="AY114" s="148" t="s">
        <v>102</v>
      </c>
    </row>
    <row r="115" spans="2:51" s="7" customFormat="1" ht="13.5">
      <c r="B115" s="139"/>
      <c r="D115" s="135"/>
      <c r="E115" s="140"/>
      <c r="F115" s="141"/>
      <c r="H115" s="142"/>
      <c r="I115" s="143"/>
      <c r="L115" s="139"/>
      <c r="M115" s="144"/>
      <c r="N115" s="145"/>
      <c r="O115" s="145"/>
      <c r="P115" s="145"/>
      <c r="Q115" s="145"/>
      <c r="R115" s="145"/>
      <c r="S115" s="145"/>
      <c r="T115" s="146"/>
      <c r="AT115" s="142" t="s">
        <v>111</v>
      </c>
      <c r="AU115" s="142" t="s">
        <v>47</v>
      </c>
      <c r="AV115" s="7" t="s">
        <v>44</v>
      </c>
      <c r="AW115" s="7" t="s">
        <v>113</v>
      </c>
      <c r="AX115" s="7" t="s">
        <v>43</v>
      </c>
      <c r="AY115" s="142" t="s">
        <v>102</v>
      </c>
    </row>
    <row r="116" spans="2:51" s="8" customFormat="1" ht="13.5">
      <c r="B116" s="147"/>
      <c r="D116" s="135"/>
      <c r="E116" s="148"/>
      <c r="F116" s="149"/>
      <c r="H116" s="150"/>
      <c r="I116" s="151"/>
      <c r="L116" s="147"/>
      <c r="M116" s="152"/>
      <c r="N116" s="153"/>
      <c r="O116" s="153"/>
      <c r="P116" s="153"/>
      <c r="Q116" s="153"/>
      <c r="R116" s="153"/>
      <c r="S116" s="153"/>
      <c r="T116" s="154"/>
      <c r="AT116" s="148" t="s">
        <v>111</v>
      </c>
      <c r="AU116" s="148" t="s">
        <v>47</v>
      </c>
      <c r="AV116" s="8" t="s">
        <v>47</v>
      </c>
      <c r="AW116" s="8" t="s">
        <v>113</v>
      </c>
      <c r="AX116" s="8" t="s">
        <v>43</v>
      </c>
      <c r="AY116" s="148" t="s">
        <v>102</v>
      </c>
    </row>
    <row r="117" spans="2:51" s="8" customFormat="1" ht="13.5">
      <c r="B117" s="147"/>
      <c r="D117" s="135"/>
      <c r="E117" s="148"/>
      <c r="F117" s="149"/>
      <c r="H117" s="150"/>
      <c r="I117" s="151"/>
      <c r="L117" s="147"/>
      <c r="M117" s="152"/>
      <c r="N117" s="153"/>
      <c r="O117" s="153"/>
      <c r="P117" s="153"/>
      <c r="Q117" s="153"/>
      <c r="R117" s="153"/>
      <c r="S117" s="153"/>
      <c r="T117" s="154"/>
      <c r="AT117" s="148" t="s">
        <v>111</v>
      </c>
      <c r="AU117" s="148" t="s">
        <v>47</v>
      </c>
      <c r="AV117" s="8" t="s">
        <v>47</v>
      </c>
      <c r="AW117" s="8" t="s">
        <v>113</v>
      </c>
      <c r="AX117" s="8" t="s">
        <v>43</v>
      </c>
      <c r="AY117" s="148" t="s">
        <v>102</v>
      </c>
    </row>
    <row r="118" spans="2:51" s="7" customFormat="1" ht="13.5">
      <c r="B118" s="139"/>
      <c r="D118" s="135"/>
      <c r="E118" s="140"/>
      <c r="F118" s="141"/>
      <c r="H118" s="142"/>
      <c r="I118" s="143"/>
      <c r="L118" s="139"/>
      <c r="M118" s="144"/>
      <c r="N118" s="145"/>
      <c r="O118" s="145"/>
      <c r="P118" s="145"/>
      <c r="Q118" s="145"/>
      <c r="R118" s="145"/>
      <c r="S118" s="145"/>
      <c r="T118" s="146"/>
      <c r="AT118" s="142" t="s">
        <v>111</v>
      </c>
      <c r="AU118" s="142" t="s">
        <v>47</v>
      </c>
      <c r="AV118" s="7" t="s">
        <v>44</v>
      </c>
      <c r="AW118" s="7" t="s">
        <v>113</v>
      </c>
      <c r="AX118" s="7" t="s">
        <v>43</v>
      </c>
      <c r="AY118" s="142" t="s">
        <v>102</v>
      </c>
    </row>
    <row r="119" spans="2:51" s="8" customFormat="1" ht="13.5">
      <c r="B119" s="147"/>
      <c r="D119" s="135"/>
      <c r="E119" s="148"/>
      <c r="F119" s="149"/>
      <c r="H119" s="150"/>
      <c r="I119" s="151"/>
      <c r="L119" s="147"/>
      <c r="M119" s="152"/>
      <c r="N119" s="153"/>
      <c r="O119" s="153"/>
      <c r="P119" s="153"/>
      <c r="Q119" s="153"/>
      <c r="R119" s="153"/>
      <c r="S119" s="153"/>
      <c r="T119" s="154"/>
      <c r="AT119" s="148" t="s">
        <v>111</v>
      </c>
      <c r="AU119" s="148" t="s">
        <v>47</v>
      </c>
      <c r="AV119" s="8" t="s">
        <v>47</v>
      </c>
      <c r="AW119" s="8" t="s">
        <v>113</v>
      </c>
      <c r="AX119" s="8" t="s">
        <v>43</v>
      </c>
      <c r="AY119" s="148" t="s">
        <v>102</v>
      </c>
    </row>
    <row r="120" spans="2:51" s="8" customFormat="1" ht="13.5">
      <c r="B120" s="147"/>
      <c r="D120" s="135"/>
      <c r="E120" s="148"/>
      <c r="F120" s="149"/>
      <c r="H120" s="150"/>
      <c r="I120" s="151"/>
      <c r="L120" s="147"/>
      <c r="M120" s="152"/>
      <c r="N120" s="153"/>
      <c r="O120" s="153"/>
      <c r="P120" s="153"/>
      <c r="Q120" s="153"/>
      <c r="R120" s="153"/>
      <c r="S120" s="153"/>
      <c r="T120" s="154"/>
      <c r="AT120" s="148" t="s">
        <v>111</v>
      </c>
      <c r="AU120" s="148" t="s">
        <v>47</v>
      </c>
      <c r="AV120" s="8" t="s">
        <v>47</v>
      </c>
      <c r="AW120" s="8" t="s">
        <v>113</v>
      </c>
      <c r="AX120" s="8" t="s">
        <v>43</v>
      </c>
      <c r="AY120" s="148" t="s">
        <v>102</v>
      </c>
    </row>
    <row r="121" spans="2:51" s="8" customFormat="1" ht="13.5">
      <c r="B121" s="147"/>
      <c r="D121" s="135"/>
      <c r="E121" s="148"/>
      <c r="F121" s="149"/>
      <c r="H121" s="150"/>
      <c r="I121" s="151"/>
      <c r="L121" s="147"/>
      <c r="M121" s="152"/>
      <c r="N121" s="153"/>
      <c r="O121" s="153"/>
      <c r="P121" s="153"/>
      <c r="Q121" s="153"/>
      <c r="R121" s="153"/>
      <c r="S121" s="153"/>
      <c r="T121" s="154"/>
      <c r="AT121" s="148" t="s">
        <v>111</v>
      </c>
      <c r="AU121" s="148" t="s">
        <v>47</v>
      </c>
      <c r="AV121" s="8" t="s">
        <v>47</v>
      </c>
      <c r="AW121" s="8" t="s">
        <v>113</v>
      </c>
      <c r="AX121" s="8" t="s">
        <v>43</v>
      </c>
      <c r="AY121" s="148" t="s">
        <v>102</v>
      </c>
    </row>
    <row r="122" spans="2:51" s="8" customFormat="1" ht="13.5">
      <c r="B122" s="147"/>
      <c r="D122" s="135"/>
      <c r="E122" s="148"/>
      <c r="F122" s="149"/>
      <c r="H122" s="150"/>
      <c r="I122" s="151"/>
      <c r="L122" s="147"/>
      <c r="M122" s="152"/>
      <c r="N122" s="153"/>
      <c r="O122" s="153"/>
      <c r="P122" s="153"/>
      <c r="Q122" s="153"/>
      <c r="R122" s="153"/>
      <c r="S122" s="153"/>
      <c r="T122" s="154"/>
      <c r="AT122" s="148" t="s">
        <v>111</v>
      </c>
      <c r="AU122" s="148" t="s">
        <v>47</v>
      </c>
      <c r="AV122" s="8" t="s">
        <v>47</v>
      </c>
      <c r="AW122" s="8" t="s">
        <v>113</v>
      </c>
      <c r="AX122" s="8" t="s">
        <v>43</v>
      </c>
      <c r="AY122" s="148" t="s">
        <v>102</v>
      </c>
    </row>
    <row r="123" spans="2:51" s="8" customFormat="1" ht="13.5">
      <c r="B123" s="147"/>
      <c r="D123" s="135"/>
      <c r="E123" s="148"/>
      <c r="F123" s="149"/>
      <c r="H123" s="150"/>
      <c r="I123" s="151"/>
      <c r="L123" s="147"/>
      <c r="M123" s="152"/>
      <c r="N123" s="153"/>
      <c r="O123" s="153"/>
      <c r="P123" s="153"/>
      <c r="Q123" s="153"/>
      <c r="R123" s="153"/>
      <c r="S123" s="153"/>
      <c r="T123" s="154"/>
      <c r="AT123" s="148" t="s">
        <v>111</v>
      </c>
      <c r="AU123" s="148" t="s">
        <v>47</v>
      </c>
      <c r="AV123" s="8" t="s">
        <v>47</v>
      </c>
      <c r="AW123" s="8" t="s">
        <v>113</v>
      </c>
      <c r="AX123" s="8" t="s">
        <v>43</v>
      </c>
      <c r="AY123" s="148" t="s">
        <v>102</v>
      </c>
    </row>
    <row r="124" spans="2:51" s="7" customFormat="1" ht="13.5">
      <c r="B124" s="139"/>
      <c r="D124" s="135"/>
      <c r="E124" s="140"/>
      <c r="F124" s="141"/>
      <c r="H124" s="142"/>
      <c r="I124" s="143"/>
      <c r="L124" s="139"/>
      <c r="M124" s="144"/>
      <c r="N124" s="145"/>
      <c r="O124" s="145"/>
      <c r="P124" s="145"/>
      <c r="Q124" s="145"/>
      <c r="R124" s="145"/>
      <c r="S124" s="145"/>
      <c r="T124" s="146"/>
      <c r="AT124" s="142" t="s">
        <v>111</v>
      </c>
      <c r="AU124" s="142" t="s">
        <v>47</v>
      </c>
      <c r="AV124" s="7" t="s">
        <v>44</v>
      </c>
      <c r="AW124" s="7" t="s">
        <v>113</v>
      </c>
      <c r="AX124" s="7" t="s">
        <v>43</v>
      </c>
      <c r="AY124" s="142" t="s">
        <v>102</v>
      </c>
    </row>
    <row r="125" spans="2:51" s="8" customFormat="1" ht="13.5">
      <c r="B125" s="147"/>
      <c r="D125" s="135"/>
      <c r="E125" s="148"/>
      <c r="F125" s="149"/>
      <c r="H125" s="150"/>
      <c r="I125" s="151"/>
      <c r="L125" s="147"/>
      <c r="M125" s="152"/>
      <c r="N125" s="153"/>
      <c r="O125" s="153"/>
      <c r="P125" s="153"/>
      <c r="Q125" s="153"/>
      <c r="R125" s="153"/>
      <c r="S125" s="153"/>
      <c r="T125" s="154"/>
      <c r="AT125" s="148" t="s">
        <v>111</v>
      </c>
      <c r="AU125" s="148" t="s">
        <v>47</v>
      </c>
      <c r="AV125" s="8" t="s">
        <v>47</v>
      </c>
      <c r="AW125" s="8" t="s">
        <v>113</v>
      </c>
      <c r="AX125" s="8" t="s">
        <v>43</v>
      </c>
      <c r="AY125" s="148" t="s">
        <v>102</v>
      </c>
    </row>
    <row r="126" spans="2:51" s="7" customFormat="1" ht="13.5">
      <c r="B126" s="139"/>
      <c r="D126" s="135"/>
      <c r="E126" s="140"/>
      <c r="F126" s="141"/>
      <c r="H126" s="142"/>
      <c r="I126" s="143"/>
      <c r="L126" s="139"/>
      <c r="M126" s="144"/>
      <c r="N126" s="145"/>
      <c r="O126" s="145"/>
      <c r="P126" s="145"/>
      <c r="Q126" s="145"/>
      <c r="R126" s="145"/>
      <c r="S126" s="145"/>
      <c r="T126" s="146"/>
      <c r="AT126" s="142" t="s">
        <v>111</v>
      </c>
      <c r="AU126" s="142" t="s">
        <v>47</v>
      </c>
      <c r="AV126" s="7" t="s">
        <v>44</v>
      </c>
      <c r="AW126" s="7" t="s">
        <v>113</v>
      </c>
      <c r="AX126" s="7" t="s">
        <v>43</v>
      </c>
      <c r="AY126" s="142" t="s">
        <v>102</v>
      </c>
    </row>
    <row r="127" spans="2:51" s="8" customFormat="1" ht="13.5">
      <c r="B127" s="147"/>
      <c r="D127" s="135"/>
      <c r="E127" s="148"/>
      <c r="F127" s="149"/>
      <c r="H127" s="150"/>
      <c r="I127" s="151"/>
      <c r="L127" s="147"/>
      <c r="M127" s="152"/>
      <c r="N127" s="153"/>
      <c r="O127" s="153"/>
      <c r="P127" s="153"/>
      <c r="Q127" s="153"/>
      <c r="R127" s="153"/>
      <c r="S127" s="153"/>
      <c r="T127" s="154"/>
      <c r="AT127" s="148" t="s">
        <v>111</v>
      </c>
      <c r="AU127" s="148" t="s">
        <v>47</v>
      </c>
      <c r="AV127" s="8" t="s">
        <v>47</v>
      </c>
      <c r="AW127" s="8" t="s">
        <v>113</v>
      </c>
      <c r="AX127" s="8" t="s">
        <v>43</v>
      </c>
      <c r="AY127" s="148" t="s">
        <v>102</v>
      </c>
    </row>
    <row r="128" spans="2:51" s="8" customFormat="1" ht="13.5">
      <c r="B128" s="147"/>
      <c r="D128" s="135"/>
      <c r="E128" s="148"/>
      <c r="F128" s="149"/>
      <c r="H128" s="150"/>
      <c r="I128" s="151"/>
      <c r="L128" s="147"/>
      <c r="M128" s="152"/>
      <c r="N128" s="153"/>
      <c r="O128" s="153"/>
      <c r="P128" s="153"/>
      <c r="Q128" s="153"/>
      <c r="R128" s="153"/>
      <c r="S128" s="153"/>
      <c r="T128" s="154"/>
      <c r="AT128" s="148" t="s">
        <v>111</v>
      </c>
      <c r="AU128" s="148" t="s">
        <v>47</v>
      </c>
      <c r="AV128" s="8" t="s">
        <v>47</v>
      </c>
      <c r="AW128" s="8" t="s">
        <v>113</v>
      </c>
      <c r="AX128" s="8" t="s">
        <v>43</v>
      </c>
      <c r="AY128" s="148" t="s">
        <v>102</v>
      </c>
    </row>
    <row r="129" spans="2:51" s="8" customFormat="1" ht="13.5">
      <c r="B129" s="147"/>
      <c r="D129" s="135"/>
      <c r="E129" s="148"/>
      <c r="F129" s="149"/>
      <c r="H129" s="150"/>
      <c r="I129" s="151"/>
      <c r="L129" s="147"/>
      <c r="M129" s="152"/>
      <c r="N129" s="153"/>
      <c r="O129" s="153"/>
      <c r="P129" s="153"/>
      <c r="Q129" s="153"/>
      <c r="R129" s="153"/>
      <c r="S129" s="153"/>
      <c r="T129" s="154"/>
      <c r="AT129" s="148" t="s">
        <v>111</v>
      </c>
      <c r="AU129" s="148" t="s">
        <v>47</v>
      </c>
      <c r="AV129" s="8" t="s">
        <v>47</v>
      </c>
      <c r="AW129" s="8" t="s">
        <v>113</v>
      </c>
      <c r="AX129" s="8" t="s">
        <v>43</v>
      </c>
      <c r="AY129" s="148" t="s">
        <v>102</v>
      </c>
    </row>
    <row r="130" spans="2:51" s="8" customFormat="1" ht="13.5">
      <c r="B130" s="147"/>
      <c r="D130" s="135"/>
      <c r="E130" s="148"/>
      <c r="F130" s="149"/>
      <c r="H130" s="150"/>
      <c r="I130" s="151"/>
      <c r="L130" s="147"/>
      <c r="M130" s="152"/>
      <c r="N130" s="153"/>
      <c r="O130" s="153"/>
      <c r="P130" s="153"/>
      <c r="Q130" s="153"/>
      <c r="R130" s="153"/>
      <c r="S130" s="153"/>
      <c r="T130" s="154"/>
      <c r="AT130" s="148" t="s">
        <v>111</v>
      </c>
      <c r="AU130" s="148" t="s">
        <v>47</v>
      </c>
      <c r="AV130" s="8" t="s">
        <v>47</v>
      </c>
      <c r="AW130" s="8" t="s">
        <v>113</v>
      </c>
      <c r="AX130" s="8" t="s">
        <v>43</v>
      </c>
      <c r="AY130" s="148" t="s">
        <v>102</v>
      </c>
    </row>
    <row r="131" spans="2:51" s="8" customFormat="1" ht="13.5">
      <c r="B131" s="147"/>
      <c r="D131" s="135"/>
      <c r="E131" s="148"/>
      <c r="F131" s="149"/>
      <c r="H131" s="150"/>
      <c r="I131" s="151"/>
      <c r="L131" s="147"/>
      <c r="M131" s="152"/>
      <c r="N131" s="153"/>
      <c r="O131" s="153"/>
      <c r="P131" s="153"/>
      <c r="Q131" s="153"/>
      <c r="R131" s="153"/>
      <c r="S131" s="153"/>
      <c r="T131" s="154"/>
      <c r="AT131" s="148" t="s">
        <v>111</v>
      </c>
      <c r="AU131" s="148" t="s">
        <v>47</v>
      </c>
      <c r="AV131" s="8" t="s">
        <v>47</v>
      </c>
      <c r="AW131" s="8" t="s">
        <v>113</v>
      </c>
      <c r="AX131" s="8" t="s">
        <v>43</v>
      </c>
      <c r="AY131" s="148" t="s">
        <v>102</v>
      </c>
    </row>
    <row r="132" spans="2:51" s="9" customFormat="1" ht="13.5">
      <c r="B132" s="155"/>
      <c r="D132" s="135"/>
      <c r="E132" s="156"/>
      <c r="F132" s="157"/>
      <c r="H132" s="158"/>
      <c r="I132" s="159"/>
      <c r="L132" s="155"/>
      <c r="M132" s="160"/>
      <c r="N132" s="161"/>
      <c r="O132" s="161"/>
      <c r="P132" s="161"/>
      <c r="Q132" s="161"/>
      <c r="R132" s="161"/>
      <c r="S132" s="161"/>
      <c r="T132" s="162"/>
      <c r="AT132" s="156" t="s">
        <v>111</v>
      </c>
      <c r="AU132" s="156" t="s">
        <v>47</v>
      </c>
      <c r="AV132" s="9" t="s">
        <v>118</v>
      </c>
      <c r="AW132" s="9" t="s">
        <v>113</v>
      </c>
      <c r="AX132" s="9" t="s">
        <v>43</v>
      </c>
      <c r="AY132" s="156" t="s">
        <v>102</v>
      </c>
    </row>
    <row r="133" spans="2:51" s="10" customFormat="1" ht="13.5">
      <c r="B133" s="163"/>
      <c r="D133" s="164"/>
      <c r="E133" s="165"/>
      <c r="F133" s="166"/>
      <c r="H133" s="167"/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72" t="s">
        <v>111</v>
      </c>
      <c r="AU133" s="172" t="s">
        <v>47</v>
      </c>
      <c r="AV133" s="10" t="s">
        <v>108</v>
      </c>
      <c r="AW133" s="10" t="s">
        <v>113</v>
      </c>
      <c r="AX133" s="10" t="s">
        <v>44</v>
      </c>
      <c r="AY133" s="172" t="s">
        <v>102</v>
      </c>
    </row>
    <row r="134" spans="2:65" s="1" customFormat="1" ht="22.5" customHeight="1">
      <c r="B134" s="122"/>
      <c r="C134" s="123" t="s">
        <v>118</v>
      </c>
      <c r="D134" s="123" t="s">
        <v>105</v>
      </c>
      <c r="E134" s="124" t="s">
        <v>306</v>
      </c>
      <c r="F134" s="125" t="s">
        <v>307</v>
      </c>
      <c r="G134" s="126" t="s">
        <v>106</v>
      </c>
      <c r="H134" s="127">
        <v>1309.02</v>
      </c>
      <c r="I134" s="128"/>
      <c r="J134" s="129">
        <f>ROUND(I134*H134,2)</f>
        <v>0</v>
      </c>
      <c r="K134" s="125" t="s">
        <v>107</v>
      </c>
      <c r="L134" s="25"/>
      <c r="M134" s="130" t="s">
        <v>1</v>
      </c>
      <c r="N134" s="131" t="s">
        <v>32</v>
      </c>
      <c r="O134" s="26"/>
      <c r="P134" s="132">
        <f>O134*H134</f>
        <v>0</v>
      </c>
      <c r="Q134" s="132">
        <v>0.00012</v>
      </c>
      <c r="R134" s="132">
        <f>Q134*H134</f>
        <v>0.1570824</v>
      </c>
      <c r="S134" s="132">
        <v>0</v>
      </c>
      <c r="T134" s="133">
        <f>S134*H134</f>
        <v>0</v>
      </c>
      <c r="AR134" s="14" t="s">
        <v>108</v>
      </c>
      <c r="AT134" s="14" t="s">
        <v>105</v>
      </c>
      <c r="AU134" s="14" t="s">
        <v>47</v>
      </c>
      <c r="AY134" s="14" t="s">
        <v>102</v>
      </c>
      <c r="BE134" s="134">
        <f>IF(N134="základní",J134,0)</f>
        <v>0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4" t="s">
        <v>44</v>
      </c>
      <c r="BK134" s="134">
        <f>ROUND(I134*H134,2)</f>
        <v>0</v>
      </c>
      <c r="BL134" s="14" t="s">
        <v>108</v>
      </c>
      <c r="BM134" s="14" t="s">
        <v>308</v>
      </c>
    </row>
    <row r="135" spans="2:47" s="1" customFormat="1" ht="27">
      <c r="B135" s="25"/>
      <c r="D135" s="135" t="s">
        <v>110</v>
      </c>
      <c r="F135" s="136" t="s">
        <v>309</v>
      </c>
      <c r="I135" s="137"/>
      <c r="L135" s="25"/>
      <c r="M135" s="138"/>
      <c r="N135" s="26"/>
      <c r="O135" s="26"/>
      <c r="P135" s="26"/>
      <c r="Q135" s="26"/>
      <c r="R135" s="26"/>
      <c r="S135" s="26"/>
      <c r="T135" s="39"/>
      <c r="AT135" s="14" t="s">
        <v>110</v>
      </c>
      <c r="AU135" s="14" t="s">
        <v>47</v>
      </c>
    </row>
    <row r="136" spans="2:51" s="7" customFormat="1" ht="27">
      <c r="B136" s="139"/>
      <c r="D136" s="135" t="s">
        <v>111</v>
      </c>
      <c r="E136" s="140" t="s">
        <v>1</v>
      </c>
      <c r="F136" s="141" t="s">
        <v>310</v>
      </c>
      <c r="H136" s="142" t="s">
        <v>1</v>
      </c>
      <c r="I136" s="143"/>
      <c r="L136" s="139"/>
      <c r="M136" s="144"/>
      <c r="N136" s="145"/>
      <c r="O136" s="145"/>
      <c r="P136" s="145"/>
      <c r="Q136" s="145"/>
      <c r="R136" s="145"/>
      <c r="S136" s="145"/>
      <c r="T136" s="146"/>
      <c r="AT136" s="142" t="s">
        <v>111</v>
      </c>
      <c r="AU136" s="142" t="s">
        <v>47</v>
      </c>
      <c r="AV136" s="7" t="s">
        <v>44</v>
      </c>
      <c r="AW136" s="7" t="s">
        <v>113</v>
      </c>
      <c r="AX136" s="7" t="s">
        <v>43</v>
      </c>
      <c r="AY136" s="142" t="s">
        <v>102</v>
      </c>
    </row>
    <row r="137" spans="2:51" s="7" customFormat="1" ht="13.5">
      <c r="B137" s="139"/>
      <c r="D137" s="135" t="s">
        <v>111</v>
      </c>
      <c r="E137" s="140" t="s">
        <v>1</v>
      </c>
      <c r="F137" s="141" t="s">
        <v>304</v>
      </c>
      <c r="H137" s="142" t="s">
        <v>1</v>
      </c>
      <c r="I137" s="143"/>
      <c r="L137" s="139"/>
      <c r="M137" s="144"/>
      <c r="N137" s="145"/>
      <c r="O137" s="145"/>
      <c r="P137" s="145"/>
      <c r="Q137" s="145"/>
      <c r="R137" s="145"/>
      <c r="S137" s="145"/>
      <c r="T137" s="146"/>
      <c r="AT137" s="142" t="s">
        <v>111</v>
      </c>
      <c r="AU137" s="142" t="s">
        <v>47</v>
      </c>
      <c r="AV137" s="7" t="s">
        <v>44</v>
      </c>
      <c r="AW137" s="7" t="s">
        <v>113</v>
      </c>
      <c r="AX137" s="7" t="s">
        <v>43</v>
      </c>
      <c r="AY137" s="142" t="s">
        <v>102</v>
      </c>
    </row>
    <row r="138" spans="2:51" s="8" customFormat="1" ht="13.5">
      <c r="B138" s="147"/>
      <c r="D138" s="135" t="s">
        <v>111</v>
      </c>
      <c r="E138" s="148" t="s">
        <v>1</v>
      </c>
      <c r="F138" s="149" t="s">
        <v>295</v>
      </c>
      <c r="H138" s="150">
        <v>872.68</v>
      </c>
      <c r="I138" s="151"/>
      <c r="L138" s="147"/>
      <c r="M138" s="152"/>
      <c r="N138" s="153"/>
      <c r="O138" s="153"/>
      <c r="P138" s="153"/>
      <c r="Q138" s="153"/>
      <c r="R138" s="153"/>
      <c r="S138" s="153"/>
      <c r="T138" s="154"/>
      <c r="AT138" s="148" t="s">
        <v>111</v>
      </c>
      <c r="AU138" s="148" t="s">
        <v>47</v>
      </c>
      <c r="AV138" s="8" t="s">
        <v>47</v>
      </c>
      <c r="AW138" s="8" t="s">
        <v>113</v>
      </c>
      <c r="AX138" s="8" t="s">
        <v>43</v>
      </c>
      <c r="AY138" s="148" t="s">
        <v>102</v>
      </c>
    </row>
    <row r="139" spans="2:51" s="7" customFormat="1" ht="13.5">
      <c r="B139" s="139"/>
      <c r="D139" s="135" t="s">
        <v>111</v>
      </c>
      <c r="E139" s="140" t="s">
        <v>1</v>
      </c>
      <c r="F139" s="141" t="s">
        <v>311</v>
      </c>
      <c r="H139" s="142" t="s">
        <v>1</v>
      </c>
      <c r="I139" s="143"/>
      <c r="L139" s="139"/>
      <c r="M139" s="144"/>
      <c r="N139" s="145"/>
      <c r="O139" s="145"/>
      <c r="P139" s="145"/>
      <c r="Q139" s="145"/>
      <c r="R139" s="145"/>
      <c r="S139" s="145"/>
      <c r="T139" s="146"/>
      <c r="AT139" s="142" t="s">
        <v>111</v>
      </c>
      <c r="AU139" s="142" t="s">
        <v>47</v>
      </c>
      <c r="AV139" s="7" t="s">
        <v>44</v>
      </c>
      <c r="AW139" s="7" t="s">
        <v>113</v>
      </c>
      <c r="AX139" s="7" t="s">
        <v>43</v>
      </c>
      <c r="AY139" s="142" t="s">
        <v>102</v>
      </c>
    </row>
    <row r="140" spans="2:51" s="8" customFormat="1" ht="13.5">
      <c r="B140" s="147"/>
      <c r="D140" s="135" t="s">
        <v>111</v>
      </c>
      <c r="E140" s="148" t="s">
        <v>1</v>
      </c>
      <c r="F140" s="149" t="s">
        <v>312</v>
      </c>
      <c r="H140" s="150">
        <v>436.34</v>
      </c>
      <c r="I140" s="151"/>
      <c r="L140" s="147"/>
      <c r="M140" s="152"/>
      <c r="N140" s="153"/>
      <c r="O140" s="153"/>
      <c r="P140" s="153"/>
      <c r="Q140" s="153"/>
      <c r="R140" s="153"/>
      <c r="S140" s="153"/>
      <c r="T140" s="154"/>
      <c r="AT140" s="148" t="s">
        <v>111</v>
      </c>
      <c r="AU140" s="148" t="s">
        <v>47</v>
      </c>
      <c r="AV140" s="8" t="s">
        <v>47</v>
      </c>
      <c r="AW140" s="8" t="s">
        <v>113</v>
      </c>
      <c r="AX140" s="8" t="s">
        <v>43</v>
      </c>
      <c r="AY140" s="148" t="s">
        <v>102</v>
      </c>
    </row>
    <row r="141" spans="2:51" s="10" customFormat="1" ht="13.5">
      <c r="B141" s="163"/>
      <c r="D141" s="164" t="s">
        <v>111</v>
      </c>
      <c r="E141" s="165" t="s">
        <v>1</v>
      </c>
      <c r="F141" s="166" t="s">
        <v>119</v>
      </c>
      <c r="H141" s="167">
        <v>1309.02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72" t="s">
        <v>111</v>
      </c>
      <c r="AU141" s="172" t="s">
        <v>47</v>
      </c>
      <c r="AV141" s="10" t="s">
        <v>108</v>
      </c>
      <c r="AW141" s="10" t="s">
        <v>113</v>
      </c>
      <c r="AX141" s="10" t="s">
        <v>44</v>
      </c>
      <c r="AY141" s="172" t="s">
        <v>102</v>
      </c>
    </row>
    <row r="142" spans="2:65" s="1" customFormat="1" ht="22.5" customHeight="1">
      <c r="B142" s="122"/>
      <c r="C142" s="123" t="s">
        <v>108</v>
      </c>
      <c r="D142" s="123" t="s">
        <v>105</v>
      </c>
      <c r="E142" s="124" t="s">
        <v>313</v>
      </c>
      <c r="F142" s="125" t="s">
        <v>314</v>
      </c>
      <c r="G142" s="126" t="s">
        <v>106</v>
      </c>
      <c r="H142" s="127">
        <v>1309.02</v>
      </c>
      <c r="I142" s="128"/>
      <c r="J142" s="129">
        <f>ROUND(I142*H142,2)</f>
        <v>0</v>
      </c>
      <c r="K142" s="125" t="s">
        <v>107</v>
      </c>
      <c r="L142" s="25"/>
      <c r="M142" s="130" t="s">
        <v>1</v>
      </c>
      <c r="N142" s="131" t="s">
        <v>32</v>
      </c>
      <c r="O142" s="26"/>
      <c r="P142" s="132">
        <f>O142*H142</f>
        <v>0</v>
      </c>
      <c r="Q142" s="132">
        <v>0</v>
      </c>
      <c r="R142" s="132">
        <f>Q142*H142</f>
        <v>0</v>
      </c>
      <c r="S142" s="132">
        <v>0</v>
      </c>
      <c r="T142" s="133">
        <f>S142*H142</f>
        <v>0</v>
      </c>
      <c r="AR142" s="14" t="s">
        <v>192</v>
      </c>
      <c r="AT142" s="14" t="s">
        <v>105</v>
      </c>
      <c r="AU142" s="14" t="s">
        <v>47</v>
      </c>
      <c r="AY142" s="14" t="s">
        <v>102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14" t="s">
        <v>44</v>
      </c>
      <c r="BK142" s="134">
        <f>ROUND(I142*H142,2)</f>
        <v>0</v>
      </c>
      <c r="BL142" s="14" t="s">
        <v>192</v>
      </c>
      <c r="BM142" s="14" t="s">
        <v>315</v>
      </c>
    </row>
    <row r="143" spans="2:47" s="1" customFormat="1" ht="27">
      <c r="B143" s="25"/>
      <c r="D143" s="135" t="s">
        <v>110</v>
      </c>
      <c r="F143" s="136" t="s">
        <v>316</v>
      </c>
      <c r="I143" s="137"/>
      <c r="L143" s="25"/>
      <c r="M143" s="138"/>
      <c r="N143" s="26"/>
      <c r="O143" s="26"/>
      <c r="P143" s="26"/>
      <c r="Q143" s="26"/>
      <c r="R143" s="26"/>
      <c r="S143" s="26"/>
      <c r="T143" s="39"/>
      <c r="AT143" s="14" t="s">
        <v>110</v>
      </c>
      <c r="AU143" s="14" t="s">
        <v>47</v>
      </c>
    </row>
    <row r="144" spans="2:51" s="7" customFormat="1" ht="27">
      <c r="B144" s="139"/>
      <c r="D144" s="135" t="s">
        <v>111</v>
      </c>
      <c r="E144" s="140" t="s">
        <v>1</v>
      </c>
      <c r="F144" s="141" t="s">
        <v>310</v>
      </c>
      <c r="H144" s="142" t="s">
        <v>1</v>
      </c>
      <c r="I144" s="143"/>
      <c r="L144" s="139"/>
      <c r="M144" s="144"/>
      <c r="N144" s="145"/>
      <c r="O144" s="145"/>
      <c r="P144" s="145"/>
      <c r="Q144" s="145"/>
      <c r="R144" s="145"/>
      <c r="S144" s="145"/>
      <c r="T144" s="146"/>
      <c r="AT144" s="142" t="s">
        <v>111</v>
      </c>
      <c r="AU144" s="142" t="s">
        <v>47</v>
      </c>
      <c r="AV144" s="7" t="s">
        <v>44</v>
      </c>
      <c r="AW144" s="7" t="s">
        <v>113</v>
      </c>
      <c r="AX144" s="7" t="s">
        <v>43</v>
      </c>
      <c r="AY144" s="142" t="s">
        <v>102</v>
      </c>
    </row>
    <row r="145" spans="2:51" s="7" customFormat="1" ht="13.5">
      <c r="B145" s="139"/>
      <c r="D145" s="135" t="s">
        <v>111</v>
      </c>
      <c r="E145" s="140" t="s">
        <v>1</v>
      </c>
      <c r="F145" s="141" t="s">
        <v>304</v>
      </c>
      <c r="H145" s="142" t="s">
        <v>1</v>
      </c>
      <c r="I145" s="143"/>
      <c r="L145" s="139"/>
      <c r="M145" s="144"/>
      <c r="N145" s="145"/>
      <c r="O145" s="145"/>
      <c r="P145" s="145"/>
      <c r="Q145" s="145"/>
      <c r="R145" s="145"/>
      <c r="S145" s="145"/>
      <c r="T145" s="146"/>
      <c r="AT145" s="142" t="s">
        <v>111</v>
      </c>
      <c r="AU145" s="142" t="s">
        <v>47</v>
      </c>
      <c r="AV145" s="7" t="s">
        <v>44</v>
      </c>
      <c r="AW145" s="7" t="s">
        <v>113</v>
      </c>
      <c r="AX145" s="7" t="s">
        <v>43</v>
      </c>
      <c r="AY145" s="142" t="s">
        <v>102</v>
      </c>
    </row>
    <row r="146" spans="2:51" s="8" customFormat="1" ht="13.5">
      <c r="B146" s="147"/>
      <c r="D146" s="135" t="s">
        <v>111</v>
      </c>
      <c r="E146" s="148" t="s">
        <v>1</v>
      </c>
      <c r="F146" s="149" t="s">
        <v>295</v>
      </c>
      <c r="H146" s="150">
        <v>872.68</v>
      </c>
      <c r="I146" s="151"/>
      <c r="L146" s="147"/>
      <c r="M146" s="152"/>
      <c r="N146" s="153"/>
      <c r="O146" s="153"/>
      <c r="P146" s="153"/>
      <c r="Q146" s="153"/>
      <c r="R146" s="153"/>
      <c r="S146" s="153"/>
      <c r="T146" s="154"/>
      <c r="AT146" s="148" t="s">
        <v>111</v>
      </c>
      <c r="AU146" s="148" t="s">
        <v>47</v>
      </c>
      <c r="AV146" s="8" t="s">
        <v>47</v>
      </c>
      <c r="AW146" s="8" t="s">
        <v>113</v>
      </c>
      <c r="AX146" s="8" t="s">
        <v>43</v>
      </c>
      <c r="AY146" s="148" t="s">
        <v>102</v>
      </c>
    </row>
    <row r="147" spans="2:51" s="7" customFormat="1" ht="13.5">
      <c r="B147" s="139"/>
      <c r="D147" s="135" t="s">
        <v>111</v>
      </c>
      <c r="E147" s="140" t="s">
        <v>1</v>
      </c>
      <c r="F147" s="141" t="s">
        <v>311</v>
      </c>
      <c r="H147" s="142" t="s">
        <v>1</v>
      </c>
      <c r="I147" s="143"/>
      <c r="L147" s="139"/>
      <c r="M147" s="144"/>
      <c r="N147" s="145"/>
      <c r="O147" s="145"/>
      <c r="P147" s="145"/>
      <c r="Q147" s="145"/>
      <c r="R147" s="145"/>
      <c r="S147" s="145"/>
      <c r="T147" s="146"/>
      <c r="AT147" s="142" t="s">
        <v>111</v>
      </c>
      <c r="AU147" s="142" t="s">
        <v>47</v>
      </c>
      <c r="AV147" s="7" t="s">
        <v>44</v>
      </c>
      <c r="AW147" s="7" t="s">
        <v>113</v>
      </c>
      <c r="AX147" s="7" t="s">
        <v>43</v>
      </c>
      <c r="AY147" s="142" t="s">
        <v>102</v>
      </c>
    </row>
    <row r="148" spans="2:51" s="8" customFormat="1" ht="13.5">
      <c r="B148" s="147"/>
      <c r="D148" s="135" t="s">
        <v>111</v>
      </c>
      <c r="E148" s="148" t="s">
        <v>1</v>
      </c>
      <c r="F148" s="149" t="s">
        <v>312</v>
      </c>
      <c r="H148" s="150">
        <v>436.34</v>
      </c>
      <c r="I148" s="151"/>
      <c r="L148" s="147"/>
      <c r="M148" s="152"/>
      <c r="N148" s="153"/>
      <c r="O148" s="153"/>
      <c r="P148" s="153"/>
      <c r="Q148" s="153"/>
      <c r="R148" s="153"/>
      <c r="S148" s="153"/>
      <c r="T148" s="154"/>
      <c r="AT148" s="148" t="s">
        <v>111</v>
      </c>
      <c r="AU148" s="148" t="s">
        <v>47</v>
      </c>
      <c r="AV148" s="8" t="s">
        <v>47</v>
      </c>
      <c r="AW148" s="8" t="s">
        <v>113</v>
      </c>
      <c r="AX148" s="8" t="s">
        <v>43</v>
      </c>
      <c r="AY148" s="148" t="s">
        <v>102</v>
      </c>
    </row>
    <row r="149" spans="2:51" s="10" customFormat="1" ht="13.5">
      <c r="B149" s="163"/>
      <c r="D149" s="164" t="s">
        <v>111</v>
      </c>
      <c r="E149" s="165" t="s">
        <v>300</v>
      </c>
      <c r="F149" s="166" t="s">
        <v>119</v>
      </c>
      <c r="H149" s="167">
        <v>1309.02</v>
      </c>
      <c r="I149" s="168"/>
      <c r="L149" s="163"/>
      <c r="M149" s="169"/>
      <c r="N149" s="170"/>
      <c r="O149" s="170"/>
      <c r="P149" s="170"/>
      <c r="Q149" s="170"/>
      <c r="R149" s="170"/>
      <c r="S149" s="170"/>
      <c r="T149" s="171"/>
      <c r="AT149" s="172" t="s">
        <v>111</v>
      </c>
      <c r="AU149" s="172" t="s">
        <v>47</v>
      </c>
      <c r="AV149" s="10" t="s">
        <v>108</v>
      </c>
      <c r="AW149" s="10" t="s">
        <v>113</v>
      </c>
      <c r="AX149" s="10" t="s">
        <v>44</v>
      </c>
      <c r="AY149" s="172" t="s">
        <v>102</v>
      </c>
    </row>
    <row r="150" spans="2:65" s="1" customFormat="1" ht="22.5" customHeight="1">
      <c r="B150" s="122"/>
      <c r="C150" s="183" t="s">
        <v>133</v>
      </c>
      <c r="D150" s="183" t="s">
        <v>317</v>
      </c>
      <c r="E150" s="184" t="s">
        <v>318</v>
      </c>
      <c r="F150" s="185" t="s">
        <v>319</v>
      </c>
      <c r="G150" s="186" t="s">
        <v>106</v>
      </c>
      <c r="H150" s="187">
        <v>261.804</v>
      </c>
      <c r="I150" s="188"/>
      <c r="J150" s="189">
        <f>ROUND(I150*H150,2)</f>
        <v>0</v>
      </c>
      <c r="K150" s="185" t="s">
        <v>107</v>
      </c>
      <c r="L150" s="190"/>
      <c r="M150" s="191" t="s">
        <v>1</v>
      </c>
      <c r="N150" s="192" t="s">
        <v>32</v>
      </c>
      <c r="O150" s="26"/>
      <c r="P150" s="132">
        <f>O150*H150</f>
        <v>0</v>
      </c>
      <c r="Q150" s="132">
        <v>0.0062</v>
      </c>
      <c r="R150" s="132">
        <f>Q150*H150</f>
        <v>1.6231847999999998</v>
      </c>
      <c r="S150" s="132">
        <v>0</v>
      </c>
      <c r="T150" s="133">
        <f>S150*H150</f>
        <v>0</v>
      </c>
      <c r="AR150" s="14" t="s">
        <v>320</v>
      </c>
      <c r="AT150" s="14" t="s">
        <v>317</v>
      </c>
      <c r="AU150" s="14" t="s">
        <v>47</v>
      </c>
      <c r="AY150" s="14" t="s">
        <v>102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4" t="s">
        <v>44</v>
      </c>
      <c r="BK150" s="134">
        <f>ROUND(I150*H150,2)</f>
        <v>0</v>
      </c>
      <c r="BL150" s="14" t="s">
        <v>192</v>
      </c>
      <c r="BM150" s="14" t="s">
        <v>321</v>
      </c>
    </row>
    <row r="151" spans="2:47" s="1" customFormat="1" ht="13.5">
      <c r="B151" s="25"/>
      <c r="D151" s="135" t="s">
        <v>110</v>
      </c>
      <c r="F151" s="136" t="s">
        <v>322</v>
      </c>
      <c r="I151" s="137"/>
      <c r="L151" s="25"/>
      <c r="M151" s="138"/>
      <c r="N151" s="26"/>
      <c r="O151" s="26"/>
      <c r="P151" s="26"/>
      <c r="Q151" s="26"/>
      <c r="R151" s="26"/>
      <c r="S151" s="26"/>
      <c r="T151" s="39"/>
      <c r="AT151" s="14" t="s">
        <v>110</v>
      </c>
      <c r="AU151" s="14" t="s">
        <v>47</v>
      </c>
    </row>
    <row r="152" spans="2:51" s="7" customFormat="1" ht="13.5">
      <c r="B152" s="139"/>
      <c r="D152" s="135" t="s">
        <v>111</v>
      </c>
      <c r="E152" s="140" t="s">
        <v>1</v>
      </c>
      <c r="F152" s="141" t="s">
        <v>323</v>
      </c>
      <c r="H152" s="142" t="s">
        <v>1</v>
      </c>
      <c r="I152" s="143"/>
      <c r="L152" s="139"/>
      <c r="M152" s="144"/>
      <c r="N152" s="145"/>
      <c r="O152" s="145"/>
      <c r="P152" s="145"/>
      <c r="Q152" s="145"/>
      <c r="R152" s="145"/>
      <c r="S152" s="145"/>
      <c r="T152" s="146"/>
      <c r="AT152" s="142" t="s">
        <v>111</v>
      </c>
      <c r="AU152" s="142" t="s">
        <v>47</v>
      </c>
      <c r="AV152" s="7" t="s">
        <v>44</v>
      </c>
      <c r="AW152" s="7" t="s">
        <v>113</v>
      </c>
      <c r="AX152" s="7" t="s">
        <v>43</v>
      </c>
      <c r="AY152" s="142" t="s">
        <v>102</v>
      </c>
    </row>
    <row r="153" spans="2:51" s="8" customFormat="1" ht="13.5">
      <c r="B153" s="147"/>
      <c r="D153" s="135" t="s">
        <v>111</v>
      </c>
      <c r="E153" s="148" t="s">
        <v>1</v>
      </c>
      <c r="F153" s="149" t="s">
        <v>324</v>
      </c>
      <c r="H153" s="150">
        <v>261.804</v>
      </c>
      <c r="I153" s="151"/>
      <c r="L153" s="147"/>
      <c r="M153" s="152"/>
      <c r="N153" s="153"/>
      <c r="O153" s="153"/>
      <c r="P153" s="153"/>
      <c r="Q153" s="153"/>
      <c r="R153" s="153"/>
      <c r="S153" s="153"/>
      <c r="T153" s="154"/>
      <c r="AT153" s="148" t="s">
        <v>111</v>
      </c>
      <c r="AU153" s="148" t="s">
        <v>47</v>
      </c>
      <c r="AV153" s="8" t="s">
        <v>47</v>
      </c>
      <c r="AW153" s="8" t="s">
        <v>113</v>
      </c>
      <c r="AX153" s="8" t="s">
        <v>43</v>
      </c>
      <c r="AY153" s="148" t="s">
        <v>102</v>
      </c>
    </row>
    <row r="154" spans="2:51" s="10" customFormat="1" ht="13.5">
      <c r="B154" s="163"/>
      <c r="D154" s="164" t="s">
        <v>111</v>
      </c>
      <c r="E154" s="165" t="s">
        <v>1</v>
      </c>
      <c r="F154" s="166" t="s">
        <v>119</v>
      </c>
      <c r="H154" s="167">
        <v>261.804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72" t="s">
        <v>111</v>
      </c>
      <c r="AU154" s="172" t="s">
        <v>47</v>
      </c>
      <c r="AV154" s="10" t="s">
        <v>108</v>
      </c>
      <c r="AW154" s="10" t="s">
        <v>113</v>
      </c>
      <c r="AX154" s="10" t="s">
        <v>44</v>
      </c>
      <c r="AY154" s="172" t="s">
        <v>102</v>
      </c>
    </row>
    <row r="155" spans="2:65" s="1" customFormat="1" ht="22.5" customHeight="1">
      <c r="B155" s="122"/>
      <c r="C155" s="123" t="s">
        <v>103</v>
      </c>
      <c r="D155" s="123" t="s">
        <v>105</v>
      </c>
      <c r="E155" s="124" t="s">
        <v>121</v>
      </c>
      <c r="F155" s="125" t="s">
        <v>122</v>
      </c>
      <c r="G155" s="126" t="s">
        <v>106</v>
      </c>
      <c r="H155" s="127">
        <v>396.648</v>
      </c>
      <c r="I155" s="128"/>
      <c r="J155" s="129">
        <f>ROUND(I155*H155,2)</f>
        <v>0</v>
      </c>
      <c r="K155" s="125" t="s">
        <v>107</v>
      </c>
      <c r="L155" s="25"/>
      <c r="M155" s="130" t="s">
        <v>1</v>
      </c>
      <c r="N155" s="131" t="s">
        <v>32</v>
      </c>
      <c r="O155" s="26"/>
      <c r="P155" s="132">
        <f>O155*H155</f>
        <v>0</v>
      </c>
      <c r="Q155" s="132">
        <v>0.0094</v>
      </c>
      <c r="R155" s="132">
        <f>Q155*H155</f>
        <v>3.7284912000000006</v>
      </c>
      <c r="S155" s="132">
        <v>0</v>
      </c>
      <c r="T155" s="133">
        <f>S155*H155</f>
        <v>0</v>
      </c>
      <c r="AR155" s="14" t="s">
        <v>108</v>
      </c>
      <c r="AT155" s="14" t="s">
        <v>105</v>
      </c>
      <c r="AU155" s="14" t="s">
        <v>47</v>
      </c>
      <c r="AY155" s="14" t="s">
        <v>102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14" t="s">
        <v>44</v>
      </c>
      <c r="BK155" s="134">
        <f>ROUND(I155*H155,2)</f>
        <v>0</v>
      </c>
      <c r="BL155" s="14" t="s">
        <v>108</v>
      </c>
      <c r="BM155" s="14" t="s">
        <v>325</v>
      </c>
    </row>
    <row r="156" spans="2:47" s="1" customFormat="1" ht="13.5">
      <c r="B156" s="25"/>
      <c r="D156" s="135" t="s">
        <v>110</v>
      </c>
      <c r="F156" s="136" t="s">
        <v>124</v>
      </c>
      <c r="I156" s="137"/>
      <c r="L156" s="25"/>
      <c r="M156" s="138"/>
      <c r="N156" s="26"/>
      <c r="O156" s="26"/>
      <c r="P156" s="26"/>
      <c r="Q156" s="26"/>
      <c r="R156" s="26"/>
      <c r="S156" s="26"/>
      <c r="T156" s="39"/>
      <c r="AT156" s="14" t="s">
        <v>110</v>
      </c>
      <c r="AU156" s="14" t="s">
        <v>47</v>
      </c>
    </row>
    <row r="157" spans="2:51" s="7" customFormat="1" ht="13.5">
      <c r="B157" s="139"/>
      <c r="D157" s="135" t="s">
        <v>111</v>
      </c>
      <c r="E157" s="140" t="s">
        <v>1</v>
      </c>
      <c r="F157" s="141" t="s">
        <v>125</v>
      </c>
      <c r="H157" s="142" t="s">
        <v>1</v>
      </c>
      <c r="I157" s="143"/>
      <c r="L157" s="139"/>
      <c r="M157" s="144"/>
      <c r="N157" s="145"/>
      <c r="O157" s="145"/>
      <c r="P157" s="145"/>
      <c r="Q157" s="145"/>
      <c r="R157" s="145"/>
      <c r="S157" s="145"/>
      <c r="T157" s="146"/>
      <c r="AT157" s="142" t="s">
        <v>111</v>
      </c>
      <c r="AU157" s="142" t="s">
        <v>47</v>
      </c>
      <c r="AV157" s="7" t="s">
        <v>44</v>
      </c>
      <c r="AW157" s="7" t="s">
        <v>113</v>
      </c>
      <c r="AX157" s="7" t="s">
        <v>43</v>
      </c>
      <c r="AY157" s="142" t="s">
        <v>102</v>
      </c>
    </row>
    <row r="158" spans="2:51" s="7" customFormat="1" ht="13.5">
      <c r="B158" s="139"/>
      <c r="D158" s="135" t="s">
        <v>111</v>
      </c>
      <c r="E158" s="140" t="s">
        <v>1</v>
      </c>
      <c r="F158" s="141" t="s">
        <v>304</v>
      </c>
      <c r="H158" s="142" t="s">
        <v>1</v>
      </c>
      <c r="I158" s="143"/>
      <c r="L158" s="139"/>
      <c r="M158" s="144"/>
      <c r="N158" s="145"/>
      <c r="O158" s="145"/>
      <c r="P158" s="145"/>
      <c r="Q158" s="145"/>
      <c r="R158" s="145"/>
      <c r="S158" s="145"/>
      <c r="T158" s="146"/>
      <c r="AT158" s="142" t="s">
        <v>111</v>
      </c>
      <c r="AU158" s="142" t="s">
        <v>47</v>
      </c>
      <c r="AV158" s="7" t="s">
        <v>44</v>
      </c>
      <c r="AW158" s="7" t="s">
        <v>113</v>
      </c>
      <c r="AX158" s="7" t="s">
        <v>43</v>
      </c>
      <c r="AY158" s="142" t="s">
        <v>102</v>
      </c>
    </row>
    <row r="159" spans="2:51" s="8" customFormat="1" ht="13.5">
      <c r="B159" s="147"/>
      <c r="D159" s="135" t="s">
        <v>111</v>
      </c>
      <c r="E159" s="148" t="s">
        <v>1</v>
      </c>
      <c r="F159" s="149" t="s">
        <v>326</v>
      </c>
      <c r="H159" s="150">
        <v>31.731</v>
      </c>
      <c r="I159" s="151"/>
      <c r="L159" s="147"/>
      <c r="M159" s="152"/>
      <c r="N159" s="153"/>
      <c r="O159" s="153"/>
      <c r="P159" s="153"/>
      <c r="Q159" s="153"/>
      <c r="R159" s="153"/>
      <c r="S159" s="153"/>
      <c r="T159" s="154"/>
      <c r="AT159" s="148" t="s">
        <v>111</v>
      </c>
      <c r="AU159" s="148" t="s">
        <v>47</v>
      </c>
      <c r="AV159" s="8" t="s">
        <v>47</v>
      </c>
      <c r="AW159" s="8" t="s">
        <v>113</v>
      </c>
      <c r="AX159" s="8" t="s">
        <v>43</v>
      </c>
      <c r="AY159" s="148" t="s">
        <v>102</v>
      </c>
    </row>
    <row r="160" spans="2:51" s="8" customFormat="1" ht="13.5">
      <c r="B160" s="147"/>
      <c r="D160" s="135" t="s">
        <v>111</v>
      </c>
      <c r="E160" s="148" t="s">
        <v>1</v>
      </c>
      <c r="F160" s="149" t="s">
        <v>327</v>
      </c>
      <c r="H160" s="150">
        <v>8.036</v>
      </c>
      <c r="I160" s="151"/>
      <c r="L160" s="147"/>
      <c r="M160" s="152"/>
      <c r="N160" s="153"/>
      <c r="O160" s="153"/>
      <c r="P160" s="153"/>
      <c r="Q160" s="153"/>
      <c r="R160" s="153"/>
      <c r="S160" s="153"/>
      <c r="T160" s="154"/>
      <c r="AT160" s="148" t="s">
        <v>111</v>
      </c>
      <c r="AU160" s="148" t="s">
        <v>47</v>
      </c>
      <c r="AV160" s="8" t="s">
        <v>47</v>
      </c>
      <c r="AW160" s="8" t="s">
        <v>113</v>
      </c>
      <c r="AX160" s="8" t="s">
        <v>43</v>
      </c>
      <c r="AY160" s="148" t="s">
        <v>102</v>
      </c>
    </row>
    <row r="161" spans="2:51" s="7" customFormat="1" ht="13.5">
      <c r="B161" s="139"/>
      <c r="D161" s="135" t="s">
        <v>111</v>
      </c>
      <c r="E161" s="140" t="s">
        <v>1</v>
      </c>
      <c r="F161" s="141" t="s">
        <v>305</v>
      </c>
      <c r="H161" s="142" t="s">
        <v>1</v>
      </c>
      <c r="I161" s="143"/>
      <c r="L161" s="139"/>
      <c r="M161" s="144"/>
      <c r="N161" s="145"/>
      <c r="O161" s="145"/>
      <c r="P161" s="145"/>
      <c r="Q161" s="145"/>
      <c r="R161" s="145"/>
      <c r="S161" s="145"/>
      <c r="T161" s="146"/>
      <c r="AT161" s="142" t="s">
        <v>111</v>
      </c>
      <c r="AU161" s="142" t="s">
        <v>47</v>
      </c>
      <c r="AV161" s="7" t="s">
        <v>44</v>
      </c>
      <c r="AW161" s="7" t="s">
        <v>113</v>
      </c>
      <c r="AX161" s="7" t="s">
        <v>43</v>
      </c>
      <c r="AY161" s="142" t="s">
        <v>102</v>
      </c>
    </row>
    <row r="162" spans="2:51" s="8" customFormat="1" ht="13.5">
      <c r="B162" s="147"/>
      <c r="D162" s="135" t="s">
        <v>111</v>
      </c>
      <c r="E162" s="148" t="s">
        <v>1</v>
      </c>
      <c r="F162" s="149" t="s">
        <v>328</v>
      </c>
      <c r="H162" s="150">
        <v>54.1888</v>
      </c>
      <c r="I162" s="151"/>
      <c r="L162" s="147"/>
      <c r="M162" s="152"/>
      <c r="N162" s="153"/>
      <c r="O162" s="153"/>
      <c r="P162" s="153"/>
      <c r="Q162" s="153"/>
      <c r="R162" s="153"/>
      <c r="S162" s="153"/>
      <c r="T162" s="154"/>
      <c r="AT162" s="148" t="s">
        <v>111</v>
      </c>
      <c r="AU162" s="148" t="s">
        <v>47</v>
      </c>
      <c r="AV162" s="8" t="s">
        <v>47</v>
      </c>
      <c r="AW162" s="8" t="s">
        <v>113</v>
      </c>
      <c r="AX162" s="8" t="s">
        <v>43</v>
      </c>
      <c r="AY162" s="148" t="s">
        <v>102</v>
      </c>
    </row>
    <row r="163" spans="2:51" s="8" customFormat="1" ht="13.5">
      <c r="B163" s="147"/>
      <c r="D163" s="135" t="s">
        <v>111</v>
      </c>
      <c r="E163" s="148" t="s">
        <v>1</v>
      </c>
      <c r="F163" s="149" t="s">
        <v>329</v>
      </c>
      <c r="H163" s="150">
        <v>184.26408</v>
      </c>
      <c r="I163" s="151"/>
      <c r="L163" s="147"/>
      <c r="M163" s="152"/>
      <c r="N163" s="153"/>
      <c r="O163" s="153"/>
      <c r="P163" s="153"/>
      <c r="Q163" s="153"/>
      <c r="R163" s="153"/>
      <c r="S163" s="153"/>
      <c r="T163" s="154"/>
      <c r="AT163" s="148" t="s">
        <v>111</v>
      </c>
      <c r="AU163" s="148" t="s">
        <v>47</v>
      </c>
      <c r="AV163" s="8" t="s">
        <v>47</v>
      </c>
      <c r="AW163" s="8" t="s">
        <v>113</v>
      </c>
      <c r="AX163" s="8" t="s">
        <v>43</v>
      </c>
      <c r="AY163" s="148" t="s">
        <v>102</v>
      </c>
    </row>
    <row r="164" spans="2:51" s="8" customFormat="1" ht="13.5">
      <c r="B164" s="147"/>
      <c r="D164" s="135" t="s">
        <v>111</v>
      </c>
      <c r="E164" s="148" t="s">
        <v>1</v>
      </c>
      <c r="F164" s="149" t="s">
        <v>330</v>
      </c>
      <c r="H164" s="150">
        <v>50.43984</v>
      </c>
      <c r="I164" s="151"/>
      <c r="L164" s="147"/>
      <c r="M164" s="152"/>
      <c r="N164" s="153"/>
      <c r="O164" s="153"/>
      <c r="P164" s="153"/>
      <c r="Q164" s="153"/>
      <c r="R164" s="153"/>
      <c r="S164" s="153"/>
      <c r="T164" s="154"/>
      <c r="AT164" s="148" t="s">
        <v>111</v>
      </c>
      <c r="AU164" s="148" t="s">
        <v>47</v>
      </c>
      <c r="AV164" s="8" t="s">
        <v>47</v>
      </c>
      <c r="AW164" s="8" t="s">
        <v>113</v>
      </c>
      <c r="AX164" s="8" t="s">
        <v>43</v>
      </c>
      <c r="AY164" s="148" t="s">
        <v>102</v>
      </c>
    </row>
    <row r="165" spans="2:51" s="8" customFormat="1" ht="13.5">
      <c r="B165" s="147"/>
      <c r="D165" s="135" t="s">
        <v>111</v>
      </c>
      <c r="E165" s="148" t="s">
        <v>1</v>
      </c>
      <c r="F165" s="149" t="s">
        <v>331</v>
      </c>
      <c r="H165" s="150">
        <v>45.78</v>
      </c>
      <c r="I165" s="151"/>
      <c r="L165" s="147"/>
      <c r="M165" s="152"/>
      <c r="N165" s="153"/>
      <c r="O165" s="153"/>
      <c r="P165" s="153"/>
      <c r="Q165" s="153"/>
      <c r="R165" s="153"/>
      <c r="S165" s="153"/>
      <c r="T165" s="154"/>
      <c r="AT165" s="148" t="s">
        <v>111</v>
      </c>
      <c r="AU165" s="148" t="s">
        <v>47</v>
      </c>
      <c r="AV165" s="8" t="s">
        <v>47</v>
      </c>
      <c r="AW165" s="8" t="s">
        <v>113</v>
      </c>
      <c r="AX165" s="8" t="s">
        <v>43</v>
      </c>
      <c r="AY165" s="148" t="s">
        <v>102</v>
      </c>
    </row>
    <row r="166" spans="2:51" s="8" customFormat="1" ht="13.5">
      <c r="B166" s="147"/>
      <c r="D166" s="135" t="s">
        <v>111</v>
      </c>
      <c r="E166" s="148" t="s">
        <v>1</v>
      </c>
      <c r="F166" s="149" t="s">
        <v>332</v>
      </c>
      <c r="H166" s="150">
        <v>22.208</v>
      </c>
      <c r="I166" s="151"/>
      <c r="L166" s="147"/>
      <c r="M166" s="152"/>
      <c r="N166" s="153"/>
      <c r="O166" s="153"/>
      <c r="P166" s="153"/>
      <c r="Q166" s="153"/>
      <c r="R166" s="153"/>
      <c r="S166" s="153"/>
      <c r="T166" s="154"/>
      <c r="AT166" s="148" t="s">
        <v>111</v>
      </c>
      <c r="AU166" s="148" t="s">
        <v>47</v>
      </c>
      <c r="AV166" s="8" t="s">
        <v>47</v>
      </c>
      <c r="AW166" s="8" t="s">
        <v>113</v>
      </c>
      <c r="AX166" s="8" t="s">
        <v>43</v>
      </c>
      <c r="AY166" s="148" t="s">
        <v>102</v>
      </c>
    </row>
    <row r="167" spans="2:51" s="10" customFormat="1" ht="13.5">
      <c r="B167" s="163"/>
      <c r="D167" s="164" t="s">
        <v>111</v>
      </c>
      <c r="E167" s="165" t="s">
        <v>61</v>
      </c>
      <c r="F167" s="166" t="s">
        <v>119</v>
      </c>
      <c r="H167" s="167">
        <v>396.64772</v>
      </c>
      <c r="I167" s="168"/>
      <c r="L167" s="163"/>
      <c r="M167" s="169"/>
      <c r="N167" s="170"/>
      <c r="O167" s="170"/>
      <c r="P167" s="170"/>
      <c r="Q167" s="170"/>
      <c r="R167" s="170"/>
      <c r="S167" s="170"/>
      <c r="T167" s="171"/>
      <c r="AT167" s="172" t="s">
        <v>111</v>
      </c>
      <c r="AU167" s="172" t="s">
        <v>47</v>
      </c>
      <c r="AV167" s="10" t="s">
        <v>108</v>
      </c>
      <c r="AW167" s="10" t="s">
        <v>113</v>
      </c>
      <c r="AX167" s="10" t="s">
        <v>44</v>
      </c>
      <c r="AY167" s="172" t="s">
        <v>102</v>
      </c>
    </row>
    <row r="168" spans="2:65" s="1" customFormat="1" ht="22.5" customHeight="1">
      <c r="B168" s="122"/>
      <c r="C168" s="123" t="s">
        <v>144</v>
      </c>
      <c r="D168" s="123" t="s">
        <v>105</v>
      </c>
      <c r="E168" s="124" t="s">
        <v>127</v>
      </c>
      <c r="F168" s="125" t="s">
        <v>128</v>
      </c>
      <c r="G168" s="126" t="s">
        <v>106</v>
      </c>
      <c r="H168" s="127">
        <v>396.648</v>
      </c>
      <c r="I168" s="128"/>
      <c r="J168" s="129">
        <f>ROUND(I168*H168,2)</f>
        <v>0</v>
      </c>
      <c r="K168" s="125" t="s">
        <v>107</v>
      </c>
      <c r="L168" s="25"/>
      <c r="M168" s="130" t="s">
        <v>1</v>
      </c>
      <c r="N168" s="131" t="s">
        <v>32</v>
      </c>
      <c r="O168" s="26"/>
      <c r="P168" s="132">
        <f>O168*H168</f>
        <v>0</v>
      </c>
      <c r="Q168" s="132">
        <v>0</v>
      </c>
      <c r="R168" s="132">
        <f>Q168*H168</f>
        <v>0</v>
      </c>
      <c r="S168" s="132">
        <v>0</v>
      </c>
      <c r="T168" s="133">
        <f>S168*H168</f>
        <v>0</v>
      </c>
      <c r="AR168" s="14" t="s">
        <v>108</v>
      </c>
      <c r="AT168" s="14" t="s">
        <v>105</v>
      </c>
      <c r="AU168" s="14" t="s">
        <v>47</v>
      </c>
      <c r="AY168" s="14" t="s">
        <v>102</v>
      </c>
      <c r="BE168" s="134">
        <f>IF(N168="základní",J168,0)</f>
        <v>0</v>
      </c>
      <c r="BF168" s="134">
        <f>IF(N168="snížená",J168,0)</f>
        <v>0</v>
      </c>
      <c r="BG168" s="134">
        <f>IF(N168="zákl. přenesená",J168,0)</f>
        <v>0</v>
      </c>
      <c r="BH168" s="134">
        <f>IF(N168="sníž. přenesená",J168,0)</f>
        <v>0</v>
      </c>
      <c r="BI168" s="134">
        <f>IF(N168="nulová",J168,0)</f>
        <v>0</v>
      </c>
      <c r="BJ168" s="14" t="s">
        <v>44</v>
      </c>
      <c r="BK168" s="134">
        <f>ROUND(I168*H168,2)</f>
        <v>0</v>
      </c>
      <c r="BL168" s="14" t="s">
        <v>108</v>
      </c>
      <c r="BM168" s="14" t="s">
        <v>333</v>
      </c>
    </row>
    <row r="169" spans="2:47" s="1" customFormat="1" ht="13.5">
      <c r="B169" s="25"/>
      <c r="D169" s="135" t="s">
        <v>110</v>
      </c>
      <c r="F169" s="136" t="s">
        <v>130</v>
      </c>
      <c r="I169" s="137"/>
      <c r="L169" s="25"/>
      <c r="M169" s="138"/>
      <c r="N169" s="26"/>
      <c r="O169" s="26"/>
      <c r="P169" s="26"/>
      <c r="Q169" s="26"/>
      <c r="R169" s="26"/>
      <c r="S169" s="26"/>
      <c r="T169" s="39"/>
      <c r="AT169" s="14" t="s">
        <v>110</v>
      </c>
      <c r="AU169" s="14" t="s">
        <v>47</v>
      </c>
    </row>
    <row r="170" spans="2:51" s="8" customFormat="1" ht="13.5">
      <c r="B170" s="147"/>
      <c r="D170" s="135" t="s">
        <v>111</v>
      </c>
      <c r="E170" s="148" t="s">
        <v>1</v>
      </c>
      <c r="F170" s="149" t="s">
        <v>61</v>
      </c>
      <c r="H170" s="150">
        <v>396.64772</v>
      </c>
      <c r="I170" s="151"/>
      <c r="L170" s="147"/>
      <c r="M170" s="152"/>
      <c r="N170" s="153"/>
      <c r="O170" s="153"/>
      <c r="P170" s="153"/>
      <c r="Q170" s="153"/>
      <c r="R170" s="153"/>
      <c r="S170" s="153"/>
      <c r="T170" s="154"/>
      <c r="AT170" s="148" t="s">
        <v>111</v>
      </c>
      <c r="AU170" s="148" t="s">
        <v>47</v>
      </c>
      <c r="AV170" s="8" t="s">
        <v>47</v>
      </c>
      <c r="AW170" s="8" t="s">
        <v>113</v>
      </c>
      <c r="AX170" s="8" t="s">
        <v>43</v>
      </c>
      <c r="AY170" s="148" t="s">
        <v>102</v>
      </c>
    </row>
    <row r="171" spans="2:51" s="10" customFormat="1" ht="13.5">
      <c r="B171" s="163"/>
      <c r="D171" s="135" t="s">
        <v>111</v>
      </c>
      <c r="E171" s="173" t="s">
        <v>1</v>
      </c>
      <c r="F171" s="174" t="s">
        <v>119</v>
      </c>
      <c r="H171" s="175">
        <v>396.64772</v>
      </c>
      <c r="I171" s="168"/>
      <c r="L171" s="163"/>
      <c r="M171" s="169"/>
      <c r="N171" s="170"/>
      <c r="O171" s="170"/>
      <c r="P171" s="170"/>
      <c r="Q171" s="170"/>
      <c r="R171" s="170"/>
      <c r="S171" s="170"/>
      <c r="T171" s="171"/>
      <c r="AT171" s="172" t="s">
        <v>111</v>
      </c>
      <c r="AU171" s="172" t="s">
        <v>47</v>
      </c>
      <c r="AV171" s="10" t="s">
        <v>108</v>
      </c>
      <c r="AW171" s="10" t="s">
        <v>113</v>
      </c>
      <c r="AX171" s="10" t="s">
        <v>44</v>
      </c>
      <c r="AY171" s="172" t="s">
        <v>102</v>
      </c>
    </row>
    <row r="172" spans="2:63" s="6" customFormat="1" ht="29.85" customHeight="1">
      <c r="B172" s="108"/>
      <c r="D172" s="119" t="s">
        <v>42</v>
      </c>
      <c r="E172" s="120" t="s">
        <v>131</v>
      </c>
      <c r="F172" s="120" t="s">
        <v>132</v>
      </c>
      <c r="I172" s="111"/>
      <c r="J172" s="121">
        <f>BK172</f>
        <v>0</v>
      </c>
      <c r="L172" s="108"/>
      <c r="M172" s="113"/>
      <c r="N172" s="114"/>
      <c r="O172" s="114"/>
      <c r="P172" s="115">
        <f>SUM(P173:P200)</f>
        <v>0</v>
      </c>
      <c r="Q172" s="114"/>
      <c r="R172" s="115">
        <f>SUM(R173:R200)</f>
        <v>0.2764166</v>
      </c>
      <c r="S172" s="114"/>
      <c r="T172" s="116">
        <f>SUM(T173:T200)</f>
        <v>0</v>
      </c>
      <c r="AR172" s="109" t="s">
        <v>44</v>
      </c>
      <c r="AT172" s="117" t="s">
        <v>42</v>
      </c>
      <c r="AU172" s="117" t="s">
        <v>44</v>
      </c>
      <c r="AY172" s="109" t="s">
        <v>102</v>
      </c>
      <c r="BK172" s="118">
        <f>SUM(BK173:BK200)</f>
        <v>0</v>
      </c>
    </row>
    <row r="173" spans="2:65" s="1" customFormat="1" ht="31.5" customHeight="1">
      <c r="B173" s="122"/>
      <c r="C173" s="123" t="s">
        <v>146</v>
      </c>
      <c r="D173" s="123" t="s">
        <v>105</v>
      </c>
      <c r="E173" s="124" t="s">
        <v>134</v>
      </c>
      <c r="F173" s="125" t="s">
        <v>135</v>
      </c>
      <c r="G173" s="126" t="s">
        <v>106</v>
      </c>
      <c r="H173" s="127">
        <v>1626.02</v>
      </c>
      <c r="I173" s="128"/>
      <c r="J173" s="129">
        <f>ROUND(I173*H173,2)</f>
        <v>0</v>
      </c>
      <c r="K173" s="125" t="s">
        <v>107</v>
      </c>
      <c r="L173" s="25"/>
      <c r="M173" s="130" t="s">
        <v>1</v>
      </c>
      <c r="N173" s="131" t="s">
        <v>32</v>
      </c>
      <c r="O173" s="26"/>
      <c r="P173" s="132">
        <f>O173*H173</f>
        <v>0</v>
      </c>
      <c r="Q173" s="132">
        <v>0.00013</v>
      </c>
      <c r="R173" s="132">
        <f>Q173*H173</f>
        <v>0.21138259999999998</v>
      </c>
      <c r="S173" s="132">
        <v>0</v>
      </c>
      <c r="T173" s="133">
        <f>S173*H173</f>
        <v>0</v>
      </c>
      <c r="AR173" s="14" t="s">
        <v>108</v>
      </c>
      <c r="AT173" s="14" t="s">
        <v>105</v>
      </c>
      <c r="AU173" s="14" t="s">
        <v>47</v>
      </c>
      <c r="AY173" s="14" t="s">
        <v>102</v>
      </c>
      <c r="BE173" s="134">
        <f>IF(N173="základní",J173,0)</f>
        <v>0</v>
      </c>
      <c r="BF173" s="134">
        <f>IF(N173="snížená",J173,0)</f>
        <v>0</v>
      </c>
      <c r="BG173" s="134">
        <f>IF(N173="zákl. přenesená",J173,0)</f>
        <v>0</v>
      </c>
      <c r="BH173" s="134">
        <f>IF(N173="sníž. přenesená",J173,0)</f>
        <v>0</v>
      </c>
      <c r="BI173" s="134">
        <f>IF(N173="nulová",J173,0)</f>
        <v>0</v>
      </c>
      <c r="BJ173" s="14" t="s">
        <v>44</v>
      </c>
      <c r="BK173" s="134">
        <f>ROUND(I173*H173,2)</f>
        <v>0</v>
      </c>
      <c r="BL173" s="14" t="s">
        <v>108</v>
      </c>
      <c r="BM173" s="14" t="s">
        <v>136</v>
      </c>
    </row>
    <row r="174" spans="2:47" s="1" customFormat="1" ht="27">
      <c r="B174" s="25"/>
      <c r="D174" s="135" t="s">
        <v>110</v>
      </c>
      <c r="F174" s="136" t="s">
        <v>137</v>
      </c>
      <c r="I174" s="137"/>
      <c r="L174" s="25"/>
      <c r="M174" s="138"/>
      <c r="N174" s="26"/>
      <c r="O174" s="26"/>
      <c r="P174" s="26"/>
      <c r="Q174" s="26"/>
      <c r="R174" s="26"/>
      <c r="S174" s="26"/>
      <c r="T174" s="39"/>
      <c r="AT174" s="14" t="s">
        <v>110</v>
      </c>
      <c r="AU174" s="14" t="s">
        <v>47</v>
      </c>
    </row>
    <row r="175" spans="2:51" s="8" customFormat="1" ht="13.5">
      <c r="B175" s="147"/>
      <c r="D175" s="135" t="s">
        <v>111</v>
      </c>
      <c r="E175" s="148" t="s">
        <v>1</v>
      </c>
      <c r="F175" s="149" t="s">
        <v>65</v>
      </c>
      <c r="H175" s="150">
        <v>1626.02</v>
      </c>
      <c r="I175" s="151"/>
      <c r="L175" s="147"/>
      <c r="M175" s="152"/>
      <c r="N175" s="153"/>
      <c r="O175" s="153"/>
      <c r="P175" s="153"/>
      <c r="Q175" s="153"/>
      <c r="R175" s="153"/>
      <c r="S175" s="153"/>
      <c r="T175" s="154"/>
      <c r="AT175" s="148" t="s">
        <v>111</v>
      </c>
      <c r="AU175" s="148" t="s">
        <v>47</v>
      </c>
      <c r="AV175" s="8" t="s">
        <v>47</v>
      </c>
      <c r="AW175" s="8" t="s">
        <v>113</v>
      </c>
      <c r="AX175" s="8" t="s">
        <v>43</v>
      </c>
      <c r="AY175" s="148" t="s">
        <v>102</v>
      </c>
    </row>
    <row r="176" spans="2:51" s="10" customFormat="1" ht="13.5">
      <c r="B176" s="163"/>
      <c r="D176" s="164" t="s">
        <v>111</v>
      </c>
      <c r="E176" s="165" t="s">
        <v>1</v>
      </c>
      <c r="F176" s="166" t="s">
        <v>119</v>
      </c>
      <c r="H176" s="167">
        <v>1626.02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72" t="s">
        <v>111</v>
      </c>
      <c r="AU176" s="172" t="s">
        <v>47</v>
      </c>
      <c r="AV176" s="10" t="s">
        <v>108</v>
      </c>
      <c r="AW176" s="10" t="s">
        <v>113</v>
      </c>
      <c r="AX176" s="10" t="s">
        <v>44</v>
      </c>
      <c r="AY176" s="172" t="s">
        <v>102</v>
      </c>
    </row>
    <row r="177" spans="2:65" s="1" customFormat="1" ht="22.5" customHeight="1">
      <c r="B177" s="122"/>
      <c r="C177" s="123" t="s">
        <v>131</v>
      </c>
      <c r="D177" s="123" t="s">
        <v>105</v>
      </c>
      <c r="E177" s="124" t="s">
        <v>138</v>
      </c>
      <c r="F177" s="125" t="s">
        <v>139</v>
      </c>
      <c r="G177" s="126" t="s">
        <v>106</v>
      </c>
      <c r="H177" s="127">
        <v>1625.85</v>
      </c>
      <c r="I177" s="128"/>
      <c r="J177" s="129">
        <f>ROUND(I177*H177,2)</f>
        <v>0</v>
      </c>
      <c r="K177" s="125" t="s">
        <v>107</v>
      </c>
      <c r="L177" s="25"/>
      <c r="M177" s="130" t="s">
        <v>1</v>
      </c>
      <c r="N177" s="131" t="s">
        <v>32</v>
      </c>
      <c r="O177" s="26"/>
      <c r="P177" s="132">
        <f>O177*H177</f>
        <v>0</v>
      </c>
      <c r="Q177" s="132">
        <v>4E-05</v>
      </c>
      <c r="R177" s="132">
        <f>Q177*H177</f>
        <v>0.06503400000000001</v>
      </c>
      <c r="S177" s="132">
        <v>0</v>
      </c>
      <c r="T177" s="133">
        <f>S177*H177</f>
        <v>0</v>
      </c>
      <c r="AR177" s="14" t="s">
        <v>108</v>
      </c>
      <c r="AT177" s="14" t="s">
        <v>105</v>
      </c>
      <c r="AU177" s="14" t="s">
        <v>47</v>
      </c>
      <c r="AY177" s="14" t="s">
        <v>102</v>
      </c>
      <c r="BE177" s="134">
        <f>IF(N177="základní",J177,0)</f>
        <v>0</v>
      </c>
      <c r="BF177" s="134">
        <f>IF(N177="snížená",J177,0)</f>
        <v>0</v>
      </c>
      <c r="BG177" s="134">
        <f>IF(N177="zákl. přenesená",J177,0)</f>
        <v>0</v>
      </c>
      <c r="BH177" s="134">
        <f>IF(N177="sníž. přenesená",J177,0)</f>
        <v>0</v>
      </c>
      <c r="BI177" s="134">
        <f>IF(N177="nulová",J177,0)</f>
        <v>0</v>
      </c>
      <c r="BJ177" s="14" t="s">
        <v>44</v>
      </c>
      <c r="BK177" s="134">
        <f>ROUND(I177*H177,2)</f>
        <v>0</v>
      </c>
      <c r="BL177" s="14" t="s">
        <v>108</v>
      </c>
      <c r="BM177" s="14" t="s">
        <v>140</v>
      </c>
    </row>
    <row r="178" spans="2:47" s="1" customFormat="1" ht="54">
      <c r="B178" s="25"/>
      <c r="D178" s="135" t="s">
        <v>110</v>
      </c>
      <c r="F178" s="136" t="s">
        <v>141</v>
      </c>
      <c r="I178" s="137"/>
      <c r="L178" s="25"/>
      <c r="M178" s="138"/>
      <c r="N178" s="26"/>
      <c r="O178" s="26"/>
      <c r="P178" s="26"/>
      <c r="Q178" s="26"/>
      <c r="R178" s="26"/>
      <c r="S178" s="26"/>
      <c r="T178" s="39"/>
      <c r="AT178" s="14" t="s">
        <v>110</v>
      </c>
      <c r="AU178" s="14" t="s">
        <v>47</v>
      </c>
    </row>
    <row r="179" spans="2:51" s="7" customFormat="1" ht="13.5">
      <c r="B179" s="139"/>
      <c r="D179" s="135" t="s">
        <v>111</v>
      </c>
      <c r="E179" s="140" t="s">
        <v>1</v>
      </c>
      <c r="F179" s="141" t="s">
        <v>304</v>
      </c>
      <c r="H179" s="142" t="s">
        <v>1</v>
      </c>
      <c r="I179" s="143"/>
      <c r="L179" s="139"/>
      <c r="M179" s="144"/>
      <c r="N179" s="145"/>
      <c r="O179" s="145"/>
      <c r="P179" s="145"/>
      <c r="Q179" s="145"/>
      <c r="R179" s="145"/>
      <c r="S179" s="145"/>
      <c r="T179" s="146"/>
      <c r="AT179" s="142" t="s">
        <v>111</v>
      </c>
      <c r="AU179" s="142" t="s">
        <v>47</v>
      </c>
      <c r="AV179" s="7" t="s">
        <v>44</v>
      </c>
      <c r="AW179" s="7" t="s">
        <v>113</v>
      </c>
      <c r="AX179" s="7" t="s">
        <v>43</v>
      </c>
      <c r="AY179" s="142" t="s">
        <v>102</v>
      </c>
    </row>
    <row r="180" spans="2:51" s="8" customFormat="1" ht="13.5">
      <c r="B180" s="147"/>
      <c r="D180" s="135" t="s">
        <v>111</v>
      </c>
      <c r="E180" s="148" t="s">
        <v>1</v>
      </c>
      <c r="F180" s="149" t="s">
        <v>334</v>
      </c>
      <c r="H180" s="150">
        <v>178.82</v>
      </c>
      <c r="I180" s="151"/>
      <c r="L180" s="147"/>
      <c r="M180" s="152"/>
      <c r="N180" s="153"/>
      <c r="O180" s="153"/>
      <c r="P180" s="153"/>
      <c r="Q180" s="153"/>
      <c r="R180" s="153"/>
      <c r="S180" s="153"/>
      <c r="T180" s="154"/>
      <c r="AT180" s="148" t="s">
        <v>111</v>
      </c>
      <c r="AU180" s="148" t="s">
        <v>47</v>
      </c>
      <c r="AV180" s="8" t="s">
        <v>47</v>
      </c>
      <c r="AW180" s="8" t="s">
        <v>113</v>
      </c>
      <c r="AX180" s="8" t="s">
        <v>43</v>
      </c>
      <c r="AY180" s="148" t="s">
        <v>102</v>
      </c>
    </row>
    <row r="181" spans="2:51" s="8" customFormat="1" ht="13.5">
      <c r="B181" s="147"/>
      <c r="D181" s="135" t="s">
        <v>111</v>
      </c>
      <c r="E181" s="148" t="s">
        <v>1</v>
      </c>
      <c r="F181" s="149" t="s">
        <v>335</v>
      </c>
      <c r="H181" s="150">
        <v>408.25</v>
      </c>
      <c r="I181" s="151"/>
      <c r="L181" s="147"/>
      <c r="M181" s="152"/>
      <c r="N181" s="153"/>
      <c r="O181" s="153"/>
      <c r="P181" s="153"/>
      <c r="Q181" s="153"/>
      <c r="R181" s="153"/>
      <c r="S181" s="153"/>
      <c r="T181" s="154"/>
      <c r="AT181" s="148" t="s">
        <v>111</v>
      </c>
      <c r="AU181" s="148" t="s">
        <v>47</v>
      </c>
      <c r="AV181" s="8" t="s">
        <v>47</v>
      </c>
      <c r="AW181" s="8" t="s">
        <v>113</v>
      </c>
      <c r="AX181" s="8" t="s">
        <v>43</v>
      </c>
      <c r="AY181" s="148" t="s">
        <v>102</v>
      </c>
    </row>
    <row r="182" spans="2:51" s="8" customFormat="1" ht="13.5">
      <c r="B182" s="147"/>
      <c r="D182" s="135" t="s">
        <v>111</v>
      </c>
      <c r="E182" s="148" t="s">
        <v>1</v>
      </c>
      <c r="F182" s="149" t="s">
        <v>336</v>
      </c>
      <c r="H182" s="150">
        <v>285.61</v>
      </c>
      <c r="I182" s="151"/>
      <c r="L182" s="147"/>
      <c r="M182" s="152"/>
      <c r="N182" s="153"/>
      <c r="O182" s="153"/>
      <c r="P182" s="153"/>
      <c r="Q182" s="153"/>
      <c r="R182" s="153"/>
      <c r="S182" s="153"/>
      <c r="T182" s="154"/>
      <c r="AT182" s="148" t="s">
        <v>111</v>
      </c>
      <c r="AU182" s="148" t="s">
        <v>47</v>
      </c>
      <c r="AV182" s="8" t="s">
        <v>47</v>
      </c>
      <c r="AW182" s="8" t="s">
        <v>113</v>
      </c>
      <c r="AX182" s="8" t="s">
        <v>43</v>
      </c>
      <c r="AY182" s="148" t="s">
        <v>102</v>
      </c>
    </row>
    <row r="183" spans="2:51" s="10" customFormat="1" ht="13.5">
      <c r="B183" s="163"/>
      <c r="D183" s="135" t="s">
        <v>111</v>
      </c>
      <c r="E183" s="173" t="s">
        <v>295</v>
      </c>
      <c r="F183" s="174" t="s">
        <v>119</v>
      </c>
      <c r="H183" s="175">
        <v>872.68</v>
      </c>
      <c r="I183" s="168"/>
      <c r="L183" s="163"/>
      <c r="M183" s="169"/>
      <c r="N183" s="170"/>
      <c r="O183" s="170"/>
      <c r="P183" s="170"/>
      <c r="Q183" s="170"/>
      <c r="R183" s="170"/>
      <c r="S183" s="170"/>
      <c r="T183" s="171"/>
      <c r="AT183" s="172" t="s">
        <v>111</v>
      </c>
      <c r="AU183" s="172" t="s">
        <v>47</v>
      </c>
      <c r="AV183" s="10" t="s">
        <v>108</v>
      </c>
      <c r="AW183" s="10" t="s">
        <v>113</v>
      </c>
      <c r="AX183" s="10" t="s">
        <v>43</v>
      </c>
      <c r="AY183" s="172" t="s">
        <v>102</v>
      </c>
    </row>
    <row r="184" spans="2:51" s="7" customFormat="1" ht="13.5">
      <c r="B184" s="139"/>
      <c r="D184" s="135" t="s">
        <v>111</v>
      </c>
      <c r="E184" s="140" t="s">
        <v>1</v>
      </c>
      <c r="F184" s="141" t="s">
        <v>305</v>
      </c>
      <c r="H184" s="142" t="s">
        <v>1</v>
      </c>
      <c r="I184" s="143"/>
      <c r="L184" s="139"/>
      <c r="M184" s="144"/>
      <c r="N184" s="145"/>
      <c r="O184" s="145"/>
      <c r="P184" s="145"/>
      <c r="Q184" s="145"/>
      <c r="R184" s="145"/>
      <c r="S184" s="145"/>
      <c r="T184" s="146"/>
      <c r="AT184" s="142" t="s">
        <v>111</v>
      </c>
      <c r="AU184" s="142" t="s">
        <v>47</v>
      </c>
      <c r="AV184" s="7" t="s">
        <v>44</v>
      </c>
      <c r="AW184" s="7" t="s">
        <v>113</v>
      </c>
      <c r="AX184" s="7" t="s">
        <v>43</v>
      </c>
      <c r="AY184" s="142" t="s">
        <v>102</v>
      </c>
    </row>
    <row r="185" spans="2:51" s="8" customFormat="1" ht="13.5">
      <c r="B185" s="147"/>
      <c r="D185" s="135" t="s">
        <v>111</v>
      </c>
      <c r="E185" s="148" t="s">
        <v>1</v>
      </c>
      <c r="F185" s="149" t="s">
        <v>337</v>
      </c>
      <c r="H185" s="150">
        <v>300.01</v>
      </c>
      <c r="I185" s="151"/>
      <c r="L185" s="147"/>
      <c r="M185" s="152"/>
      <c r="N185" s="153"/>
      <c r="O185" s="153"/>
      <c r="P185" s="153"/>
      <c r="Q185" s="153"/>
      <c r="R185" s="153"/>
      <c r="S185" s="153"/>
      <c r="T185" s="154"/>
      <c r="AT185" s="148" t="s">
        <v>111</v>
      </c>
      <c r="AU185" s="148" t="s">
        <v>47</v>
      </c>
      <c r="AV185" s="8" t="s">
        <v>47</v>
      </c>
      <c r="AW185" s="8" t="s">
        <v>113</v>
      </c>
      <c r="AX185" s="8" t="s">
        <v>43</v>
      </c>
      <c r="AY185" s="148" t="s">
        <v>102</v>
      </c>
    </row>
    <row r="186" spans="2:51" s="8" customFormat="1" ht="13.5">
      <c r="B186" s="147"/>
      <c r="D186" s="135" t="s">
        <v>111</v>
      </c>
      <c r="E186" s="148" t="s">
        <v>1</v>
      </c>
      <c r="F186" s="149" t="s">
        <v>338</v>
      </c>
      <c r="H186" s="150">
        <v>119.34</v>
      </c>
      <c r="I186" s="151"/>
      <c r="L186" s="147"/>
      <c r="M186" s="152"/>
      <c r="N186" s="153"/>
      <c r="O186" s="153"/>
      <c r="P186" s="153"/>
      <c r="Q186" s="153"/>
      <c r="R186" s="153"/>
      <c r="S186" s="153"/>
      <c r="T186" s="154"/>
      <c r="AT186" s="148" t="s">
        <v>111</v>
      </c>
      <c r="AU186" s="148" t="s">
        <v>47</v>
      </c>
      <c r="AV186" s="8" t="s">
        <v>47</v>
      </c>
      <c r="AW186" s="8" t="s">
        <v>113</v>
      </c>
      <c r="AX186" s="8" t="s">
        <v>43</v>
      </c>
      <c r="AY186" s="148" t="s">
        <v>102</v>
      </c>
    </row>
    <row r="187" spans="2:51" s="8" customFormat="1" ht="13.5">
      <c r="B187" s="147"/>
      <c r="D187" s="135" t="s">
        <v>111</v>
      </c>
      <c r="E187" s="148" t="s">
        <v>1</v>
      </c>
      <c r="F187" s="149" t="s">
        <v>339</v>
      </c>
      <c r="H187" s="150">
        <v>240.08</v>
      </c>
      <c r="I187" s="151"/>
      <c r="L187" s="147"/>
      <c r="M187" s="152"/>
      <c r="N187" s="153"/>
      <c r="O187" s="153"/>
      <c r="P187" s="153"/>
      <c r="Q187" s="153"/>
      <c r="R187" s="153"/>
      <c r="S187" s="153"/>
      <c r="T187" s="154"/>
      <c r="AT187" s="148" t="s">
        <v>111</v>
      </c>
      <c r="AU187" s="148" t="s">
        <v>47</v>
      </c>
      <c r="AV187" s="8" t="s">
        <v>47</v>
      </c>
      <c r="AW187" s="8" t="s">
        <v>113</v>
      </c>
      <c r="AX187" s="8" t="s">
        <v>43</v>
      </c>
      <c r="AY187" s="148" t="s">
        <v>102</v>
      </c>
    </row>
    <row r="188" spans="2:51" s="8" customFormat="1" ht="13.5">
      <c r="B188" s="147"/>
      <c r="D188" s="135" t="s">
        <v>111</v>
      </c>
      <c r="E188" s="148" t="s">
        <v>1</v>
      </c>
      <c r="F188" s="149" t="s">
        <v>340</v>
      </c>
      <c r="H188" s="150">
        <v>93.74</v>
      </c>
      <c r="I188" s="151"/>
      <c r="L188" s="147"/>
      <c r="M188" s="152"/>
      <c r="N188" s="153"/>
      <c r="O188" s="153"/>
      <c r="P188" s="153"/>
      <c r="Q188" s="153"/>
      <c r="R188" s="153"/>
      <c r="S188" s="153"/>
      <c r="T188" s="154"/>
      <c r="AT188" s="148" t="s">
        <v>111</v>
      </c>
      <c r="AU188" s="148" t="s">
        <v>47</v>
      </c>
      <c r="AV188" s="8" t="s">
        <v>47</v>
      </c>
      <c r="AW188" s="8" t="s">
        <v>113</v>
      </c>
      <c r="AX188" s="8" t="s">
        <v>43</v>
      </c>
      <c r="AY188" s="148" t="s">
        <v>102</v>
      </c>
    </row>
    <row r="189" spans="2:51" s="10" customFormat="1" ht="13.5">
      <c r="B189" s="163"/>
      <c r="D189" s="135" t="s">
        <v>111</v>
      </c>
      <c r="E189" s="173" t="s">
        <v>297</v>
      </c>
      <c r="F189" s="174" t="s">
        <v>119</v>
      </c>
      <c r="H189" s="175">
        <v>753.17</v>
      </c>
      <c r="I189" s="168"/>
      <c r="L189" s="163"/>
      <c r="M189" s="169"/>
      <c r="N189" s="170"/>
      <c r="O189" s="170"/>
      <c r="P189" s="170"/>
      <c r="Q189" s="170"/>
      <c r="R189" s="170"/>
      <c r="S189" s="170"/>
      <c r="T189" s="171"/>
      <c r="AT189" s="172" t="s">
        <v>111</v>
      </c>
      <c r="AU189" s="172" t="s">
        <v>47</v>
      </c>
      <c r="AV189" s="10" t="s">
        <v>108</v>
      </c>
      <c r="AW189" s="10" t="s">
        <v>113</v>
      </c>
      <c r="AX189" s="10" t="s">
        <v>43</v>
      </c>
      <c r="AY189" s="172" t="s">
        <v>102</v>
      </c>
    </row>
    <row r="190" spans="2:51" s="8" customFormat="1" ht="13.5">
      <c r="B190" s="147"/>
      <c r="D190" s="135" t="s">
        <v>111</v>
      </c>
      <c r="E190" s="148" t="s">
        <v>1</v>
      </c>
      <c r="F190" s="149" t="s">
        <v>295</v>
      </c>
      <c r="H190" s="150">
        <v>872.68</v>
      </c>
      <c r="I190" s="151"/>
      <c r="L190" s="147"/>
      <c r="M190" s="152"/>
      <c r="N190" s="153"/>
      <c r="O190" s="153"/>
      <c r="P190" s="153"/>
      <c r="Q190" s="153"/>
      <c r="R190" s="153"/>
      <c r="S190" s="153"/>
      <c r="T190" s="154"/>
      <c r="AT190" s="148" t="s">
        <v>111</v>
      </c>
      <c r="AU190" s="148" t="s">
        <v>47</v>
      </c>
      <c r="AV190" s="8" t="s">
        <v>47</v>
      </c>
      <c r="AW190" s="8" t="s">
        <v>113</v>
      </c>
      <c r="AX190" s="8" t="s">
        <v>43</v>
      </c>
      <c r="AY190" s="148" t="s">
        <v>102</v>
      </c>
    </row>
    <row r="191" spans="2:51" s="8" customFormat="1" ht="13.5">
      <c r="B191" s="147"/>
      <c r="D191" s="135" t="s">
        <v>111</v>
      </c>
      <c r="E191" s="148" t="s">
        <v>1</v>
      </c>
      <c r="F191" s="149" t="s">
        <v>297</v>
      </c>
      <c r="H191" s="150">
        <v>753.17</v>
      </c>
      <c r="I191" s="151"/>
      <c r="L191" s="147"/>
      <c r="M191" s="152"/>
      <c r="N191" s="153"/>
      <c r="O191" s="153"/>
      <c r="P191" s="153"/>
      <c r="Q191" s="153"/>
      <c r="R191" s="153"/>
      <c r="S191" s="153"/>
      <c r="T191" s="154"/>
      <c r="AT191" s="148" t="s">
        <v>111</v>
      </c>
      <c r="AU191" s="148" t="s">
        <v>47</v>
      </c>
      <c r="AV191" s="8" t="s">
        <v>47</v>
      </c>
      <c r="AW191" s="8" t="s">
        <v>113</v>
      </c>
      <c r="AX191" s="8" t="s">
        <v>43</v>
      </c>
      <c r="AY191" s="148" t="s">
        <v>102</v>
      </c>
    </row>
    <row r="192" spans="2:51" s="10" customFormat="1" ht="13.5">
      <c r="B192" s="163"/>
      <c r="D192" s="164" t="s">
        <v>111</v>
      </c>
      <c r="E192" s="165" t="s">
        <v>143</v>
      </c>
      <c r="F192" s="166" t="s">
        <v>119</v>
      </c>
      <c r="H192" s="167">
        <v>1625.85</v>
      </c>
      <c r="I192" s="168"/>
      <c r="L192" s="163"/>
      <c r="M192" s="169"/>
      <c r="N192" s="170"/>
      <c r="O192" s="170"/>
      <c r="P192" s="170"/>
      <c r="Q192" s="170"/>
      <c r="R192" s="170"/>
      <c r="S192" s="170"/>
      <c r="T192" s="171"/>
      <c r="AT192" s="172" t="s">
        <v>111</v>
      </c>
      <c r="AU192" s="172" t="s">
        <v>47</v>
      </c>
      <c r="AV192" s="10" t="s">
        <v>108</v>
      </c>
      <c r="AW192" s="10" t="s">
        <v>113</v>
      </c>
      <c r="AX192" s="10" t="s">
        <v>44</v>
      </c>
      <c r="AY192" s="172" t="s">
        <v>102</v>
      </c>
    </row>
    <row r="193" spans="2:65" s="1" customFormat="1" ht="22.5" customHeight="1">
      <c r="B193" s="122"/>
      <c r="C193" s="123"/>
      <c r="D193" s="123"/>
      <c r="E193" s="124"/>
      <c r="F193" s="125"/>
      <c r="G193" s="126"/>
      <c r="H193" s="127"/>
      <c r="I193" s="128"/>
      <c r="J193" s="129"/>
      <c r="K193" s="125"/>
      <c r="L193" s="25"/>
      <c r="M193" s="130" t="s">
        <v>1</v>
      </c>
      <c r="N193" s="131" t="s">
        <v>32</v>
      </c>
      <c r="O193" s="26"/>
      <c r="P193" s="132">
        <f>O193*H193</f>
        <v>0</v>
      </c>
      <c r="Q193" s="132">
        <v>0</v>
      </c>
      <c r="R193" s="132">
        <f>Q193*H193</f>
        <v>0</v>
      </c>
      <c r="S193" s="132">
        <v>0.02</v>
      </c>
      <c r="T193" s="133">
        <f>S193*H193</f>
        <v>0</v>
      </c>
      <c r="AR193" s="14" t="s">
        <v>108</v>
      </c>
      <c r="AT193" s="14" t="s">
        <v>105</v>
      </c>
      <c r="AU193" s="14" t="s">
        <v>47</v>
      </c>
      <c r="AY193" s="14" t="s">
        <v>102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4" t="s">
        <v>44</v>
      </c>
      <c r="BK193" s="134">
        <f>ROUND(I193*H193,2)</f>
        <v>0</v>
      </c>
      <c r="BL193" s="14" t="s">
        <v>108</v>
      </c>
      <c r="BM193" s="14" t="s">
        <v>145</v>
      </c>
    </row>
    <row r="194" spans="2:47" s="1" customFormat="1" ht="13.5">
      <c r="B194" s="25"/>
      <c r="D194" s="135"/>
      <c r="F194" s="136"/>
      <c r="I194" s="137"/>
      <c r="L194" s="25"/>
      <c r="M194" s="138"/>
      <c r="N194" s="26"/>
      <c r="O194" s="26"/>
      <c r="P194" s="26"/>
      <c r="Q194" s="26"/>
      <c r="R194" s="26"/>
      <c r="S194" s="26"/>
      <c r="T194" s="39"/>
      <c r="AT194" s="14" t="s">
        <v>110</v>
      </c>
      <c r="AU194" s="14" t="s">
        <v>47</v>
      </c>
    </row>
    <row r="195" spans="2:51" s="8" customFormat="1" ht="13.5">
      <c r="B195" s="147"/>
      <c r="D195" s="135"/>
      <c r="E195" s="148"/>
      <c r="F195" s="149"/>
      <c r="H195" s="150"/>
      <c r="I195" s="151"/>
      <c r="L195" s="147"/>
      <c r="M195" s="152"/>
      <c r="N195" s="153"/>
      <c r="O195" s="153"/>
      <c r="P195" s="153"/>
      <c r="Q195" s="153"/>
      <c r="R195" s="153"/>
      <c r="S195" s="153"/>
      <c r="T195" s="154"/>
      <c r="AT195" s="148" t="s">
        <v>111</v>
      </c>
      <c r="AU195" s="148" t="s">
        <v>47</v>
      </c>
      <c r="AV195" s="8" t="s">
        <v>47</v>
      </c>
      <c r="AW195" s="8" t="s">
        <v>113</v>
      </c>
      <c r="AX195" s="8" t="s">
        <v>43</v>
      </c>
      <c r="AY195" s="148" t="s">
        <v>102</v>
      </c>
    </row>
    <row r="196" spans="2:51" s="10" customFormat="1" ht="13.5">
      <c r="B196" s="163"/>
      <c r="D196" s="164"/>
      <c r="E196" s="165"/>
      <c r="F196" s="166"/>
      <c r="H196" s="167"/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72" t="s">
        <v>111</v>
      </c>
      <c r="AU196" s="172" t="s">
        <v>47</v>
      </c>
      <c r="AV196" s="10" t="s">
        <v>108</v>
      </c>
      <c r="AW196" s="10" t="s">
        <v>113</v>
      </c>
      <c r="AX196" s="10" t="s">
        <v>44</v>
      </c>
      <c r="AY196" s="172" t="s">
        <v>102</v>
      </c>
    </row>
    <row r="197" spans="2:65" s="1" customFormat="1" ht="22.5" customHeight="1">
      <c r="B197" s="122"/>
      <c r="C197" s="123"/>
      <c r="D197" s="123"/>
      <c r="E197" s="124"/>
      <c r="F197" s="125"/>
      <c r="G197" s="126"/>
      <c r="H197" s="127"/>
      <c r="I197" s="128"/>
      <c r="J197" s="129"/>
      <c r="K197" s="125"/>
      <c r="L197" s="25"/>
      <c r="M197" s="130" t="s">
        <v>1</v>
      </c>
      <c r="N197" s="131" t="s">
        <v>32</v>
      </c>
      <c r="O197" s="26"/>
      <c r="P197" s="132">
        <f>O197*H197</f>
        <v>0</v>
      </c>
      <c r="Q197" s="132">
        <v>0</v>
      </c>
      <c r="R197" s="132">
        <f>Q197*H197</f>
        <v>0</v>
      </c>
      <c r="S197" s="132">
        <v>0.02</v>
      </c>
      <c r="T197" s="133">
        <f>S197*H197</f>
        <v>0</v>
      </c>
      <c r="AR197" s="14" t="s">
        <v>108</v>
      </c>
      <c r="AT197" s="14" t="s">
        <v>105</v>
      </c>
      <c r="AU197" s="14" t="s">
        <v>47</v>
      </c>
      <c r="AY197" s="14" t="s">
        <v>102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4" t="s">
        <v>44</v>
      </c>
      <c r="BK197" s="134">
        <f>ROUND(I197*H197,2)</f>
        <v>0</v>
      </c>
      <c r="BL197" s="14" t="s">
        <v>108</v>
      </c>
      <c r="BM197" s="14" t="s">
        <v>147</v>
      </c>
    </row>
    <row r="198" spans="2:47" s="1" customFormat="1" ht="13.5">
      <c r="B198" s="25"/>
      <c r="D198" s="135"/>
      <c r="F198" s="136"/>
      <c r="I198" s="137"/>
      <c r="L198" s="25"/>
      <c r="M198" s="138"/>
      <c r="N198" s="26"/>
      <c r="O198" s="26"/>
      <c r="P198" s="26"/>
      <c r="Q198" s="26"/>
      <c r="R198" s="26"/>
      <c r="S198" s="26"/>
      <c r="T198" s="39"/>
      <c r="AT198" s="14" t="s">
        <v>110</v>
      </c>
      <c r="AU198" s="14" t="s">
        <v>47</v>
      </c>
    </row>
    <row r="199" spans="2:51" s="8" customFormat="1" ht="13.5">
      <c r="B199" s="147"/>
      <c r="D199" s="135"/>
      <c r="E199" s="148"/>
      <c r="F199" s="149"/>
      <c r="H199" s="150"/>
      <c r="I199" s="151"/>
      <c r="L199" s="147"/>
      <c r="M199" s="152"/>
      <c r="N199" s="153"/>
      <c r="O199" s="153"/>
      <c r="P199" s="153"/>
      <c r="Q199" s="153"/>
      <c r="R199" s="153"/>
      <c r="S199" s="153"/>
      <c r="T199" s="154"/>
      <c r="AT199" s="148" t="s">
        <v>111</v>
      </c>
      <c r="AU199" s="148" t="s">
        <v>47</v>
      </c>
      <c r="AV199" s="8" t="s">
        <v>47</v>
      </c>
      <c r="AW199" s="8" t="s">
        <v>113</v>
      </c>
      <c r="AX199" s="8" t="s">
        <v>43</v>
      </c>
      <c r="AY199" s="148" t="s">
        <v>102</v>
      </c>
    </row>
    <row r="200" spans="2:51" s="10" customFormat="1" ht="13.5">
      <c r="B200" s="163"/>
      <c r="D200" s="135"/>
      <c r="E200" s="173"/>
      <c r="F200" s="174"/>
      <c r="H200" s="175"/>
      <c r="I200" s="168"/>
      <c r="L200" s="163"/>
      <c r="M200" s="169"/>
      <c r="N200" s="170"/>
      <c r="O200" s="170"/>
      <c r="P200" s="170"/>
      <c r="Q200" s="170"/>
      <c r="R200" s="170"/>
      <c r="S200" s="170"/>
      <c r="T200" s="171"/>
      <c r="AT200" s="172" t="s">
        <v>111</v>
      </c>
      <c r="AU200" s="172" t="s">
        <v>47</v>
      </c>
      <c r="AV200" s="10" t="s">
        <v>108</v>
      </c>
      <c r="AW200" s="10" t="s">
        <v>113</v>
      </c>
      <c r="AX200" s="10" t="s">
        <v>44</v>
      </c>
      <c r="AY200" s="172" t="s">
        <v>102</v>
      </c>
    </row>
    <row r="201" spans="2:63" s="6" customFormat="1" ht="29.85" customHeight="1">
      <c r="B201" s="108"/>
      <c r="D201" s="119" t="s">
        <v>42</v>
      </c>
      <c r="E201" s="120" t="s">
        <v>148</v>
      </c>
      <c r="F201" s="120" t="s">
        <v>149</v>
      </c>
      <c r="I201" s="111"/>
      <c r="J201" s="121">
        <f>BK201</f>
        <v>0</v>
      </c>
      <c r="L201" s="108"/>
      <c r="M201" s="113"/>
      <c r="N201" s="114"/>
      <c r="O201" s="114"/>
      <c r="P201" s="115">
        <f>SUM(P202:P236)</f>
        <v>0</v>
      </c>
      <c r="Q201" s="114"/>
      <c r="R201" s="115">
        <f>SUM(R202:R236)</f>
        <v>0</v>
      </c>
      <c r="S201" s="114"/>
      <c r="T201" s="116">
        <f>SUM(T202:T236)</f>
        <v>0</v>
      </c>
      <c r="AR201" s="109" t="s">
        <v>44</v>
      </c>
      <c r="AT201" s="117" t="s">
        <v>42</v>
      </c>
      <c r="AU201" s="117" t="s">
        <v>44</v>
      </c>
      <c r="AY201" s="109" t="s">
        <v>102</v>
      </c>
      <c r="BK201" s="118">
        <f>SUM(BK202:BK236)</f>
        <v>0</v>
      </c>
    </row>
    <row r="202" spans="2:65" s="1" customFormat="1" ht="31.5" customHeight="1">
      <c r="B202" s="122"/>
      <c r="C202" s="123" t="s">
        <v>169</v>
      </c>
      <c r="D202" s="123" t="s">
        <v>105</v>
      </c>
      <c r="E202" s="124" t="s">
        <v>150</v>
      </c>
      <c r="F202" s="125" t="s">
        <v>151</v>
      </c>
      <c r="G202" s="126" t="s">
        <v>152</v>
      </c>
      <c r="H202" s="127">
        <v>168</v>
      </c>
      <c r="I202" s="128"/>
      <c r="J202" s="129">
        <f>ROUND(I202*H202,2)</f>
        <v>0</v>
      </c>
      <c r="K202" s="125" t="s">
        <v>107</v>
      </c>
      <c r="L202" s="25"/>
      <c r="M202" s="130" t="s">
        <v>1</v>
      </c>
      <c r="N202" s="131" t="s">
        <v>32</v>
      </c>
      <c r="O202" s="26"/>
      <c r="P202" s="132">
        <f>O202*H202</f>
        <v>0</v>
      </c>
      <c r="Q202" s="132">
        <v>0</v>
      </c>
      <c r="R202" s="132">
        <f>Q202*H202</f>
        <v>0</v>
      </c>
      <c r="S202" s="132">
        <v>0</v>
      </c>
      <c r="T202" s="133">
        <f>S202*H202</f>
        <v>0</v>
      </c>
      <c r="AR202" s="14" t="s">
        <v>108</v>
      </c>
      <c r="AT202" s="14" t="s">
        <v>105</v>
      </c>
      <c r="AU202" s="14" t="s">
        <v>47</v>
      </c>
      <c r="AY202" s="14" t="s">
        <v>102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14" t="s">
        <v>44</v>
      </c>
      <c r="BK202" s="134">
        <f>ROUND(I202*H202,2)</f>
        <v>0</v>
      </c>
      <c r="BL202" s="14" t="s">
        <v>108</v>
      </c>
      <c r="BM202" s="14" t="s">
        <v>153</v>
      </c>
    </row>
    <row r="203" spans="2:47" s="1" customFormat="1" ht="27">
      <c r="B203" s="25"/>
      <c r="D203" s="135" t="s">
        <v>110</v>
      </c>
      <c r="F203" s="136" t="s">
        <v>154</v>
      </c>
      <c r="I203" s="137"/>
      <c r="L203" s="25"/>
      <c r="M203" s="138"/>
      <c r="N203" s="26"/>
      <c r="O203" s="26"/>
      <c r="P203" s="26"/>
      <c r="Q203" s="26"/>
      <c r="R203" s="26"/>
      <c r="S203" s="26"/>
      <c r="T203" s="39"/>
      <c r="AT203" s="14" t="s">
        <v>110</v>
      </c>
      <c r="AU203" s="14" t="s">
        <v>47</v>
      </c>
    </row>
    <row r="204" spans="2:51" s="7" customFormat="1" ht="13.5">
      <c r="B204" s="139"/>
      <c r="D204" s="135" t="s">
        <v>111</v>
      </c>
      <c r="E204" s="140" t="s">
        <v>1</v>
      </c>
      <c r="F204" s="141"/>
      <c r="H204" s="142"/>
      <c r="I204" s="143"/>
      <c r="L204" s="139"/>
      <c r="M204" s="144"/>
      <c r="N204" s="145"/>
      <c r="O204" s="145"/>
      <c r="P204" s="145"/>
      <c r="Q204" s="145"/>
      <c r="R204" s="145"/>
      <c r="S204" s="145"/>
      <c r="T204" s="146"/>
      <c r="AT204" s="142" t="s">
        <v>111</v>
      </c>
      <c r="AU204" s="142" t="s">
        <v>47</v>
      </c>
      <c r="AV204" s="7" t="s">
        <v>44</v>
      </c>
      <c r="AW204" s="7" t="s">
        <v>113</v>
      </c>
      <c r="AX204" s="7" t="s">
        <v>43</v>
      </c>
      <c r="AY204" s="142" t="s">
        <v>102</v>
      </c>
    </row>
    <row r="205" spans="2:51" s="8" customFormat="1" ht="13.5">
      <c r="B205" s="147"/>
      <c r="D205" s="135" t="s">
        <v>111</v>
      </c>
      <c r="E205" s="148" t="s">
        <v>1</v>
      </c>
      <c r="F205" s="149"/>
      <c r="H205" s="150"/>
      <c r="I205" s="151"/>
      <c r="L205" s="147"/>
      <c r="M205" s="152"/>
      <c r="N205" s="153"/>
      <c r="O205" s="153"/>
      <c r="P205" s="153"/>
      <c r="Q205" s="153"/>
      <c r="R205" s="153"/>
      <c r="S205" s="153"/>
      <c r="T205" s="154"/>
      <c r="AT205" s="148" t="s">
        <v>111</v>
      </c>
      <c r="AU205" s="148" t="s">
        <v>47</v>
      </c>
      <c r="AV205" s="8" t="s">
        <v>47</v>
      </c>
      <c r="AW205" s="8" t="s">
        <v>113</v>
      </c>
      <c r="AX205" s="8" t="s">
        <v>43</v>
      </c>
      <c r="AY205" s="148" t="s">
        <v>102</v>
      </c>
    </row>
    <row r="206" spans="2:51" s="7" customFormat="1" ht="13.5">
      <c r="B206" s="139"/>
      <c r="D206" s="135" t="s">
        <v>111</v>
      </c>
      <c r="E206" s="140" t="s">
        <v>1</v>
      </c>
      <c r="F206" s="141" t="s">
        <v>155</v>
      </c>
      <c r="H206" s="142" t="s">
        <v>1</v>
      </c>
      <c r="I206" s="143"/>
      <c r="L206" s="139"/>
      <c r="M206" s="144"/>
      <c r="N206" s="145"/>
      <c r="O206" s="145"/>
      <c r="P206" s="145"/>
      <c r="Q206" s="145"/>
      <c r="R206" s="145"/>
      <c r="S206" s="145"/>
      <c r="T206" s="146"/>
      <c r="AT206" s="142" t="s">
        <v>111</v>
      </c>
      <c r="AU206" s="142" t="s">
        <v>47</v>
      </c>
      <c r="AV206" s="7" t="s">
        <v>44</v>
      </c>
      <c r="AW206" s="7" t="s">
        <v>113</v>
      </c>
      <c r="AX206" s="7" t="s">
        <v>43</v>
      </c>
      <c r="AY206" s="142" t="s">
        <v>102</v>
      </c>
    </row>
    <row r="207" spans="2:51" s="8" customFormat="1" ht="13.5">
      <c r="B207" s="147"/>
      <c r="D207" s="135" t="s">
        <v>111</v>
      </c>
      <c r="E207" s="148" t="s">
        <v>1</v>
      </c>
      <c r="F207" s="149" t="s">
        <v>341</v>
      </c>
      <c r="H207" s="150">
        <v>168</v>
      </c>
      <c r="I207" s="151"/>
      <c r="L207" s="147"/>
      <c r="M207" s="152"/>
      <c r="N207" s="153"/>
      <c r="O207" s="153"/>
      <c r="P207" s="153"/>
      <c r="Q207" s="153"/>
      <c r="R207" s="153"/>
      <c r="S207" s="153"/>
      <c r="T207" s="154"/>
      <c r="AT207" s="148" t="s">
        <v>111</v>
      </c>
      <c r="AU207" s="148" t="s">
        <v>47</v>
      </c>
      <c r="AV207" s="8" t="s">
        <v>47</v>
      </c>
      <c r="AW207" s="8" t="s">
        <v>113</v>
      </c>
      <c r="AX207" s="8" t="s">
        <v>43</v>
      </c>
      <c r="AY207" s="148" t="s">
        <v>102</v>
      </c>
    </row>
    <row r="208" spans="2:51" s="9" customFormat="1" ht="13.5">
      <c r="B208" s="155"/>
      <c r="D208" s="135" t="s">
        <v>111</v>
      </c>
      <c r="E208" s="156" t="s">
        <v>59</v>
      </c>
      <c r="F208" s="157" t="s">
        <v>117</v>
      </c>
      <c r="H208" s="158">
        <v>168</v>
      </c>
      <c r="I208" s="159"/>
      <c r="L208" s="155"/>
      <c r="M208" s="160"/>
      <c r="N208" s="161"/>
      <c r="O208" s="161"/>
      <c r="P208" s="161"/>
      <c r="Q208" s="161"/>
      <c r="R208" s="161"/>
      <c r="S208" s="161"/>
      <c r="T208" s="162"/>
      <c r="AT208" s="156" t="s">
        <v>111</v>
      </c>
      <c r="AU208" s="156" t="s">
        <v>47</v>
      </c>
      <c r="AV208" s="9" t="s">
        <v>118</v>
      </c>
      <c r="AW208" s="9" t="s">
        <v>113</v>
      </c>
      <c r="AX208" s="9" t="s">
        <v>43</v>
      </c>
      <c r="AY208" s="156" t="s">
        <v>102</v>
      </c>
    </row>
    <row r="209" spans="2:51" s="10" customFormat="1" ht="13.5">
      <c r="B209" s="163"/>
      <c r="D209" s="164" t="s">
        <v>111</v>
      </c>
      <c r="E209" s="165" t="s">
        <v>1</v>
      </c>
      <c r="F209" s="166" t="s">
        <v>119</v>
      </c>
      <c r="H209" s="167">
        <v>168</v>
      </c>
      <c r="I209" s="168"/>
      <c r="L209" s="163"/>
      <c r="M209" s="169"/>
      <c r="N209" s="170"/>
      <c r="O209" s="170"/>
      <c r="P209" s="170"/>
      <c r="Q209" s="170"/>
      <c r="R209" s="170"/>
      <c r="S209" s="170"/>
      <c r="T209" s="171"/>
      <c r="AT209" s="172" t="s">
        <v>111</v>
      </c>
      <c r="AU209" s="172" t="s">
        <v>47</v>
      </c>
      <c r="AV209" s="10" t="s">
        <v>108</v>
      </c>
      <c r="AW209" s="10" t="s">
        <v>113</v>
      </c>
      <c r="AX209" s="10" t="s">
        <v>44</v>
      </c>
      <c r="AY209" s="172" t="s">
        <v>102</v>
      </c>
    </row>
    <row r="210" spans="2:65" s="1" customFormat="1" ht="31.5" customHeight="1">
      <c r="B210" s="122"/>
      <c r="C210" s="123" t="s">
        <v>176</v>
      </c>
      <c r="D210" s="123" t="s">
        <v>105</v>
      </c>
      <c r="E210" s="124" t="s">
        <v>158</v>
      </c>
      <c r="F210" s="125" t="s">
        <v>159</v>
      </c>
      <c r="G210" s="126" t="s">
        <v>152</v>
      </c>
      <c r="H210" s="127">
        <v>336</v>
      </c>
      <c r="I210" s="128"/>
      <c r="J210" s="129">
        <f>ROUND(I210*H210,2)</f>
        <v>0</v>
      </c>
      <c r="K210" s="125" t="s">
        <v>107</v>
      </c>
      <c r="L210" s="25"/>
      <c r="M210" s="130" t="s">
        <v>1</v>
      </c>
      <c r="N210" s="131" t="s">
        <v>32</v>
      </c>
      <c r="O210" s="26"/>
      <c r="P210" s="132">
        <f>O210*H210</f>
        <v>0</v>
      </c>
      <c r="Q210" s="132">
        <v>0</v>
      </c>
      <c r="R210" s="132">
        <f>Q210*H210</f>
        <v>0</v>
      </c>
      <c r="S210" s="132">
        <v>0</v>
      </c>
      <c r="T210" s="133">
        <f>S210*H210</f>
        <v>0</v>
      </c>
      <c r="AR210" s="14" t="s">
        <v>108</v>
      </c>
      <c r="AT210" s="14" t="s">
        <v>105</v>
      </c>
      <c r="AU210" s="14" t="s">
        <v>47</v>
      </c>
      <c r="AY210" s="14" t="s">
        <v>102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4" t="s">
        <v>44</v>
      </c>
      <c r="BK210" s="134">
        <f>ROUND(I210*H210,2)</f>
        <v>0</v>
      </c>
      <c r="BL210" s="14" t="s">
        <v>108</v>
      </c>
      <c r="BM210" s="14" t="s">
        <v>160</v>
      </c>
    </row>
    <row r="211" spans="2:47" s="1" customFormat="1" ht="40.5">
      <c r="B211" s="25"/>
      <c r="D211" s="135" t="s">
        <v>110</v>
      </c>
      <c r="F211" s="136" t="s">
        <v>161</v>
      </c>
      <c r="I211" s="137"/>
      <c r="L211" s="25"/>
      <c r="M211" s="138"/>
      <c r="N211" s="26"/>
      <c r="O211" s="26"/>
      <c r="P211" s="26"/>
      <c r="Q211" s="26"/>
      <c r="R211" s="26"/>
      <c r="S211" s="26"/>
      <c r="T211" s="39"/>
      <c r="AT211" s="14" t="s">
        <v>110</v>
      </c>
      <c r="AU211" s="14" t="s">
        <v>47</v>
      </c>
    </row>
    <row r="212" spans="2:51" s="8" customFormat="1" ht="13.5">
      <c r="B212" s="147"/>
      <c r="D212" s="135" t="s">
        <v>111</v>
      </c>
      <c r="E212" s="148" t="s">
        <v>1</v>
      </c>
      <c r="F212" s="149" t="s">
        <v>59</v>
      </c>
      <c r="H212" s="150">
        <v>168</v>
      </c>
      <c r="I212" s="151"/>
      <c r="L212" s="147"/>
      <c r="M212" s="152"/>
      <c r="N212" s="153"/>
      <c r="O212" s="153"/>
      <c r="P212" s="153"/>
      <c r="Q212" s="153"/>
      <c r="R212" s="153"/>
      <c r="S212" s="153"/>
      <c r="T212" s="154"/>
      <c r="AT212" s="148" t="s">
        <v>111</v>
      </c>
      <c r="AU212" s="148" t="s">
        <v>47</v>
      </c>
      <c r="AV212" s="8" t="s">
        <v>47</v>
      </c>
      <c r="AW212" s="8" t="s">
        <v>113</v>
      </c>
      <c r="AX212" s="8" t="s">
        <v>43</v>
      </c>
      <c r="AY212" s="148" t="s">
        <v>102</v>
      </c>
    </row>
    <row r="213" spans="2:51" s="10" customFormat="1" ht="13.5">
      <c r="B213" s="163"/>
      <c r="D213" s="135" t="s">
        <v>111</v>
      </c>
      <c r="E213" s="173" t="s">
        <v>1</v>
      </c>
      <c r="F213" s="174" t="s">
        <v>119</v>
      </c>
      <c r="H213" s="175">
        <v>168</v>
      </c>
      <c r="I213" s="168"/>
      <c r="L213" s="163"/>
      <c r="M213" s="169"/>
      <c r="N213" s="170"/>
      <c r="O213" s="170"/>
      <c r="P213" s="170"/>
      <c r="Q213" s="170"/>
      <c r="R213" s="170"/>
      <c r="S213" s="170"/>
      <c r="T213" s="171"/>
      <c r="AT213" s="172" t="s">
        <v>111</v>
      </c>
      <c r="AU213" s="172" t="s">
        <v>47</v>
      </c>
      <c r="AV213" s="10" t="s">
        <v>108</v>
      </c>
      <c r="AW213" s="10" t="s">
        <v>113</v>
      </c>
      <c r="AX213" s="10" t="s">
        <v>44</v>
      </c>
      <c r="AY213" s="172" t="s">
        <v>102</v>
      </c>
    </row>
    <row r="214" spans="2:51" s="8" customFormat="1" ht="13.5">
      <c r="B214" s="147"/>
      <c r="D214" s="164" t="s">
        <v>111</v>
      </c>
      <c r="F214" s="176" t="s">
        <v>924</v>
      </c>
      <c r="H214" s="177">
        <v>336</v>
      </c>
      <c r="I214" s="151"/>
      <c r="L214" s="147"/>
      <c r="M214" s="152"/>
      <c r="N214" s="153"/>
      <c r="O214" s="153"/>
      <c r="P214" s="153"/>
      <c r="Q214" s="153"/>
      <c r="R214" s="153"/>
      <c r="S214" s="153"/>
      <c r="T214" s="154"/>
      <c r="AT214" s="148" t="s">
        <v>111</v>
      </c>
      <c r="AU214" s="148" t="s">
        <v>47</v>
      </c>
      <c r="AV214" s="8" t="s">
        <v>47</v>
      </c>
      <c r="AW214" s="8" t="s">
        <v>2</v>
      </c>
      <c r="AX214" s="8" t="s">
        <v>44</v>
      </c>
      <c r="AY214" s="148" t="s">
        <v>102</v>
      </c>
    </row>
    <row r="215" spans="2:65" s="1" customFormat="1" ht="22.5" customHeight="1">
      <c r="B215" s="122"/>
      <c r="C215" s="123" t="s">
        <v>181</v>
      </c>
      <c r="D215" s="123" t="s">
        <v>105</v>
      </c>
      <c r="E215" s="124" t="s">
        <v>163</v>
      </c>
      <c r="F215" s="125" t="s">
        <v>164</v>
      </c>
      <c r="G215" s="126" t="s">
        <v>165</v>
      </c>
      <c r="H215" s="127">
        <v>30</v>
      </c>
      <c r="I215" s="128"/>
      <c r="J215" s="129">
        <f>ROUND(I215*H215,2)</f>
        <v>0</v>
      </c>
      <c r="K215" s="125" t="s">
        <v>107</v>
      </c>
      <c r="L215" s="25"/>
      <c r="M215" s="130" t="s">
        <v>1</v>
      </c>
      <c r="N215" s="131" t="s">
        <v>32</v>
      </c>
      <c r="O215" s="26"/>
      <c r="P215" s="132">
        <f>O215*H215</f>
        <v>0</v>
      </c>
      <c r="Q215" s="132">
        <v>0</v>
      </c>
      <c r="R215" s="132">
        <f>Q215*H215</f>
        <v>0</v>
      </c>
      <c r="S215" s="132">
        <v>0</v>
      </c>
      <c r="T215" s="133">
        <f>S215*H215</f>
        <v>0</v>
      </c>
      <c r="AR215" s="14" t="s">
        <v>108</v>
      </c>
      <c r="AT215" s="14" t="s">
        <v>105</v>
      </c>
      <c r="AU215" s="14" t="s">
        <v>47</v>
      </c>
      <c r="AY215" s="14" t="s">
        <v>102</v>
      </c>
      <c r="BE215" s="134">
        <f>IF(N215="základní",J215,0)</f>
        <v>0</v>
      </c>
      <c r="BF215" s="134">
        <f>IF(N215="snížená",J215,0)</f>
        <v>0</v>
      </c>
      <c r="BG215" s="134">
        <f>IF(N215="zákl. přenesená",J215,0)</f>
        <v>0</v>
      </c>
      <c r="BH215" s="134">
        <f>IF(N215="sníž. přenesená",J215,0)</f>
        <v>0</v>
      </c>
      <c r="BI215" s="134">
        <f>IF(N215="nulová",J215,0)</f>
        <v>0</v>
      </c>
      <c r="BJ215" s="14" t="s">
        <v>44</v>
      </c>
      <c r="BK215" s="134">
        <f>ROUND(I215*H215,2)</f>
        <v>0</v>
      </c>
      <c r="BL215" s="14" t="s">
        <v>108</v>
      </c>
      <c r="BM215" s="14" t="s">
        <v>166</v>
      </c>
    </row>
    <row r="216" spans="2:47" s="1" customFormat="1" ht="13.5">
      <c r="B216" s="25"/>
      <c r="D216" s="135" t="s">
        <v>110</v>
      </c>
      <c r="F216" s="136" t="s">
        <v>167</v>
      </c>
      <c r="I216" s="137"/>
      <c r="L216" s="25"/>
      <c r="M216" s="138"/>
      <c r="N216" s="26"/>
      <c r="O216" s="26"/>
      <c r="P216" s="26"/>
      <c r="Q216" s="26"/>
      <c r="R216" s="26"/>
      <c r="S216" s="26"/>
      <c r="T216" s="39"/>
      <c r="AT216" s="14" t="s">
        <v>110</v>
      </c>
      <c r="AU216" s="14" t="s">
        <v>47</v>
      </c>
    </row>
    <row r="217" spans="2:51" s="8" customFormat="1" ht="13.5">
      <c r="B217" s="147"/>
      <c r="D217" s="135" t="s">
        <v>111</v>
      </c>
      <c r="E217" s="148" t="s">
        <v>1</v>
      </c>
      <c r="F217" s="149" t="s">
        <v>342</v>
      </c>
      <c r="H217" s="150">
        <v>30</v>
      </c>
      <c r="I217" s="151"/>
      <c r="L217" s="147"/>
      <c r="M217" s="152"/>
      <c r="N217" s="153"/>
      <c r="O217" s="153"/>
      <c r="P217" s="153"/>
      <c r="Q217" s="153"/>
      <c r="R217" s="153"/>
      <c r="S217" s="153"/>
      <c r="T217" s="154"/>
      <c r="AT217" s="148" t="s">
        <v>111</v>
      </c>
      <c r="AU217" s="148" t="s">
        <v>47</v>
      </c>
      <c r="AV217" s="8" t="s">
        <v>47</v>
      </c>
      <c r="AW217" s="8" t="s">
        <v>113</v>
      </c>
      <c r="AX217" s="8" t="s">
        <v>43</v>
      </c>
      <c r="AY217" s="148" t="s">
        <v>102</v>
      </c>
    </row>
    <row r="218" spans="2:51" s="10" customFormat="1" ht="13.5">
      <c r="B218" s="163"/>
      <c r="D218" s="164" t="s">
        <v>111</v>
      </c>
      <c r="E218" s="165" t="s">
        <v>1</v>
      </c>
      <c r="F218" s="166" t="s">
        <v>119</v>
      </c>
      <c r="H218" s="167">
        <v>30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72" t="s">
        <v>111</v>
      </c>
      <c r="AU218" s="172" t="s">
        <v>47</v>
      </c>
      <c r="AV218" s="10" t="s">
        <v>108</v>
      </c>
      <c r="AW218" s="10" t="s">
        <v>113</v>
      </c>
      <c r="AX218" s="10" t="s">
        <v>44</v>
      </c>
      <c r="AY218" s="172" t="s">
        <v>102</v>
      </c>
    </row>
    <row r="219" spans="2:65" s="1" customFormat="1" ht="22.5" customHeight="1">
      <c r="B219" s="122"/>
      <c r="C219" s="123" t="s">
        <v>5</v>
      </c>
      <c r="D219" s="123" t="s">
        <v>105</v>
      </c>
      <c r="E219" s="124" t="s">
        <v>170</v>
      </c>
      <c r="F219" s="125" t="s">
        <v>171</v>
      </c>
      <c r="G219" s="126" t="s">
        <v>165</v>
      </c>
      <c r="H219" s="127">
        <v>600</v>
      </c>
      <c r="I219" s="128"/>
      <c r="J219" s="129">
        <f>ROUND(I219*H219,2)</f>
        <v>0</v>
      </c>
      <c r="K219" s="125" t="s">
        <v>107</v>
      </c>
      <c r="L219" s="25"/>
      <c r="M219" s="130" t="s">
        <v>1</v>
      </c>
      <c r="N219" s="131" t="s">
        <v>32</v>
      </c>
      <c r="O219" s="26"/>
      <c r="P219" s="132">
        <f>O219*H219</f>
        <v>0</v>
      </c>
      <c r="Q219" s="132">
        <v>0</v>
      </c>
      <c r="R219" s="132">
        <f>Q219*H219</f>
        <v>0</v>
      </c>
      <c r="S219" s="132">
        <v>0</v>
      </c>
      <c r="T219" s="133">
        <f>S219*H219</f>
        <v>0</v>
      </c>
      <c r="AR219" s="14" t="s">
        <v>108</v>
      </c>
      <c r="AT219" s="14" t="s">
        <v>105</v>
      </c>
      <c r="AU219" s="14" t="s">
        <v>47</v>
      </c>
      <c r="AY219" s="14" t="s">
        <v>102</v>
      </c>
      <c r="BE219" s="134">
        <f>IF(N219="základní",J219,0)</f>
        <v>0</v>
      </c>
      <c r="BF219" s="134">
        <f>IF(N219="snížená",J219,0)</f>
        <v>0</v>
      </c>
      <c r="BG219" s="134">
        <f>IF(N219="zákl. přenesená",J219,0)</f>
        <v>0</v>
      </c>
      <c r="BH219" s="134">
        <f>IF(N219="sníž. přenesená",J219,0)</f>
        <v>0</v>
      </c>
      <c r="BI219" s="134">
        <f>IF(N219="nulová",J219,0)</f>
        <v>0</v>
      </c>
      <c r="BJ219" s="14" t="s">
        <v>44</v>
      </c>
      <c r="BK219" s="134">
        <f>ROUND(I219*H219,2)</f>
        <v>0</v>
      </c>
      <c r="BL219" s="14" t="s">
        <v>108</v>
      </c>
      <c r="BM219" s="14" t="s">
        <v>172</v>
      </c>
    </row>
    <row r="220" spans="2:47" s="1" customFormat="1" ht="27">
      <c r="B220" s="25"/>
      <c r="D220" s="135" t="s">
        <v>110</v>
      </c>
      <c r="F220" s="136" t="s">
        <v>173</v>
      </c>
      <c r="I220" s="137"/>
      <c r="L220" s="25"/>
      <c r="M220" s="138"/>
      <c r="N220" s="26"/>
      <c r="O220" s="26"/>
      <c r="P220" s="26"/>
      <c r="Q220" s="26"/>
      <c r="R220" s="26"/>
      <c r="S220" s="26"/>
      <c r="T220" s="39"/>
      <c r="AT220" s="14" t="s">
        <v>110</v>
      </c>
      <c r="AU220" s="14" t="s">
        <v>47</v>
      </c>
    </row>
    <row r="221" spans="2:51" s="7" customFormat="1" ht="13.5">
      <c r="B221" s="139"/>
      <c r="D221" s="135" t="s">
        <v>111</v>
      </c>
      <c r="E221" s="140" t="s">
        <v>1</v>
      </c>
      <c r="F221" s="141" t="s">
        <v>174</v>
      </c>
      <c r="H221" s="142" t="s">
        <v>1</v>
      </c>
      <c r="I221" s="143"/>
      <c r="L221" s="139"/>
      <c r="M221" s="144"/>
      <c r="N221" s="145"/>
      <c r="O221" s="145"/>
      <c r="P221" s="145"/>
      <c r="Q221" s="145"/>
      <c r="R221" s="145"/>
      <c r="S221" s="145"/>
      <c r="T221" s="146"/>
      <c r="AT221" s="142" t="s">
        <v>111</v>
      </c>
      <c r="AU221" s="142" t="s">
        <v>47</v>
      </c>
      <c r="AV221" s="7" t="s">
        <v>44</v>
      </c>
      <c r="AW221" s="7" t="s">
        <v>113</v>
      </c>
      <c r="AX221" s="7" t="s">
        <v>43</v>
      </c>
      <c r="AY221" s="142" t="s">
        <v>102</v>
      </c>
    </row>
    <row r="222" spans="2:51" s="8" customFormat="1" ht="13.5">
      <c r="B222" s="147"/>
      <c r="D222" s="135" t="s">
        <v>111</v>
      </c>
      <c r="E222" s="148" t="s">
        <v>1</v>
      </c>
      <c r="F222" s="149" t="s">
        <v>175</v>
      </c>
      <c r="H222" s="150">
        <v>600</v>
      </c>
      <c r="I222" s="151"/>
      <c r="L222" s="147"/>
      <c r="M222" s="152"/>
      <c r="N222" s="153"/>
      <c r="O222" s="153"/>
      <c r="P222" s="153"/>
      <c r="Q222" s="153"/>
      <c r="R222" s="153"/>
      <c r="S222" s="153"/>
      <c r="T222" s="154"/>
      <c r="AT222" s="148" t="s">
        <v>111</v>
      </c>
      <c r="AU222" s="148" t="s">
        <v>47</v>
      </c>
      <c r="AV222" s="8" t="s">
        <v>47</v>
      </c>
      <c r="AW222" s="8" t="s">
        <v>113</v>
      </c>
      <c r="AX222" s="8" t="s">
        <v>43</v>
      </c>
      <c r="AY222" s="148" t="s">
        <v>102</v>
      </c>
    </row>
    <row r="223" spans="2:51" s="10" customFormat="1" ht="13.5">
      <c r="B223" s="163"/>
      <c r="D223" s="164" t="s">
        <v>111</v>
      </c>
      <c r="E223" s="165" t="s">
        <v>1</v>
      </c>
      <c r="F223" s="166" t="s">
        <v>119</v>
      </c>
      <c r="H223" s="167">
        <v>600</v>
      </c>
      <c r="I223" s="168"/>
      <c r="L223" s="163"/>
      <c r="M223" s="169"/>
      <c r="N223" s="170"/>
      <c r="O223" s="170"/>
      <c r="P223" s="170"/>
      <c r="Q223" s="170"/>
      <c r="R223" s="170"/>
      <c r="S223" s="170"/>
      <c r="T223" s="171"/>
      <c r="AT223" s="172" t="s">
        <v>111</v>
      </c>
      <c r="AU223" s="172" t="s">
        <v>47</v>
      </c>
      <c r="AV223" s="10" t="s">
        <v>108</v>
      </c>
      <c r="AW223" s="10" t="s">
        <v>113</v>
      </c>
      <c r="AX223" s="10" t="s">
        <v>44</v>
      </c>
      <c r="AY223" s="172" t="s">
        <v>102</v>
      </c>
    </row>
    <row r="224" spans="2:65" s="1" customFormat="1" ht="22.5" customHeight="1">
      <c r="B224" s="122"/>
      <c r="C224" s="123" t="s">
        <v>192</v>
      </c>
      <c r="D224" s="123" t="s">
        <v>105</v>
      </c>
      <c r="E224" s="124" t="s">
        <v>177</v>
      </c>
      <c r="F224" s="125" t="s">
        <v>178</v>
      </c>
      <c r="G224" s="126" t="s">
        <v>152</v>
      </c>
      <c r="H224" s="127">
        <v>168</v>
      </c>
      <c r="I224" s="128"/>
      <c r="J224" s="129">
        <f>ROUND(I224*H224,2)</f>
        <v>0</v>
      </c>
      <c r="K224" s="125" t="s">
        <v>107</v>
      </c>
      <c r="L224" s="25"/>
      <c r="M224" s="130" t="s">
        <v>1</v>
      </c>
      <c r="N224" s="131" t="s">
        <v>32</v>
      </c>
      <c r="O224" s="26"/>
      <c r="P224" s="132">
        <f>O224*H224</f>
        <v>0</v>
      </c>
      <c r="Q224" s="132">
        <v>0</v>
      </c>
      <c r="R224" s="132">
        <f>Q224*H224</f>
        <v>0</v>
      </c>
      <c r="S224" s="132">
        <v>0</v>
      </c>
      <c r="T224" s="133">
        <f>S224*H224</f>
        <v>0</v>
      </c>
      <c r="AR224" s="14" t="s">
        <v>108</v>
      </c>
      <c r="AT224" s="14" t="s">
        <v>105</v>
      </c>
      <c r="AU224" s="14" t="s">
        <v>47</v>
      </c>
      <c r="AY224" s="14" t="s">
        <v>102</v>
      </c>
      <c r="BE224" s="134">
        <f>IF(N224="základní",J224,0)</f>
        <v>0</v>
      </c>
      <c r="BF224" s="134">
        <f>IF(N224="snížená",J224,0)</f>
        <v>0</v>
      </c>
      <c r="BG224" s="134">
        <f>IF(N224="zákl. přenesená",J224,0)</f>
        <v>0</v>
      </c>
      <c r="BH224" s="134">
        <f>IF(N224="sníž. přenesená",J224,0)</f>
        <v>0</v>
      </c>
      <c r="BI224" s="134">
        <f>IF(N224="nulová",J224,0)</f>
        <v>0</v>
      </c>
      <c r="BJ224" s="14" t="s">
        <v>44</v>
      </c>
      <c r="BK224" s="134">
        <f>ROUND(I224*H224,2)</f>
        <v>0</v>
      </c>
      <c r="BL224" s="14" t="s">
        <v>108</v>
      </c>
      <c r="BM224" s="14" t="s">
        <v>179</v>
      </c>
    </row>
    <row r="225" spans="2:47" s="1" customFormat="1" ht="13.5">
      <c r="B225" s="25"/>
      <c r="D225" s="135" t="s">
        <v>110</v>
      </c>
      <c r="F225" s="136" t="s">
        <v>180</v>
      </c>
      <c r="I225" s="137"/>
      <c r="L225" s="25"/>
      <c r="M225" s="138"/>
      <c r="N225" s="26"/>
      <c r="O225" s="26"/>
      <c r="P225" s="26"/>
      <c r="Q225" s="26"/>
      <c r="R225" s="26"/>
      <c r="S225" s="26"/>
      <c r="T225" s="39"/>
      <c r="AT225" s="14" t="s">
        <v>110</v>
      </c>
      <c r="AU225" s="14" t="s">
        <v>47</v>
      </c>
    </row>
    <row r="226" spans="2:51" s="8" customFormat="1" ht="13.5">
      <c r="B226" s="147"/>
      <c r="D226" s="135" t="s">
        <v>111</v>
      </c>
      <c r="E226" s="148" t="s">
        <v>1</v>
      </c>
      <c r="F226" s="149" t="s">
        <v>59</v>
      </c>
      <c r="H226" s="150">
        <v>168</v>
      </c>
      <c r="I226" s="151"/>
      <c r="L226" s="147"/>
      <c r="M226" s="152"/>
      <c r="N226" s="153"/>
      <c r="O226" s="153"/>
      <c r="P226" s="153"/>
      <c r="Q226" s="153"/>
      <c r="R226" s="153"/>
      <c r="S226" s="153"/>
      <c r="T226" s="154"/>
      <c r="AT226" s="148" t="s">
        <v>111</v>
      </c>
      <c r="AU226" s="148" t="s">
        <v>47</v>
      </c>
      <c r="AV226" s="8" t="s">
        <v>47</v>
      </c>
      <c r="AW226" s="8" t="s">
        <v>113</v>
      </c>
      <c r="AX226" s="8" t="s">
        <v>43</v>
      </c>
      <c r="AY226" s="148" t="s">
        <v>102</v>
      </c>
    </row>
    <row r="227" spans="2:51" s="10" customFormat="1" ht="13.5">
      <c r="B227" s="163"/>
      <c r="D227" s="164" t="s">
        <v>111</v>
      </c>
      <c r="E227" s="165" t="s">
        <v>1</v>
      </c>
      <c r="F227" s="166" t="s">
        <v>119</v>
      </c>
      <c r="H227" s="167">
        <v>168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72" t="s">
        <v>111</v>
      </c>
      <c r="AU227" s="172" t="s">
        <v>47</v>
      </c>
      <c r="AV227" s="10" t="s">
        <v>108</v>
      </c>
      <c r="AW227" s="10" t="s">
        <v>113</v>
      </c>
      <c r="AX227" s="10" t="s">
        <v>44</v>
      </c>
      <c r="AY227" s="172" t="s">
        <v>102</v>
      </c>
    </row>
    <row r="228" spans="2:65" s="1" customFormat="1" ht="22.5" customHeight="1">
      <c r="B228" s="122"/>
      <c r="C228" s="123" t="s">
        <v>200</v>
      </c>
      <c r="D228" s="123" t="s">
        <v>105</v>
      </c>
      <c r="E228" s="124" t="s">
        <v>182</v>
      </c>
      <c r="F228" s="125" t="s">
        <v>183</v>
      </c>
      <c r="G228" s="126" t="s">
        <v>152</v>
      </c>
      <c r="H228" s="127">
        <v>1512</v>
      </c>
      <c r="I228" s="128"/>
      <c r="J228" s="129">
        <f>ROUND(I228*H228,2)</f>
        <v>0</v>
      </c>
      <c r="K228" s="125" t="s">
        <v>107</v>
      </c>
      <c r="L228" s="25"/>
      <c r="M228" s="130" t="s">
        <v>1</v>
      </c>
      <c r="N228" s="131" t="s">
        <v>32</v>
      </c>
      <c r="O228" s="26"/>
      <c r="P228" s="132">
        <f>O228*H228</f>
        <v>0</v>
      </c>
      <c r="Q228" s="132">
        <v>0</v>
      </c>
      <c r="R228" s="132">
        <f>Q228*H228</f>
        <v>0</v>
      </c>
      <c r="S228" s="132">
        <v>0</v>
      </c>
      <c r="T228" s="133">
        <f>S228*H228</f>
        <v>0</v>
      </c>
      <c r="AR228" s="14" t="s">
        <v>108</v>
      </c>
      <c r="AT228" s="14" t="s">
        <v>105</v>
      </c>
      <c r="AU228" s="14" t="s">
        <v>47</v>
      </c>
      <c r="AY228" s="14" t="s">
        <v>102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14" t="s">
        <v>44</v>
      </c>
      <c r="BK228" s="134">
        <f>ROUND(I228*H228,2)</f>
        <v>0</v>
      </c>
      <c r="BL228" s="14" t="s">
        <v>108</v>
      </c>
      <c r="BM228" s="14" t="s">
        <v>184</v>
      </c>
    </row>
    <row r="229" spans="2:47" s="1" customFormat="1" ht="27">
      <c r="B229" s="25"/>
      <c r="D229" s="135" t="s">
        <v>110</v>
      </c>
      <c r="F229" s="136" t="s">
        <v>185</v>
      </c>
      <c r="I229" s="137"/>
      <c r="L229" s="25"/>
      <c r="M229" s="138"/>
      <c r="N229" s="26"/>
      <c r="O229" s="26"/>
      <c r="P229" s="26"/>
      <c r="Q229" s="26"/>
      <c r="R229" s="26"/>
      <c r="S229" s="26"/>
      <c r="T229" s="39"/>
      <c r="AT229" s="14" t="s">
        <v>110</v>
      </c>
      <c r="AU229" s="14" t="s">
        <v>47</v>
      </c>
    </row>
    <row r="230" spans="2:51" s="8" customFormat="1" ht="13.5">
      <c r="B230" s="147"/>
      <c r="D230" s="135" t="s">
        <v>111</v>
      </c>
      <c r="E230" s="148" t="s">
        <v>1</v>
      </c>
      <c r="F230" s="149" t="s">
        <v>59</v>
      </c>
      <c r="H230" s="150">
        <v>168</v>
      </c>
      <c r="I230" s="151"/>
      <c r="L230" s="147"/>
      <c r="M230" s="152"/>
      <c r="N230" s="153"/>
      <c r="O230" s="153"/>
      <c r="P230" s="153"/>
      <c r="Q230" s="153"/>
      <c r="R230" s="153"/>
      <c r="S230" s="153"/>
      <c r="T230" s="154"/>
      <c r="AT230" s="148" t="s">
        <v>111</v>
      </c>
      <c r="AU230" s="148" t="s">
        <v>47</v>
      </c>
      <c r="AV230" s="8" t="s">
        <v>47</v>
      </c>
      <c r="AW230" s="8" t="s">
        <v>113</v>
      </c>
      <c r="AX230" s="8" t="s">
        <v>43</v>
      </c>
      <c r="AY230" s="148" t="s">
        <v>102</v>
      </c>
    </row>
    <row r="231" spans="2:51" s="10" customFormat="1" ht="13.5">
      <c r="B231" s="163"/>
      <c r="D231" s="135" t="s">
        <v>111</v>
      </c>
      <c r="E231" s="173" t="s">
        <v>1</v>
      </c>
      <c r="F231" s="174" t="s">
        <v>119</v>
      </c>
      <c r="H231" s="175">
        <v>168</v>
      </c>
      <c r="I231" s="168"/>
      <c r="L231" s="163"/>
      <c r="M231" s="169"/>
      <c r="N231" s="170"/>
      <c r="O231" s="170"/>
      <c r="P231" s="170"/>
      <c r="Q231" s="170"/>
      <c r="R231" s="170"/>
      <c r="S231" s="170"/>
      <c r="T231" s="171"/>
      <c r="AT231" s="172" t="s">
        <v>111</v>
      </c>
      <c r="AU231" s="172" t="s">
        <v>47</v>
      </c>
      <c r="AV231" s="10" t="s">
        <v>108</v>
      </c>
      <c r="AW231" s="10" t="s">
        <v>113</v>
      </c>
      <c r="AX231" s="10" t="s">
        <v>44</v>
      </c>
      <c r="AY231" s="172" t="s">
        <v>102</v>
      </c>
    </row>
    <row r="232" spans="2:51" s="8" customFormat="1" ht="13.5">
      <c r="B232" s="147"/>
      <c r="D232" s="164" t="s">
        <v>111</v>
      </c>
      <c r="F232" s="176" t="s">
        <v>925</v>
      </c>
      <c r="H232" s="177">
        <v>1512</v>
      </c>
      <c r="I232" s="151"/>
      <c r="L232" s="147"/>
      <c r="M232" s="152"/>
      <c r="N232" s="153"/>
      <c r="O232" s="153"/>
      <c r="P232" s="153"/>
      <c r="Q232" s="153"/>
      <c r="R232" s="153"/>
      <c r="S232" s="153"/>
      <c r="T232" s="154"/>
      <c r="AT232" s="148" t="s">
        <v>111</v>
      </c>
      <c r="AU232" s="148" t="s">
        <v>47</v>
      </c>
      <c r="AV232" s="8" t="s">
        <v>47</v>
      </c>
      <c r="AW232" s="8" t="s">
        <v>2</v>
      </c>
      <c r="AX232" s="8" t="s">
        <v>44</v>
      </c>
      <c r="AY232" s="148" t="s">
        <v>102</v>
      </c>
    </row>
    <row r="233" spans="2:65" s="1" customFormat="1" ht="22.5" customHeight="1">
      <c r="B233" s="122"/>
      <c r="C233" s="123" t="s">
        <v>202</v>
      </c>
      <c r="D233" s="123" t="s">
        <v>105</v>
      </c>
      <c r="E233" s="124" t="s">
        <v>186</v>
      </c>
      <c r="F233" s="125" t="s">
        <v>187</v>
      </c>
      <c r="G233" s="126" t="s">
        <v>152</v>
      </c>
      <c r="H233" s="127">
        <v>168</v>
      </c>
      <c r="I233" s="128"/>
      <c r="J233" s="129">
        <f>ROUND(I233*H233,2)</f>
        <v>0</v>
      </c>
      <c r="K233" s="125" t="s">
        <v>107</v>
      </c>
      <c r="L233" s="25"/>
      <c r="M233" s="130" t="s">
        <v>1</v>
      </c>
      <c r="N233" s="131" t="s">
        <v>32</v>
      </c>
      <c r="O233" s="26"/>
      <c r="P233" s="132">
        <f>O233*H233</f>
        <v>0</v>
      </c>
      <c r="Q233" s="132">
        <v>0</v>
      </c>
      <c r="R233" s="132">
        <f>Q233*H233</f>
        <v>0</v>
      </c>
      <c r="S233" s="132">
        <v>0</v>
      </c>
      <c r="T233" s="133">
        <f>S233*H233</f>
        <v>0</v>
      </c>
      <c r="AR233" s="14" t="s">
        <v>108</v>
      </c>
      <c r="AT233" s="14" t="s">
        <v>105</v>
      </c>
      <c r="AU233" s="14" t="s">
        <v>47</v>
      </c>
      <c r="AY233" s="14" t="s">
        <v>102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4" t="s">
        <v>44</v>
      </c>
      <c r="BK233" s="134">
        <f>ROUND(I233*H233,2)</f>
        <v>0</v>
      </c>
      <c r="BL233" s="14" t="s">
        <v>108</v>
      </c>
      <c r="BM233" s="14" t="s">
        <v>188</v>
      </c>
    </row>
    <row r="234" spans="2:47" s="1" customFormat="1" ht="13.5">
      <c r="B234" s="25"/>
      <c r="D234" s="135" t="s">
        <v>110</v>
      </c>
      <c r="F234" s="136" t="s">
        <v>189</v>
      </c>
      <c r="I234" s="137"/>
      <c r="L234" s="25"/>
      <c r="M234" s="138"/>
      <c r="N234" s="26"/>
      <c r="O234" s="26"/>
      <c r="P234" s="26"/>
      <c r="Q234" s="26"/>
      <c r="R234" s="26"/>
      <c r="S234" s="26"/>
      <c r="T234" s="39"/>
      <c r="AT234" s="14" t="s">
        <v>110</v>
      </c>
      <c r="AU234" s="14" t="s">
        <v>47</v>
      </c>
    </row>
    <row r="235" spans="2:51" s="8" customFormat="1" ht="13.5">
      <c r="B235" s="147"/>
      <c r="D235" s="135" t="s">
        <v>111</v>
      </c>
      <c r="E235" s="148" t="s">
        <v>1</v>
      </c>
      <c r="F235" s="149" t="s">
        <v>59</v>
      </c>
      <c r="H235" s="150">
        <v>168</v>
      </c>
      <c r="I235" s="151"/>
      <c r="L235" s="147"/>
      <c r="M235" s="152"/>
      <c r="N235" s="153"/>
      <c r="O235" s="153"/>
      <c r="P235" s="153"/>
      <c r="Q235" s="153"/>
      <c r="R235" s="153"/>
      <c r="S235" s="153"/>
      <c r="T235" s="154"/>
      <c r="AT235" s="148" t="s">
        <v>111</v>
      </c>
      <c r="AU235" s="148" t="s">
        <v>47</v>
      </c>
      <c r="AV235" s="8" t="s">
        <v>47</v>
      </c>
      <c r="AW235" s="8" t="s">
        <v>113</v>
      </c>
      <c r="AX235" s="8" t="s">
        <v>43</v>
      </c>
      <c r="AY235" s="148" t="s">
        <v>102</v>
      </c>
    </row>
    <row r="236" spans="2:51" s="10" customFormat="1" ht="13.5">
      <c r="B236" s="163"/>
      <c r="D236" s="135" t="s">
        <v>111</v>
      </c>
      <c r="E236" s="173" t="s">
        <v>1</v>
      </c>
      <c r="F236" s="174" t="s">
        <v>119</v>
      </c>
      <c r="H236" s="175">
        <v>168</v>
      </c>
      <c r="I236" s="168"/>
      <c r="L236" s="163"/>
      <c r="M236" s="169"/>
      <c r="N236" s="170"/>
      <c r="O236" s="170"/>
      <c r="P236" s="170"/>
      <c r="Q236" s="170"/>
      <c r="R236" s="170"/>
      <c r="S236" s="170"/>
      <c r="T236" s="171"/>
      <c r="AT236" s="172" t="s">
        <v>111</v>
      </c>
      <c r="AU236" s="172" t="s">
        <v>47</v>
      </c>
      <c r="AV236" s="10" t="s">
        <v>108</v>
      </c>
      <c r="AW236" s="10" t="s">
        <v>113</v>
      </c>
      <c r="AX236" s="10" t="s">
        <v>44</v>
      </c>
      <c r="AY236" s="172" t="s">
        <v>102</v>
      </c>
    </row>
    <row r="237" spans="2:63" s="6" customFormat="1" ht="29.85" customHeight="1">
      <c r="B237" s="108"/>
      <c r="D237" s="119" t="s">
        <v>42</v>
      </c>
      <c r="E237" s="120" t="s">
        <v>190</v>
      </c>
      <c r="F237" s="120" t="s">
        <v>191</v>
      </c>
      <c r="I237" s="111"/>
      <c r="J237" s="121">
        <f>BK237</f>
        <v>0</v>
      </c>
      <c r="L237" s="108"/>
      <c r="M237" s="113"/>
      <c r="N237" s="114"/>
      <c r="O237" s="114"/>
      <c r="P237" s="115">
        <f>SUM(P238:P239)</f>
        <v>0</v>
      </c>
      <c r="Q237" s="114"/>
      <c r="R237" s="115">
        <f>SUM(R238:R239)</f>
        <v>0</v>
      </c>
      <c r="S237" s="114"/>
      <c r="T237" s="116">
        <f>SUM(T238:T239)</f>
        <v>0</v>
      </c>
      <c r="AR237" s="109" t="s">
        <v>44</v>
      </c>
      <c r="AT237" s="117" t="s">
        <v>42</v>
      </c>
      <c r="AU237" s="117" t="s">
        <v>44</v>
      </c>
      <c r="AY237" s="109" t="s">
        <v>102</v>
      </c>
      <c r="BK237" s="118">
        <f>SUM(BK238:BK239)</f>
        <v>0</v>
      </c>
    </row>
    <row r="238" spans="2:65" s="1" customFormat="1" ht="22.5" customHeight="1">
      <c r="B238" s="122"/>
      <c r="C238" s="123" t="s">
        <v>207</v>
      </c>
      <c r="D238" s="123" t="s">
        <v>105</v>
      </c>
      <c r="E238" s="124" t="s">
        <v>343</v>
      </c>
      <c r="F238" s="125" t="s">
        <v>344</v>
      </c>
      <c r="G238" s="126" t="s">
        <v>152</v>
      </c>
      <c r="H238" s="127">
        <v>237.734</v>
      </c>
      <c r="I238" s="128"/>
      <c r="J238" s="129">
        <f>ROUND(I238*H238,2)</f>
        <v>0</v>
      </c>
      <c r="K238" s="125" t="s">
        <v>107</v>
      </c>
      <c r="L238" s="25"/>
      <c r="M238" s="130" t="s">
        <v>1</v>
      </c>
      <c r="N238" s="131" t="s">
        <v>32</v>
      </c>
      <c r="O238" s="26"/>
      <c r="P238" s="132">
        <f>O238*H238</f>
        <v>0</v>
      </c>
      <c r="Q238" s="132">
        <v>0</v>
      </c>
      <c r="R238" s="132">
        <f>Q238*H238</f>
        <v>0</v>
      </c>
      <c r="S238" s="132">
        <v>0</v>
      </c>
      <c r="T238" s="133">
        <f>S238*H238</f>
        <v>0</v>
      </c>
      <c r="AR238" s="14" t="s">
        <v>108</v>
      </c>
      <c r="AT238" s="14" t="s">
        <v>105</v>
      </c>
      <c r="AU238" s="14" t="s">
        <v>47</v>
      </c>
      <c r="AY238" s="14" t="s">
        <v>102</v>
      </c>
      <c r="BE238" s="134">
        <f>IF(N238="základní",J238,0)</f>
        <v>0</v>
      </c>
      <c r="BF238" s="134">
        <f>IF(N238="snížená",J238,0)</f>
        <v>0</v>
      </c>
      <c r="BG238" s="134">
        <f>IF(N238="zákl. přenesená",J238,0)</f>
        <v>0</v>
      </c>
      <c r="BH238" s="134">
        <f>IF(N238="sníž. přenesená",J238,0)</f>
        <v>0</v>
      </c>
      <c r="BI238" s="134">
        <f>IF(N238="nulová",J238,0)</f>
        <v>0</v>
      </c>
      <c r="BJ238" s="14" t="s">
        <v>44</v>
      </c>
      <c r="BK238" s="134">
        <f>ROUND(I238*H238,2)</f>
        <v>0</v>
      </c>
      <c r="BL238" s="14" t="s">
        <v>108</v>
      </c>
      <c r="BM238" s="14" t="s">
        <v>195</v>
      </c>
    </row>
    <row r="239" spans="2:47" s="1" customFormat="1" ht="40.5">
      <c r="B239" s="25"/>
      <c r="D239" s="135" t="s">
        <v>110</v>
      </c>
      <c r="F239" s="136" t="s">
        <v>345</v>
      </c>
      <c r="I239" s="137"/>
      <c r="L239" s="25"/>
      <c r="M239" s="138"/>
      <c r="N239" s="26"/>
      <c r="O239" s="26"/>
      <c r="P239" s="26"/>
      <c r="Q239" s="26"/>
      <c r="R239" s="26"/>
      <c r="S239" s="26"/>
      <c r="T239" s="39"/>
      <c r="AT239" s="14" t="s">
        <v>110</v>
      </c>
      <c r="AU239" s="14" t="s">
        <v>47</v>
      </c>
    </row>
    <row r="240" spans="2:63" s="6" customFormat="1" ht="37.35" customHeight="1">
      <c r="B240" s="108"/>
      <c r="D240" s="109" t="s">
        <v>42</v>
      </c>
      <c r="E240" s="110" t="s">
        <v>197</v>
      </c>
      <c r="F240" s="110" t="s">
        <v>197</v>
      </c>
      <c r="I240" s="111"/>
      <c r="J240" s="112">
        <f>BK240</f>
        <v>0</v>
      </c>
      <c r="L240" s="108"/>
      <c r="M240" s="113"/>
      <c r="N240" s="114"/>
      <c r="O240" s="114"/>
      <c r="P240" s="115">
        <f>P241+P242</f>
        <v>0</v>
      </c>
      <c r="Q240" s="114"/>
      <c r="R240" s="115">
        <f>R241+R242</f>
        <v>4.0959188</v>
      </c>
      <c r="S240" s="114"/>
      <c r="T240" s="116">
        <f>T241+T242</f>
        <v>0</v>
      </c>
      <c r="AR240" s="109" t="s">
        <v>47</v>
      </c>
      <c r="AT240" s="117" t="s">
        <v>42</v>
      </c>
      <c r="AU240" s="117" t="s">
        <v>43</v>
      </c>
      <c r="AY240" s="109" t="s">
        <v>102</v>
      </c>
      <c r="BK240" s="118">
        <f>BK241+BK242</f>
        <v>0</v>
      </c>
    </row>
    <row r="241" spans="2:63" s="6" customFormat="1" ht="19.9" customHeight="1">
      <c r="B241" s="108"/>
      <c r="D241" s="109" t="s">
        <v>42</v>
      </c>
      <c r="E241" s="193" t="s">
        <v>346</v>
      </c>
      <c r="F241" s="193" t="s">
        <v>347</v>
      </c>
      <c r="I241" s="111"/>
      <c r="J241" s="194">
        <f>BK241</f>
        <v>0</v>
      </c>
      <c r="L241" s="108"/>
      <c r="M241" s="113"/>
      <c r="N241" s="114"/>
      <c r="O241" s="114"/>
      <c r="P241" s="115">
        <v>0</v>
      </c>
      <c r="Q241" s="114"/>
      <c r="R241" s="115">
        <v>0</v>
      </c>
      <c r="S241" s="114"/>
      <c r="T241" s="116">
        <v>0</v>
      </c>
      <c r="AR241" s="109" t="s">
        <v>47</v>
      </c>
      <c r="AT241" s="117" t="s">
        <v>42</v>
      </c>
      <c r="AU241" s="117" t="s">
        <v>44</v>
      </c>
      <c r="AY241" s="109" t="s">
        <v>102</v>
      </c>
      <c r="BK241" s="118">
        <v>0</v>
      </c>
    </row>
    <row r="242" spans="2:63" s="6" customFormat="1" ht="19.9" customHeight="1">
      <c r="B242" s="108"/>
      <c r="D242" s="119" t="s">
        <v>42</v>
      </c>
      <c r="E242" s="120" t="s">
        <v>198</v>
      </c>
      <c r="F242" s="120" t="s">
        <v>199</v>
      </c>
      <c r="I242" s="111"/>
      <c r="J242" s="121">
        <f>BK242</f>
        <v>0</v>
      </c>
      <c r="L242" s="108"/>
      <c r="M242" s="113"/>
      <c r="N242" s="114"/>
      <c r="O242" s="114"/>
      <c r="P242" s="115">
        <f>SUM(P243:P268)</f>
        <v>0</v>
      </c>
      <c r="Q242" s="114"/>
      <c r="R242" s="115">
        <f>SUM(R243:R268)</f>
        <v>4.0959188</v>
      </c>
      <c r="S242" s="114"/>
      <c r="T242" s="116">
        <f>SUM(T243:T268)</f>
        <v>0</v>
      </c>
      <c r="AR242" s="109" t="s">
        <v>47</v>
      </c>
      <c r="AT242" s="117" t="s">
        <v>42</v>
      </c>
      <c r="AU242" s="117" t="s">
        <v>44</v>
      </c>
      <c r="AY242" s="109" t="s">
        <v>102</v>
      </c>
      <c r="BK242" s="118">
        <f>SUM(BK243:BK268)</f>
        <v>0</v>
      </c>
    </row>
    <row r="243" spans="2:65" s="1" customFormat="1" ht="22.5" customHeight="1">
      <c r="B243" s="122"/>
      <c r="C243" s="123"/>
      <c r="D243" s="123"/>
      <c r="E243" s="124"/>
      <c r="F243" s="125"/>
      <c r="G243" s="126"/>
      <c r="H243" s="127"/>
      <c r="I243" s="128"/>
      <c r="J243" s="129"/>
      <c r="K243" s="125"/>
      <c r="L243" s="25"/>
      <c r="M243" s="130" t="s">
        <v>1</v>
      </c>
      <c r="N243" s="131" t="s">
        <v>32</v>
      </c>
      <c r="O243" s="26"/>
      <c r="P243" s="132">
        <f>O243*H243</f>
        <v>0</v>
      </c>
      <c r="Q243" s="132">
        <v>0.001</v>
      </c>
      <c r="R243" s="132">
        <f>Q243*H243</f>
        <v>0</v>
      </c>
      <c r="S243" s="132">
        <v>0.00031</v>
      </c>
      <c r="T243" s="133">
        <f>S243*H243</f>
        <v>0</v>
      </c>
      <c r="AR243" s="14" t="s">
        <v>192</v>
      </c>
      <c r="AT243" s="14" t="s">
        <v>105</v>
      </c>
      <c r="AU243" s="14" t="s">
        <v>47</v>
      </c>
      <c r="AY243" s="14" t="s">
        <v>102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4" t="s">
        <v>44</v>
      </c>
      <c r="BK243" s="134">
        <f>ROUND(I243*H243,2)</f>
        <v>0</v>
      </c>
      <c r="BL243" s="14" t="s">
        <v>192</v>
      </c>
      <c r="BM243" s="14" t="s">
        <v>201</v>
      </c>
    </row>
    <row r="244" spans="2:47" s="1" customFormat="1" ht="13.5">
      <c r="B244" s="25"/>
      <c r="D244" s="135"/>
      <c r="F244" s="136"/>
      <c r="I244" s="137"/>
      <c r="L244" s="25"/>
      <c r="M244" s="138"/>
      <c r="N244" s="26"/>
      <c r="O244" s="26"/>
      <c r="P244" s="26"/>
      <c r="Q244" s="26"/>
      <c r="R244" s="26"/>
      <c r="S244" s="26"/>
      <c r="T244" s="39"/>
      <c r="AT244" s="14" t="s">
        <v>110</v>
      </c>
      <c r="AU244" s="14" t="s">
        <v>47</v>
      </c>
    </row>
    <row r="245" spans="2:51" s="7" customFormat="1" ht="13.5">
      <c r="B245" s="139"/>
      <c r="D245" s="135"/>
      <c r="E245" s="140"/>
      <c r="F245" s="558"/>
      <c r="H245" s="142"/>
      <c r="I245" s="143"/>
      <c r="L245" s="139"/>
      <c r="M245" s="144"/>
      <c r="N245" s="145"/>
      <c r="O245" s="145"/>
      <c r="P245" s="145"/>
      <c r="Q245" s="145"/>
      <c r="R245" s="145"/>
      <c r="S245" s="145"/>
      <c r="T245" s="146"/>
      <c r="AT245" s="142" t="s">
        <v>111</v>
      </c>
      <c r="AU245" s="142" t="s">
        <v>47</v>
      </c>
      <c r="AV245" s="7" t="s">
        <v>44</v>
      </c>
      <c r="AW245" s="7" t="s">
        <v>113</v>
      </c>
      <c r="AX245" s="7" t="s">
        <v>43</v>
      </c>
      <c r="AY245" s="142" t="s">
        <v>102</v>
      </c>
    </row>
    <row r="246" spans="2:51" s="8" customFormat="1" ht="13.5">
      <c r="B246" s="147"/>
      <c r="D246" s="135"/>
      <c r="E246" s="148"/>
      <c r="F246" s="149"/>
      <c r="H246" s="150"/>
      <c r="I246" s="151"/>
      <c r="L246" s="147"/>
      <c r="M246" s="152"/>
      <c r="N246" s="153"/>
      <c r="O246" s="153"/>
      <c r="P246" s="153"/>
      <c r="Q246" s="153"/>
      <c r="R246" s="153"/>
      <c r="S246" s="153"/>
      <c r="T246" s="154"/>
      <c r="AT246" s="148" t="s">
        <v>111</v>
      </c>
      <c r="AU246" s="148" t="s">
        <v>47</v>
      </c>
      <c r="AV246" s="8" t="s">
        <v>47</v>
      </c>
      <c r="AW246" s="8" t="s">
        <v>113</v>
      </c>
      <c r="AX246" s="8" t="s">
        <v>43</v>
      </c>
      <c r="AY246" s="148" t="s">
        <v>102</v>
      </c>
    </row>
    <row r="247" spans="2:51" s="7" customFormat="1" ht="13.5">
      <c r="B247" s="139"/>
      <c r="D247" s="135"/>
      <c r="E247" s="140"/>
      <c r="F247" s="558"/>
      <c r="H247" s="142"/>
      <c r="I247" s="143"/>
      <c r="L247" s="139"/>
      <c r="M247" s="144"/>
      <c r="N247" s="145"/>
      <c r="O247" s="145"/>
      <c r="P247" s="145"/>
      <c r="Q247" s="145"/>
      <c r="R247" s="145"/>
      <c r="S247" s="145"/>
      <c r="T247" s="146"/>
      <c r="AT247" s="142" t="s">
        <v>111</v>
      </c>
      <c r="AU247" s="142" t="s">
        <v>47</v>
      </c>
      <c r="AV247" s="7" t="s">
        <v>44</v>
      </c>
      <c r="AW247" s="7" t="s">
        <v>113</v>
      </c>
      <c r="AX247" s="7" t="s">
        <v>43</v>
      </c>
      <c r="AY247" s="142" t="s">
        <v>102</v>
      </c>
    </row>
    <row r="248" spans="2:51" s="8" customFormat="1" ht="13.5">
      <c r="B248" s="147"/>
      <c r="D248" s="135"/>
      <c r="E248" s="148"/>
      <c r="F248" s="149"/>
      <c r="H248" s="150"/>
      <c r="I248" s="151"/>
      <c r="L248" s="147"/>
      <c r="M248" s="152"/>
      <c r="N248" s="153"/>
      <c r="O248" s="153"/>
      <c r="P248" s="153"/>
      <c r="Q248" s="153"/>
      <c r="R248" s="153"/>
      <c r="S248" s="153"/>
      <c r="T248" s="154"/>
      <c r="AT248" s="148" t="s">
        <v>111</v>
      </c>
      <c r="AU248" s="148" t="s">
        <v>47</v>
      </c>
      <c r="AV248" s="8" t="s">
        <v>47</v>
      </c>
      <c r="AW248" s="8" t="s">
        <v>113</v>
      </c>
      <c r="AX248" s="8" t="s">
        <v>43</v>
      </c>
      <c r="AY248" s="148" t="s">
        <v>102</v>
      </c>
    </row>
    <row r="249" spans="2:51" s="10" customFormat="1" ht="13.5">
      <c r="B249" s="163"/>
      <c r="D249" s="164" t="s">
        <v>111</v>
      </c>
      <c r="E249" s="165" t="s">
        <v>1</v>
      </c>
      <c r="F249" s="166"/>
      <c r="H249" s="167"/>
      <c r="I249" s="168"/>
      <c r="L249" s="163"/>
      <c r="M249" s="169"/>
      <c r="N249" s="170"/>
      <c r="O249" s="170"/>
      <c r="P249" s="170"/>
      <c r="Q249" s="170"/>
      <c r="R249" s="170"/>
      <c r="S249" s="170"/>
      <c r="T249" s="171"/>
      <c r="AT249" s="172" t="s">
        <v>111</v>
      </c>
      <c r="AU249" s="172" t="s">
        <v>47</v>
      </c>
      <c r="AV249" s="10" t="s">
        <v>108</v>
      </c>
      <c r="AW249" s="10" t="s">
        <v>113</v>
      </c>
      <c r="AX249" s="10" t="s">
        <v>44</v>
      </c>
      <c r="AY249" s="172" t="s">
        <v>102</v>
      </c>
    </row>
    <row r="250" spans="2:65" s="1" customFormat="1" ht="22.5" customHeight="1">
      <c r="B250" s="122"/>
      <c r="C250" s="123" t="s">
        <v>4</v>
      </c>
      <c r="D250" s="123" t="s">
        <v>105</v>
      </c>
      <c r="E250" s="124" t="s">
        <v>203</v>
      </c>
      <c r="F250" s="125" t="s">
        <v>204</v>
      </c>
      <c r="G250" s="126" t="s">
        <v>106</v>
      </c>
      <c r="H250" s="127">
        <v>8224.358</v>
      </c>
      <c r="I250" s="128"/>
      <c r="J250" s="129">
        <f>ROUND(I250*H250,2)</f>
        <v>0</v>
      </c>
      <c r="K250" s="125" t="s">
        <v>107</v>
      </c>
      <c r="L250" s="25"/>
      <c r="M250" s="130" t="s">
        <v>1</v>
      </c>
      <c r="N250" s="131" t="s">
        <v>32</v>
      </c>
      <c r="O250" s="26"/>
      <c r="P250" s="132">
        <f>O250*H250</f>
        <v>0</v>
      </c>
      <c r="Q250" s="132">
        <v>0.0002</v>
      </c>
      <c r="R250" s="132">
        <f>Q250*H250</f>
        <v>1.6448716</v>
      </c>
      <c r="S250" s="132">
        <v>0</v>
      </c>
      <c r="T250" s="133">
        <f>S250*H250</f>
        <v>0</v>
      </c>
      <c r="AR250" s="14" t="s">
        <v>192</v>
      </c>
      <c r="AT250" s="14" t="s">
        <v>105</v>
      </c>
      <c r="AU250" s="14" t="s">
        <v>47</v>
      </c>
      <c r="AY250" s="14" t="s">
        <v>102</v>
      </c>
      <c r="BE250" s="134">
        <f>IF(N250="základní",J250,0)</f>
        <v>0</v>
      </c>
      <c r="BF250" s="134">
        <f>IF(N250="snížená",J250,0)</f>
        <v>0</v>
      </c>
      <c r="BG250" s="134">
        <f>IF(N250="zákl. přenesená",J250,0)</f>
        <v>0</v>
      </c>
      <c r="BH250" s="134">
        <f>IF(N250="sníž. přenesená",J250,0)</f>
        <v>0</v>
      </c>
      <c r="BI250" s="134">
        <f>IF(N250="nulová",J250,0)</f>
        <v>0</v>
      </c>
      <c r="BJ250" s="14" t="s">
        <v>44</v>
      </c>
      <c r="BK250" s="134">
        <f>ROUND(I250*H250,2)</f>
        <v>0</v>
      </c>
      <c r="BL250" s="14" t="s">
        <v>192</v>
      </c>
      <c r="BM250" s="14" t="s">
        <v>205</v>
      </c>
    </row>
    <row r="251" spans="2:47" s="1" customFormat="1" ht="13.5">
      <c r="B251" s="25"/>
      <c r="D251" s="135" t="s">
        <v>110</v>
      </c>
      <c r="F251" s="136" t="s">
        <v>206</v>
      </c>
      <c r="I251" s="137"/>
      <c r="L251" s="25"/>
      <c r="M251" s="138"/>
      <c r="N251" s="26"/>
      <c r="O251" s="26"/>
      <c r="P251" s="26"/>
      <c r="Q251" s="26"/>
      <c r="R251" s="26"/>
      <c r="S251" s="26"/>
      <c r="T251" s="39"/>
      <c r="AT251" s="14" t="s">
        <v>110</v>
      </c>
      <c r="AU251" s="14" t="s">
        <v>47</v>
      </c>
    </row>
    <row r="252" spans="2:51" s="8" customFormat="1" ht="13.5">
      <c r="B252" s="147"/>
      <c r="D252" s="135" t="s">
        <v>111</v>
      </c>
      <c r="E252" s="148" t="s">
        <v>1</v>
      </c>
      <c r="F252" s="149" t="s">
        <v>65</v>
      </c>
      <c r="H252" s="150">
        <v>1626.02</v>
      </c>
      <c r="I252" s="151"/>
      <c r="L252" s="147"/>
      <c r="M252" s="152"/>
      <c r="N252" s="153"/>
      <c r="O252" s="153"/>
      <c r="P252" s="153"/>
      <c r="Q252" s="153"/>
      <c r="R252" s="153"/>
      <c r="S252" s="153"/>
      <c r="T252" s="154"/>
      <c r="AT252" s="148" t="s">
        <v>111</v>
      </c>
      <c r="AU252" s="148" t="s">
        <v>47</v>
      </c>
      <c r="AV252" s="8" t="s">
        <v>47</v>
      </c>
      <c r="AW252" s="8" t="s">
        <v>113</v>
      </c>
      <c r="AX252" s="8" t="s">
        <v>43</v>
      </c>
      <c r="AY252" s="148" t="s">
        <v>102</v>
      </c>
    </row>
    <row r="253" spans="2:51" s="8" customFormat="1" ht="13.5">
      <c r="B253" s="147"/>
      <c r="D253" s="135" t="s">
        <v>111</v>
      </c>
      <c r="E253" s="148" t="s">
        <v>1</v>
      </c>
      <c r="F253" s="149" t="s">
        <v>63</v>
      </c>
      <c r="H253" s="150">
        <v>6598.33838</v>
      </c>
      <c r="I253" s="151"/>
      <c r="L253" s="147"/>
      <c r="M253" s="152"/>
      <c r="N253" s="153"/>
      <c r="O253" s="153"/>
      <c r="P253" s="153"/>
      <c r="Q253" s="153"/>
      <c r="R253" s="153"/>
      <c r="S253" s="153"/>
      <c r="T253" s="154"/>
      <c r="AT253" s="148" t="s">
        <v>111</v>
      </c>
      <c r="AU253" s="148" t="s">
        <v>47</v>
      </c>
      <c r="AV253" s="8" t="s">
        <v>47</v>
      </c>
      <c r="AW253" s="8" t="s">
        <v>113</v>
      </c>
      <c r="AX253" s="8" t="s">
        <v>43</v>
      </c>
      <c r="AY253" s="148" t="s">
        <v>102</v>
      </c>
    </row>
    <row r="254" spans="2:51" s="10" customFormat="1" ht="13.5">
      <c r="B254" s="163"/>
      <c r="D254" s="164" t="s">
        <v>111</v>
      </c>
      <c r="E254" s="165" t="s">
        <v>1</v>
      </c>
      <c r="F254" s="166" t="s">
        <v>119</v>
      </c>
      <c r="H254" s="167">
        <v>8224.35838</v>
      </c>
      <c r="I254" s="168"/>
      <c r="L254" s="163"/>
      <c r="M254" s="169"/>
      <c r="N254" s="170"/>
      <c r="O254" s="170"/>
      <c r="P254" s="170"/>
      <c r="Q254" s="170"/>
      <c r="R254" s="170"/>
      <c r="S254" s="170"/>
      <c r="T254" s="171"/>
      <c r="AT254" s="172" t="s">
        <v>111</v>
      </c>
      <c r="AU254" s="172" t="s">
        <v>47</v>
      </c>
      <c r="AV254" s="10" t="s">
        <v>108</v>
      </c>
      <c r="AW254" s="10" t="s">
        <v>113</v>
      </c>
      <c r="AX254" s="10" t="s">
        <v>44</v>
      </c>
      <c r="AY254" s="172" t="s">
        <v>102</v>
      </c>
    </row>
    <row r="255" spans="2:65" s="1" customFormat="1" ht="31.5" customHeight="1">
      <c r="B255" s="122"/>
      <c r="C255" s="123" t="s">
        <v>235</v>
      </c>
      <c r="D255" s="123" t="s">
        <v>105</v>
      </c>
      <c r="E255" s="124" t="s">
        <v>208</v>
      </c>
      <c r="F255" s="125" t="s">
        <v>209</v>
      </c>
      <c r="G255" s="126" t="s">
        <v>106</v>
      </c>
      <c r="H255" s="127">
        <v>8224.358</v>
      </c>
      <c r="I255" s="128"/>
      <c r="J255" s="129">
        <f>ROUND(I255*H255,2)</f>
        <v>0</v>
      </c>
      <c r="K255" s="125" t="s">
        <v>107</v>
      </c>
      <c r="L255" s="25"/>
      <c r="M255" s="130" t="s">
        <v>1</v>
      </c>
      <c r="N255" s="131" t="s">
        <v>32</v>
      </c>
      <c r="O255" s="26"/>
      <c r="P255" s="132">
        <f>O255*H255</f>
        <v>0</v>
      </c>
      <c r="Q255" s="132">
        <v>0.00029</v>
      </c>
      <c r="R255" s="132">
        <f>Q255*H255</f>
        <v>2.38506382</v>
      </c>
      <c r="S255" s="132">
        <v>0</v>
      </c>
      <c r="T255" s="133">
        <f>S255*H255</f>
        <v>0</v>
      </c>
      <c r="AR255" s="14" t="s">
        <v>192</v>
      </c>
      <c r="AT255" s="14" t="s">
        <v>105</v>
      </c>
      <c r="AU255" s="14" t="s">
        <v>47</v>
      </c>
      <c r="AY255" s="14" t="s">
        <v>102</v>
      </c>
      <c r="BE255" s="134">
        <f>IF(N255="základní",J255,0)</f>
        <v>0</v>
      </c>
      <c r="BF255" s="134">
        <f>IF(N255="snížená",J255,0)</f>
        <v>0</v>
      </c>
      <c r="BG255" s="134">
        <f>IF(N255="zákl. přenesená",J255,0)</f>
        <v>0</v>
      </c>
      <c r="BH255" s="134">
        <f>IF(N255="sníž. přenesená",J255,0)</f>
        <v>0</v>
      </c>
      <c r="BI255" s="134">
        <f>IF(N255="nulová",J255,0)</f>
        <v>0</v>
      </c>
      <c r="BJ255" s="14" t="s">
        <v>44</v>
      </c>
      <c r="BK255" s="134">
        <f>ROUND(I255*H255,2)</f>
        <v>0</v>
      </c>
      <c r="BL255" s="14" t="s">
        <v>192</v>
      </c>
      <c r="BM255" s="14" t="s">
        <v>210</v>
      </c>
    </row>
    <row r="256" spans="2:47" s="1" customFormat="1" ht="27">
      <c r="B256" s="25"/>
      <c r="D256" s="135" t="s">
        <v>110</v>
      </c>
      <c r="F256" s="136" t="s">
        <v>211</v>
      </c>
      <c r="I256" s="137"/>
      <c r="L256" s="25"/>
      <c r="M256" s="138"/>
      <c r="N256" s="26"/>
      <c r="O256" s="26"/>
      <c r="P256" s="26"/>
      <c r="Q256" s="26"/>
      <c r="R256" s="26"/>
      <c r="S256" s="26"/>
      <c r="T256" s="39"/>
      <c r="AT256" s="14" t="s">
        <v>110</v>
      </c>
      <c r="AU256" s="14" t="s">
        <v>47</v>
      </c>
    </row>
    <row r="257" spans="2:51" s="7" customFormat="1" ht="13.5">
      <c r="B257" s="139"/>
      <c r="D257" s="135" t="s">
        <v>111</v>
      </c>
      <c r="E257" s="140" t="s">
        <v>1</v>
      </c>
      <c r="F257" s="141" t="s">
        <v>212</v>
      </c>
      <c r="H257" s="142" t="s">
        <v>1</v>
      </c>
      <c r="I257" s="143"/>
      <c r="L257" s="139"/>
      <c r="M257" s="144"/>
      <c r="N257" s="145"/>
      <c r="O257" s="145"/>
      <c r="P257" s="145"/>
      <c r="Q257" s="145"/>
      <c r="R257" s="145"/>
      <c r="S257" s="145"/>
      <c r="T257" s="146"/>
      <c r="AT257" s="142" t="s">
        <v>111</v>
      </c>
      <c r="AU257" s="142" t="s">
        <v>47</v>
      </c>
      <c r="AV257" s="7" t="s">
        <v>44</v>
      </c>
      <c r="AW257" s="7" t="s">
        <v>113</v>
      </c>
      <c r="AX257" s="7" t="s">
        <v>43</v>
      </c>
      <c r="AY257" s="142" t="s">
        <v>102</v>
      </c>
    </row>
    <row r="258" spans="2:51" s="7" customFormat="1" ht="13.5">
      <c r="B258" s="139"/>
      <c r="D258" s="135" t="s">
        <v>111</v>
      </c>
      <c r="E258" s="140" t="s">
        <v>1</v>
      </c>
      <c r="F258" s="141" t="s">
        <v>213</v>
      </c>
      <c r="H258" s="142" t="s">
        <v>1</v>
      </c>
      <c r="I258" s="143"/>
      <c r="L258" s="139"/>
      <c r="M258" s="144"/>
      <c r="N258" s="145"/>
      <c r="O258" s="145"/>
      <c r="P258" s="145"/>
      <c r="Q258" s="145"/>
      <c r="R258" s="145"/>
      <c r="S258" s="145"/>
      <c r="T258" s="146"/>
      <c r="AT258" s="142" t="s">
        <v>111</v>
      </c>
      <c r="AU258" s="142" t="s">
        <v>47</v>
      </c>
      <c r="AV258" s="7" t="s">
        <v>44</v>
      </c>
      <c r="AW258" s="7" t="s">
        <v>113</v>
      </c>
      <c r="AX258" s="7" t="s">
        <v>43</v>
      </c>
      <c r="AY258" s="142" t="s">
        <v>102</v>
      </c>
    </row>
    <row r="259" spans="2:51" s="8" customFormat="1" ht="13.5">
      <c r="B259" s="147"/>
      <c r="D259" s="135" t="s">
        <v>111</v>
      </c>
      <c r="E259" s="148" t="s">
        <v>1</v>
      </c>
      <c r="F259" s="149" t="s">
        <v>65</v>
      </c>
      <c r="H259" s="150">
        <v>1626.02</v>
      </c>
      <c r="I259" s="151"/>
      <c r="L259" s="147"/>
      <c r="M259" s="152"/>
      <c r="N259" s="153"/>
      <c r="O259" s="153"/>
      <c r="P259" s="153"/>
      <c r="Q259" s="153"/>
      <c r="R259" s="153"/>
      <c r="S259" s="153"/>
      <c r="T259" s="154"/>
      <c r="AT259" s="148" t="s">
        <v>111</v>
      </c>
      <c r="AU259" s="148" t="s">
        <v>47</v>
      </c>
      <c r="AV259" s="8" t="s">
        <v>47</v>
      </c>
      <c r="AW259" s="8" t="s">
        <v>113</v>
      </c>
      <c r="AX259" s="8" t="s">
        <v>43</v>
      </c>
      <c r="AY259" s="148" t="s">
        <v>102</v>
      </c>
    </row>
    <row r="260" spans="2:51" s="7" customFormat="1" ht="13.5">
      <c r="B260" s="139"/>
      <c r="D260" s="135" t="s">
        <v>111</v>
      </c>
      <c r="E260" s="140" t="s">
        <v>1</v>
      </c>
      <c r="F260" s="141" t="s">
        <v>214</v>
      </c>
      <c r="H260" s="142" t="s">
        <v>1</v>
      </c>
      <c r="I260" s="143"/>
      <c r="L260" s="139"/>
      <c r="M260" s="144"/>
      <c r="N260" s="145"/>
      <c r="O260" s="145"/>
      <c r="P260" s="145"/>
      <c r="Q260" s="145"/>
      <c r="R260" s="145"/>
      <c r="S260" s="145"/>
      <c r="T260" s="146"/>
      <c r="AT260" s="142" t="s">
        <v>111</v>
      </c>
      <c r="AU260" s="142" t="s">
        <v>47</v>
      </c>
      <c r="AV260" s="7" t="s">
        <v>44</v>
      </c>
      <c r="AW260" s="7" t="s">
        <v>113</v>
      </c>
      <c r="AX260" s="7" t="s">
        <v>43</v>
      </c>
      <c r="AY260" s="142" t="s">
        <v>102</v>
      </c>
    </row>
    <row r="261" spans="2:51" s="8" customFormat="1" ht="13.5">
      <c r="B261" s="147"/>
      <c r="D261" s="135" t="s">
        <v>111</v>
      </c>
      <c r="E261" s="148" t="s">
        <v>1</v>
      </c>
      <c r="F261" s="149" t="s">
        <v>63</v>
      </c>
      <c r="H261" s="150">
        <v>6598.33838</v>
      </c>
      <c r="I261" s="151"/>
      <c r="L261" s="147"/>
      <c r="M261" s="152"/>
      <c r="N261" s="153"/>
      <c r="O261" s="153"/>
      <c r="P261" s="153"/>
      <c r="Q261" s="153"/>
      <c r="R261" s="153"/>
      <c r="S261" s="153"/>
      <c r="T261" s="154"/>
      <c r="AT261" s="148" t="s">
        <v>111</v>
      </c>
      <c r="AU261" s="148" t="s">
        <v>47</v>
      </c>
      <c r="AV261" s="8" t="s">
        <v>47</v>
      </c>
      <c r="AW261" s="8" t="s">
        <v>113</v>
      </c>
      <c r="AX261" s="8" t="s">
        <v>43</v>
      </c>
      <c r="AY261" s="148" t="s">
        <v>102</v>
      </c>
    </row>
    <row r="262" spans="2:51" s="9" customFormat="1" ht="13.5">
      <c r="B262" s="155"/>
      <c r="D262" s="135" t="s">
        <v>111</v>
      </c>
      <c r="E262" s="156" t="s">
        <v>1</v>
      </c>
      <c r="F262" s="157" t="s">
        <v>117</v>
      </c>
      <c r="H262" s="158">
        <v>8224.35838</v>
      </c>
      <c r="I262" s="159"/>
      <c r="L262" s="155"/>
      <c r="M262" s="160"/>
      <c r="N262" s="161"/>
      <c r="O262" s="161"/>
      <c r="P262" s="161"/>
      <c r="Q262" s="161"/>
      <c r="R262" s="161"/>
      <c r="S262" s="161"/>
      <c r="T262" s="162"/>
      <c r="AT262" s="156" t="s">
        <v>111</v>
      </c>
      <c r="AU262" s="156" t="s">
        <v>47</v>
      </c>
      <c r="AV262" s="9" t="s">
        <v>118</v>
      </c>
      <c r="AW262" s="9" t="s">
        <v>113</v>
      </c>
      <c r="AX262" s="9" t="s">
        <v>43</v>
      </c>
      <c r="AY262" s="156" t="s">
        <v>102</v>
      </c>
    </row>
    <row r="263" spans="2:51" s="10" customFormat="1" ht="13.5">
      <c r="B263" s="163"/>
      <c r="D263" s="164" t="s">
        <v>111</v>
      </c>
      <c r="E263" s="165" t="s">
        <v>1</v>
      </c>
      <c r="F263" s="166" t="s">
        <v>119</v>
      </c>
      <c r="H263" s="167">
        <v>8224.35838</v>
      </c>
      <c r="I263" s="168"/>
      <c r="L263" s="163"/>
      <c r="M263" s="169"/>
      <c r="N263" s="170"/>
      <c r="O263" s="170"/>
      <c r="P263" s="170"/>
      <c r="Q263" s="170"/>
      <c r="R263" s="170"/>
      <c r="S263" s="170"/>
      <c r="T263" s="171"/>
      <c r="AT263" s="172" t="s">
        <v>111</v>
      </c>
      <c r="AU263" s="172" t="s">
        <v>47</v>
      </c>
      <c r="AV263" s="10" t="s">
        <v>108</v>
      </c>
      <c r="AW263" s="10" t="s">
        <v>113</v>
      </c>
      <c r="AX263" s="10" t="s">
        <v>44</v>
      </c>
      <c r="AY263" s="172" t="s">
        <v>102</v>
      </c>
    </row>
    <row r="264" spans="2:65" s="1" customFormat="1" ht="31.5" customHeight="1">
      <c r="B264" s="122"/>
      <c r="C264" s="123" t="s">
        <v>241</v>
      </c>
      <c r="D264" s="123" t="s">
        <v>105</v>
      </c>
      <c r="E264" s="124" t="s">
        <v>216</v>
      </c>
      <c r="F264" s="125" t="s">
        <v>217</v>
      </c>
      <c r="G264" s="126" t="s">
        <v>106</v>
      </c>
      <c r="H264" s="127">
        <v>6598.338</v>
      </c>
      <c r="I264" s="128"/>
      <c r="J264" s="129">
        <f>ROUND(I264*H264,2)</f>
        <v>0</v>
      </c>
      <c r="K264" s="125" t="s">
        <v>107</v>
      </c>
      <c r="L264" s="25"/>
      <c r="M264" s="130" t="s">
        <v>1</v>
      </c>
      <c r="N264" s="131" t="s">
        <v>32</v>
      </c>
      <c r="O264" s="26"/>
      <c r="P264" s="132">
        <f>O264*H264</f>
        <v>0</v>
      </c>
      <c r="Q264" s="132">
        <v>1E-05</v>
      </c>
      <c r="R264" s="132">
        <f>Q264*H264</f>
        <v>0.06598338000000001</v>
      </c>
      <c r="S264" s="132">
        <v>0</v>
      </c>
      <c r="T264" s="133">
        <f>S264*H264</f>
        <v>0</v>
      </c>
      <c r="AR264" s="14" t="s">
        <v>192</v>
      </c>
      <c r="AT264" s="14" t="s">
        <v>105</v>
      </c>
      <c r="AU264" s="14" t="s">
        <v>47</v>
      </c>
      <c r="AY264" s="14" t="s">
        <v>102</v>
      </c>
      <c r="BE264" s="134">
        <f>IF(N264="základní",J264,0)</f>
        <v>0</v>
      </c>
      <c r="BF264" s="134">
        <f>IF(N264="snížená",J264,0)</f>
        <v>0</v>
      </c>
      <c r="BG264" s="134">
        <f>IF(N264="zákl. přenesená",J264,0)</f>
        <v>0</v>
      </c>
      <c r="BH264" s="134">
        <f>IF(N264="sníž. přenesená",J264,0)</f>
        <v>0</v>
      </c>
      <c r="BI264" s="134">
        <f>IF(N264="nulová",J264,0)</f>
        <v>0</v>
      </c>
      <c r="BJ264" s="14" t="s">
        <v>44</v>
      </c>
      <c r="BK264" s="134">
        <f>ROUND(I264*H264,2)</f>
        <v>0</v>
      </c>
      <c r="BL264" s="14" t="s">
        <v>192</v>
      </c>
      <c r="BM264" s="14" t="s">
        <v>218</v>
      </c>
    </row>
    <row r="265" spans="2:47" s="1" customFormat="1" ht="27">
      <c r="B265" s="25"/>
      <c r="D265" s="135" t="s">
        <v>110</v>
      </c>
      <c r="F265" s="136" t="s">
        <v>219</v>
      </c>
      <c r="I265" s="137"/>
      <c r="L265" s="25"/>
      <c r="M265" s="138"/>
      <c r="N265" s="26"/>
      <c r="O265" s="26"/>
      <c r="P265" s="26"/>
      <c r="Q265" s="26"/>
      <c r="R265" s="26"/>
      <c r="S265" s="26"/>
      <c r="T265" s="39"/>
      <c r="AT265" s="14" t="s">
        <v>110</v>
      </c>
      <c r="AU265" s="14" t="s">
        <v>47</v>
      </c>
    </row>
    <row r="266" spans="2:51" s="7" customFormat="1" ht="13.5">
      <c r="B266" s="139"/>
      <c r="D266" s="135" t="s">
        <v>111</v>
      </c>
      <c r="E266" s="140" t="s">
        <v>1</v>
      </c>
      <c r="F266" s="141" t="s">
        <v>214</v>
      </c>
      <c r="H266" s="142" t="s">
        <v>1</v>
      </c>
      <c r="I266" s="143"/>
      <c r="L266" s="139"/>
      <c r="M266" s="144"/>
      <c r="N266" s="145"/>
      <c r="O266" s="145"/>
      <c r="P266" s="145"/>
      <c r="Q266" s="145"/>
      <c r="R266" s="145"/>
      <c r="S266" s="145"/>
      <c r="T266" s="146"/>
      <c r="AT266" s="142" t="s">
        <v>111</v>
      </c>
      <c r="AU266" s="142" t="s">
        <v>47</v>
      </c>
      <c r="AV266" s="7" t="s">
        <v>44</v>
      </c>
      <c r="AW266" s="7" t="s">
        <v>113</v>
      </c>
      <c r="AX266" s="7" t="s">
        <v>43</v>
      </c>
      <c r="AY266" s="142" t="s">
        <v>102</v>
      </c>
    </row>
    <row r="267" spans="2:51" s="8" customFormat="1" ht="13.5">
      <c r="B267" s="147"/>
      <c r="D267" s="135" t="s">
        <v>111</v>
      </c>
      <c r="E267" s="148" t="s">
        <v>1</v>
      </c>
      <c r="F267" s="149" t="s">
        <v>63</v>
      </c>
      <c r="H267" s="150">
        <v>6598.33838</v>
      </c>
      <c r="I267" s="151"/>
      <c r="L267" s="147"/>
      <c r="M267" s="152"/>
      <c r="N267" s="153"/>
      <c r="O267" s="153"/>
      <c r="P267" s="153"/>
      <c r="Q267" s="153"/>
      <c r="R267" s="153"/>
      <c r="S267" s="153"/>
      <c r="T267" s="154"/>
      <c r="AT267" s="148" t="s">
        <v>111</v>
      </c>
      <c r="AU267" s="148" t="s">
        <v>47</v>
      </c>
      <c r="AV267" s="8" t="s">
        <v>47</v>
      </c>
      <c r="AW267" s="8" t="s">
        <v>113</v>
      </c>
      <c r="AX267" s="8" t="s">
        <v>43</v>
      </c>
      <c r="AY267" s="148" t="s">
        <v>102</v>
      </c>
    </row>
    <row r="268" spans="2:51" s="10" customFormat="1" ht="13.5">
      <c r="B268" s="163"/>
      <c r="D268" s="135" t="s">
        <v>111</v>
      </c>
      <c r="E268" s="173" t="s">
        <v>1</v>
      </c>
      <c r="F268" s="174" t="s">
        <v>119</v>
      </c>
      <c r="H268" s="175">
        <v>6598.33838</v>
      </c>
      <c r="I268" s="168"/>
      <c r="L268" s="163"/>
      <c r="M268" s="169"/>
      <c r="N268" s="170"/>
      <c r="O268" s="170"/>
      <c r="P268" s="170"/>
      <c r="Q268" s="170"/>
      <c r="R268" s="170"/>
      <c r="S268" s="170"/>
      <c r="T268" s="171"/>
      <c r="AT268" s="172" t="s">
        <v>111</v>
      </c>
      <c r="AU268" s="172" t="s">
        <v>47</v>
      </c>
      <c r="AV268" s="10" t="s">
        <v>108</v>
      </c>
      <c r="AW268" s="10" t="s">
        <v>113</v>
      </c>
      <c r="AX268" s="10" t="s">
        <v>44</v>
      </c>
      <c r="AY268" s="172" t="s">
        <v>102</v>
      </c>
    </row>
    <row r="269" spans="2:63" s="6" customFormat="1" ht="37.35" customHeight="1">
      <c r="B269" s="108"/>
      <c r="D269" s="109" t="s">
        <v>42</v>
      </c>
      <c r="E269" s="110" t="s">
        <v>220</v>
      </c>
      <c r="F269" s="110" t="s">
        <v>221</v>
      </c>
      <c r="I269" s="111"/>
      <c r="J269" s="112">
        <f>BK269</f>
        <v>0</v>
      </c>
      <c r="L269" s="108"/>
      <c r="M269" s="113"/>
      <c r="N269" s="114"/>
      <c r="O269" s="114"/>
      <c r="P269" s="115">
        <f>P270</f>
        <v>0</v>
      </c>
      <c r="Q269" s="114"/>
      <c r="R269" s="115">
        <f>R270</f>
        <v>0</v>
      </c>
      <c r="S269" s="114"/>
      <c r="T269" s="116">
        <f>T270</f>
        <v>0</v>
      </c>
      <c r="AR269" s="109" t="s">
        <v>108</v>
      </c>
      <c r="AT269" s="117" t="s">
        <v>42</v>
      </c>
      <c r="AU269" s="117" t="s">
        <v>43</v>
      </c>
      <c r="AY269" s="109" t="s">
        <v>102</v>
      </c>
      <c r="BK269" s="118">
        <f>BK270</f>
        <v>0</v>
      </c>
    </row>
    <row r="270" spans="2:63" s="6" customFormat="1" ht="19.9" customHeight="1">
      <c r="B270" s="108"/>
      <c r="D270" s="119" t="s">
        <v>42</v>
      </c>
      <c r="E270" s="120" t="s">
        <v>222</v>
      </c>
      <c r="F270" s="120" t="s">
        <v>223</v>
      </c>
      <c r="I270" s="111"/>
      <c r="J270" s="121">
        <f>BK270</f>
        <v>0</v>
      </c>
      <c r="L270" s="108"/>
      <c r="M270" s="113"/>
      <c r="N270" s="114"/>
      <c r="O270" s="114"/>
      <c r="P270" s="115">
        <f>SUM(P271:P275)</f>
        <v>0</v>
      </c>
      <c r="Q270" s="114"/>
      <c r="R270" s="115">
        <f>SUM(R271:R275)</f>
        <v>0</v>
      </c>
      <c r="S270" s="114"/>
      <c r="T270" s="116">
        <f>SUM(T271:T275)</f>
        <v>0</v>
      </c>
      <c r="AR270" s="109" t="s">
        <v>108</v>
      </c>
      <c r="AT270" s="117" t="s">
        <v>42</v>
      </c>
      <c r="AU270" s="117" t="s">
        <v>44</v>
      </c>
      <c r="AY270" s="109" t="s">
        <v>102</v>
      </c>
      <c r="BK270" s="118">
        <f>SUM(BK271:BK275)</f>
        <v>0</v>
      </c>
    </row>
    <row r="271" spans="2:65" s="1" customFormat="1" ht="31.5" customHeight="1">
      <c r="B271" s="122"/>
      <c r="C271" s="123" t="s">
        <v>246</v>
      </c>
      <c r="D271" s="123" t="s">
        <v>105</v>
      </c>
      <c r="E271" s="124" t="s">
        <v>224</v>
      </c>
      <c r="F271" s="125" t="s">
        <v>225</v>
      </c>
      <c r="G271" s="126" t="s">
        <v>226</v>
      </c>
      <c r="H271" s="127">
        <v>200</v>
      </c>
      <c r="I271" s="128"/>
      <c r="J271" s="129">
        <f>ROUND(I271*H271,2)</f>
        <v>0</v>
      </c>
      <c r="K271" s="125" t="s">
        <v>1</v>
      </c>
      <c r="L271" s="25"/>
      <c r="M271" s="130" t="s">
        <v>1</v>
      </c>
      <c r="N271" s="131" t="s">
        <v>32</v>
      </c>
      <c r="O271" s="26"/>
      <c r="P271" s="132">
        <f>O271*H271</f>
        <v>0</v>
      </c>
      <c r="Q271" s="132">
        <v>0</v>
      </c>
      <c r="R271" s="132">
        <f>Q271*H271</f>
        <v>0</v>
      </c>
      <c r="S271" s="132">
        <v>0</v>
      </c>
      <c r="T271" s="133">
        <f>S271*H271</f>
        <v>0</v>
      </c>
      <c r="AR271" s="14" t="s">
        <v>227</v>
      </c>
      <c r="AT271" s="14" t="s">
        <v>105</v>
      </c>
      <c r="AU271" s="14" t="s">
        <v>47</v>
      </c>
      <c r="AY271" s="14" t="s">
        <v>102</v>
      </c>
      <c r="BE271" s="134">
        <f>IF(N271="základní",J271,0)</f>
        <v>0</v>
      </c>
      <c r="BF271" s="134">
        <f>IF(N271="snížená",J271,0)</f>
        <v>0</v>
      </c>
      <c r="BG271" s="134">
        <f>IF(N271="zákl. přenesená",J271,0)</f>
        <v>0</v>
      </c>
      <c r="BH271" s="134">
        <f>IF(N271="sníž. přenesená",J271,0)</f>
        <v>0</v>
      </c>
      <c r="BI271" s="134">
        <f>IF(N271="nulová",J271,0)</f>
        <v>0</v>
      </c>
      <c r="BJ271" s="14" t="s">
        <v>44</v>
      </c>
      <c r="BK271" s="134">
        <f>ROUND(I271*H271,2)</f>
        <v>0</v>
      </c>
      <c r="BL271" s="14" t="s">
        <v>227</v>
      </c>
      <c r="BM271" s="14" t="s">
        <v>228</v>
      </c>
    </row>
    <row r="272" spans="2:47" s="1" customFormat="1" ht="27">
      <c r="B272" s="25"/>
      <c r="D272" s="135" t="s">
        <v>110</v>
      </c>
      <c r="F272" s="136" t="s">
        <v>225</v>
      </c>
      <c r="I272" s="137"/>
      <c r="L272" s="25"/>
      <c r="M272" s="138"/>
      <c r="N272" s="26"/>
      <c r="O272" s="26"/>
      <c r="P272" s="26"/>
      <c r="Q272" s="26"/>
      <c r="R272" s="26"/>
      <c r="S272" s="26"/>
      <c r="T272" s="39"/>
      <c r="AT272" s="14" t="s">
        <v>110</v>
      </c>
      <c r="AU272" s="14" t="s">
        <v>47</v>
      </c>
    </row>
    <row r="273" spans="2:51" s="7" customFormat="1" ht="13.5">
      <c r="B273" s="139"/>
      <c r="D273" s="135" t="s">
        <v>111</v>
      </c>
      <c r="E273" s="140" t="s">
        <v>1</v>
      </c>
      <c r="F273" s="141" t="s">
        <v>229</v>
      </c>
      <c r="H273" s="142" t="s">
        <v>1</v>
      </c>
      <c r="I273" s="143"/>
      <c r="L273" s="139"/>
      <c r="M273" s="144"/>
      <c r="N273" s="145"/>
      <c r="O273" s="145"/>
      <c r="P273" s="145"/>
      <c r="Q273" s="145"/>
      <c r="R273" s="145"/>
      <c r="S273" s="145"/>
      <c r="T273" s="146"/>
      <c r="AT273" s="142" t="s">
        <v>111</v>
      </c>
      <c r="AU273" s="142" t="s">
        <v>47</v>
      </c>
      <c r="AV273" s="7" t="s">
        <v>44</v>
      </c>
      <c r="AW273" s="7" t="s">
        <v>113</v>
      </c>
      <c r="AX273" s="7" t="s">
        <v>43</v>
      </c>
      <c r="AY273" s="142" t="s">
        <v>102</v>
      </c>
    </row>
    <row r="274" spans="2:51" s="8" customFormat="1" ht="13.5">
      <c r="B274" s="147"/>
      <c r="D274" s="135" t="s">
        <v>111</v>
      </c>
      <c r="E274" s="148" t="s">
        <v>1</v>
      </c>
      <c r="F274" s="149" t="s">
        <v>348</v>
      </c>
      <c r="H274" s="150">
        <v>200</v>
      </c>
      <c r="I274" s="151"/>
      <c r="L274" s="147"/>
      <c r="M274" s="152"/>
      <c r="N274" s="153"/>
      <c r="O274" s="153"/>
      <c r="P274" s="153"/>
      <c r="Q274" s="153"/>
      <c r="R274" s="153"/>
      <c r="S274" s="153"/>
      <c r="T274" s="154"/>
      <c r="AT274" s="148" t="s">
        <v>111</v>
      </c>
      <c r="AU274" s="148" t="s">
        <v>47</v>
      </c>
      <c r="AV274" s="8" t="s">
        <v>47</v>
      </c>
      <c r="AW274" s="8" t="s">
        <v>113</v>
      </c>
      <c r="AX274" s="8" t="s">
        <v>43</v>
      </c>
      <c r="AY274" s="148" t="s">
        <v>102</v>
      </c>
    </row>
    <row r="275" spans="2:51" s="10" customFormat="1" ht="13.5">
      <c r="B275" s="163"/>
      <c r="D275" s="135" t="s">
        <v>111</v>
      </c>
      <c r="E275" s="173" t="s">
        <v>1</v>
      </c>
      <c r="F275" s="174" t="s">
        <v>119</v>
      </c>
      <c r="H275" s="175">
        <v>200</v>
      </c>
      <c r="I275" s="168"/>
      <c r="L275" s="163"/>
      <c r="M275" s="169"/>
      <c r="N275" s="170"/>
      <c r="O275" s="170"/>
      <c r="P275" s="170"/>
      <c r="Q275" s="170"/>
      <c r="R275" s="170"/>
      <c r="S275" s="170"/>
      <c r="T275" s="171"/>
      <c r="AT275" s="172" t="s">
        <v>111</v>
      </c>
      <c r="AU275" s="172" t="s">
        <v>47</v>
      </c>
      <c r="AV275" s="10" t="s">
        <v>108</v>
      </c>
      <c r="AW275" s="10" t="s">
        <v>113</v>
      </c>
      <c r="AX275" s="10" t="s">
        <v>44</v>
      </c>
      <c r="AY275" s="172" t="s">
        <v>102</v>
      </c>
    </row>
    <row r="276" spans="2:63" s="6" customFormat="1" ht="37.35" customHeight="1">
      <c r="B276" s="108"/>
      <c r="D276" s="109" t="s">
        <v>42</v>
      </c>
      <c r="E276" s="110" t="s">
        <v>231</v>
      </c>
      <c r="F276" s="110" t="s">
        <v>232</v>
      </c>
      <c r="I276" s="111"/>
      <c r="J276" s="112">
        <f>BK276</f>
        <v>0</v>
      </c>
      <c r="L276" s="108"/>
      <c r="M276" s="113"/>
      <c r="N276" s="114"/>
      <c r="O276" s="114"/>
      <c r="P276" s="115">
        <f>P277+P284+P296</f>
        <v>0</v>
      </c>
      <c r="Q276" s="114"/>
      <c r="R276" s="115">
        <f>R277+R284+R296</f>
        <v>0</v>
      </c>
      <c r="S276" s="114"/>
      <c r="T276" s="116">
        <f>T277+T284+T296</f>
        <v>0</v>
      </c>
      <c r="AR276" s="109" t="s">
        <v>133</v>
      </c>
      <c r="AT276" s="117" t="s">
        <v>42</v>
      </c>
      <c r="AU276" s="117" t="s">
        <v>43</v>
      </c>
      <c r="AY276" s="109" t="s">
        <v>102</v>
      </c>
      <c r="BK276" s="118">
        <f>BK277+BK284+BK296</f>
        <v>0</v>
      </c>
    </row>
    <row r="277" spans="2:63" s="6" customFormat="1" ht="19.9" customHeight="1">
      <c r="B277" s="108"/>
      <c r="D277" s="119" t="s">
        <v>42</v>
      </c>
      <c r="E277" s="120" t="s">
        <v>233</v>
      </c>
      <c r="F277" s="120" t="s">
        <v>234</v>
      </c>
      <c r="I277" s="111"/>
      <c r="J277" s="121">
        <f>BK277</f>
        <v>0</v>
      </c>
      <c r="L277" s="108"/>
      <c r="M277" s="113"/>
      <c r="N277" s="114"/>
      <c r="O277" s="114"/>
      <c r="P277" s="115">
        <f>SUM(P278:P283)</f>
        <v>0</v>
      </c>
      <c r="Q277" s="114"/>
      <c r="R277" s="115">
        <f>SUM(R278:R283)</f>
        <v>0</v>
      </c>
      <c r="S277" s="114"/>
      <c r="T277" s="116">
        <f>SUM(T278:T283)</f>
        <v>0</v>
      </c>
      <c r="AR277" s="109" t="s">
        <v>133</v>
      </c>
      <c r="AT277" s="117" t="s">
        <v>42</v>
      </c>
      <c r="AU277" s="117" t="s">
        <v>44</v>
      </c>
      <c r="AY277" s="109" t="s">
        <v>102</v>
      </c>
      <c r="BK277" s="118">
        <f>SUM(BK278:BK283)</f>
        <v>0</v>
      </c>
    </row>
    <row r="278" spans="2:65" s="1" customFormat="1" ht="22.5" customHeight="1">
      <c r="B278" s="122"/>
      <c r="C278" s="123" t="s">
        <v>254</v>
      </c>
      <c r="D278" s="123" t="s">
        <v>105</v>
      </c>
      <c r="E278" s="124" t="s">
        <v>236</v>
      </c>
      <c r="F278" s="125" t="s">
        <v>237</v>
      </c>
      <c r="G278" s="126" t="s">
        <v>238</v>
      </c>
      <c r="H278" s="127">
        <v>1</v>
      </c>
      <c r="I278" s="128"/>
      <c r="J278" s="129">
        <f>ROUND(I278*H278,2)</f>
        <v>0</v>
      </c>
      <c r="K278" s="125" t="s">
        <v>1</v>
      </c>
      <c r="L278" s="25"/>
      <c r="M278" s="130" t="s">
        <v>1</v>
      </c>
      <c r="N278" s="131" t="s">
        <v>32</v>
      </c>
      <c r="O278" s="26"/>
      <c r="P278" s="132">
        <f>O278*H278</f>
        <v>0</v>
      </c>
      <c r="Q278" s="132">
        <v>0</v>
      </c>
      <c r="R278" s="132">
        <f>Q278*H278</f>
        <v>0</v>
      </c>
      <c r="S278" s="132">
        <v>0</v>
      </c>
      <c r="T278" s="133">
        <f>S278*H278</f>
        <v>0</v>
      </c>
      <c r="AR278" s="14" t="s">
        <v>108</v>
      </c>
      <c r="AT278" s="14" t="s">
        <v>105</v>
      </c>
      <c r="AU278" s="14" t="s">
        <v>47</v>
      </c>
      <c r="AY278" s="14" t="s">
        <v>102</v>
      </c>
      <c r="BE278" s="134">
        <f>IF(N278="základní",J278,0)</f>
        <v>0</v>
      </c>
      <c r="BF278" s="134">
        <f>IF(N278="snížená",J278,0)</f>
        <v>0</v>
      </c>
      <c r="BG278" s="134">
        <f>IF(N278="zákl. přenesená",J278,0)</f>
        <v>0</v>
      </c>
      <c r="BH278" s="134">
        <f>IF(N278="sníž. přenesená",J278,0)</f>
        <v>0</v>
      </c>
      <c r="BI278" s="134">
        <f>IF(N278="nulová",J278,0)</f>
        <v>0</v>
      </c>
      <c r="BJ278" s="14" t="s">
        <v>44</v>
      </c>
      <c r="BK278" s="134">
        <f>ROUND(I278*H278,2)</f>
        <v>0</v>
      </c>
      <c r="BL278" s="14" t="s">
        <v>108</v>
      </c>
      <c r="BM278" s="14" t="s">
        <v>239</v>
      </c>
    </row>
    <row r="279" spans="2:47" s="1" customFormat="1" ht="13.5">
      <c r="B279" s="25"/>
      <c r="D279" s="164" t="s">
        <v>110</v>
      </c>
      <c r="F279" s="178" t="s">
        <v>240</v>
      </c>
      <c r="I279" s="137"/>
      <c r="L279" s="25"/>
      <c r="M279" s="138"/>
      <c r="N279" s="26"/>
      <c r="O279" s="26"/>
      <c r="P279" s="26"/>
      <c r="Q279" s="26"/>
      <c r="R279" s="26"/>
      <c r="S279" s="26"/>
      <c r="T279" s="39"/>
      <c r="AT279" s="14" t="s">
        <v>110</v>
      </c>
      <c r="AU279" s="14" t="s">
        <v>47</v>
      </c>
    </row>
    <row r="280" spans="2:65" s="1" customFormat="1" ht="22.5" customHeight="1">
      <c r="B280" s="122"/>
      <c r="C280" s="123" t="s">
        <v>259</v>
      </c>
      <c r="D280" s="123" t="s">
        <v>105</v>
      </c>
      <c r="E280" s="124" t="s">
        <v>242</v>
      </c>
      <c r="F280" s="125" t="s">
        <v>243</v>
      </c>
      <c r="G280" s="126" t="s">
        <v>238</v>
      </c>
      <c r="H280" s="127">
        <v>1</v>
      </c>
      <c r="I280" s="128"/>
      <c r="J280" s="129">
        <f>ROUND(I280*H280,2)</f>
        <v>0</v>
      </c>
      <c r="K280" s="125" t="s">
        <v>1</v>
      </c>
      <c r="L280" s="25"/>
      <c r="M280" s="130" t="s">
        <v>1</v>
      </c>
      <c r="N280" s="131" t="s">
        <v>32</v>
      </c>
      <c r="O280" s="26"/>
      <c r="P280" s="132">
        <f>O280*H280</f>
        <v>0</v>
      </c>
      <c r="Q280" s="132">
        <v>0</v>
      </c>
      <c r="R280" s="132">
        <f>Q280*H280</f>
        <v>0</v>
      </c>
      <c r="S280" s="132">
        <v>0</v>
      </c>
      <c r="T280" s="133">
        <f>S280*H280</f>
        <v>0</v>
      </c>
      <c r="AR280" s="14" t="s">
        <v>108</v>
      </c>
      <c r="AT280" s="14" t="s">
        <v>105</v>
      </c>
      <c r="AU280" s="14" t="s">
        <v>47</v>
      </c>
      <c r="AY280" s="14" t="s">
        <v>102</v>
      </c>
      <c r="BE280" s="134">
        <f>IF(N280="základní",J280,0)</f>
        <v>0</v>
      </c>
      <c r="BF280" s="134">
        <f>IF(N280="snížená",J280,0)</f>
        <v>0</v>
      </c>
      <c r="BG280" s="134">
        <f>IF(N280="zákl. přenesená",J280,0)</f>
        <v>0</v>
      </c>
      <c r="BH280" s="134">
        <f>IF(N280="sníž. přenesená",J280,0)</f>
        <v>0</v>
      </c>
      <c r="BI280" s="134">
        <f>IF(N280="nulová",J280,0)</f>
        <v>0</v>
      </c>
      <c r="BJ280" s="14" t="s">
        <v>44</v>
      </c>
      <c r="BK280" s="134">
        <f>ROUND(I280*H280,2)</f>
        <v>0</v>
      </c>
      <c r="BL280" s="14" t="s">
        <v>108</v>
      </c>
      <c r="BM280" s="14" t="s">
        <v>244</v>
      </c>
    </row>
    <row r="281" spans="2:47" s="1" customFormat="1" ht="13.5">
      <c r="B281" s="25"/>
      <c r="D281" s="164" t="s">
        <v>110</v>
      </c>
      <c r="F281" s="178" t="s">
        <v>245</v>
      </c>
      <c r="I281" s="137"/>
      <c r="L281" s="25"/>
      <c r="M281" s="138"/>
      <c r="N281" s="26"/>
      <c r="O281" s="26"/>
      <c r="P281" s="26"/>
      <c r="Q281" s="26"/>
      <c r="R281" s="26"/>
      <c r="S281" s="26"/>
      <c r="T281" s="39"/>
      <c r="AT281" s="14" t="s">
        <v>110</v>
      </c>
      <c r="AU281" s="14" t="s">
        <v>47</v>
      </c>
    </row>
    <row r="282" spans="2:65" s="1" customFormat="1" ht="22.5" customHeight="1">
      <c r="B282" s="122"/>
      <c r="C282" s="123" t="s">
        <v>266</v>
      </c>
      <c r="D282" s="123" t="s">
        <v>105</v>
      </c>
      <c r="E282" s="124" t="s">
        <v>247</v>
      </c>
      <c r="F282" s="125" t="s">
        <v>248</v>
      </c>
      <c r="G282" s="126" t="s">
        <v>238</v>
      </c>
      <c r="H282" s="127">
        <v>1</v>
      </c>
      <c r="I282" s="128"/>
      <c r="J282" s="129">
        <f>ROUND(I282*H282,2)</f>
        <v>0</v>
      </c>
      <c r="K282" s="125" t="s">
        <v>1</v>
      </c>
      <c r="L282" s="25"/>
      <c r="M282" s="130" t="s">
        <v>1</v>
      </c>
      <c r="N282" s="131" t="s">
        <v>32</v>
      </c>
      <c r="O282" s="26"/>
      <c r="P282" s="132">
        <f>O282*H282</f>
        <v>0</v>
      </c>
      <c r="Q282" s="132">
        <v>0</v>
      </c>
      <c r="R282" s="132">
        <f>Q282*H282</f>
        <v>0</v>
      </c>
      <c r="S282" s="132">
        <v>0</v>
      </c>
      <c r="T282" s="133">
        <f>S282*H282</f>
        <v>0</v>
      </c>
      <c r="AR282" s="14" t="s">
        <v>249</v>
      </c>
      <c r="AT282" s="14" t="s">
        <v>105</v>
      </c>
      <c r="AU282" s="14" t="s">
        <v>47</v>
      </c>
      <c r="AY282" s="14" t="s">
        <v>102</v>
      </c>
      <c r="BE282" s="134">
        <f>IF(N282="základní",J282,0)</f>
        <v>0</v>
      </c>
      <c r="BF282" s="134">
        <f>IF(N282="snížená",J282,0)</f>
        <v>0</v>
      </c>
      <c r="BG282" s="134">
        <f>IF(N282="zákl. přenesená",J282,0)</f>
        <v>0</v>
      </c>
      <c r="BH282" s="134">
        <f>IF(N282="sníž. přenesená",J282,0)</f>
        <v>0</v>
      </c>
      <c r="BI282" s="134">
        <f>IF(N282="nulová",J282,0)</f>
        <v>0</v>
      </c>
      <c r="BJ282" s="14" t="s">
        <v>44</v>
      </c>
      <c r="BK282" s="134">
        <f>ROUND(I282*H282,2)</f>
        <v>0</v>
      </c>
      <c r="BL282" s="14" t="s">
        <v>249</v>
      </c>
      <c r="BM282" s="14" t="s">
        <v>250</v>
      </c>
    </row>
    <row r="283" spans="2:47" s="1" customFormat="1" ht="27">
      <c r="B283" s="25"/>
      <c r="D283" s="135" t="s">
        <v>110</v>
      </c>
      <c r="F283" s="136" t="s">
        <v>251</v>
      </c>
      <c r="I283" s="137"/>
      <c r="L283" s="25"/>
      <c r="M283" s="138"/>
      <c r="N283" s="26"/>
      <c r="O283" s="26"/>
      <c r="P283" s="26"/>
      <c r="Q283" s="26"/>
      <c r="R283" s="26"/>
      <c r="S283" s="26"/>
      <c r="T283" s="39"/>
      <c r="AT283" s="14" t="s">
        <v>110</v>
      </c>
      <c r="AU283" s="14" t="s">
        <v>47</v>
      </c>
    </row>
    <row r="284" spans="2:63" s="6" customFormat="1" ht="29.85" customHeight="1">
      <c r="B284" s="108"/>
      <c r="D284" s="119" t="s">
        <v>42</v>
      </c>
      <c r="E284" s="120" t="s">
        <v>252</v>
      </c>
      <c r="F284" s="120" t="s">
        <v>253</v>
      </c>
      <c r="I284" s="111"/>
      <c r="J284" s="121">
        <f>BK284</f>
        <v>0</v>
      </c>
      <c r="L284" s="108"/>
      <c r="M284" s="113"/>
      <c r="N284" s="114"/>
      <c r="O284" s="114"/>
      <c r="P284" s="115">
        <f>SUM(P285:P295)</f>
        <v>0</v>
      </c>
      <c r="Q284" s="114"/>
      <c r="R284" s="115">
        <f>SUM(R285:R295)</f>
        <v>0</v>
      </c>
      <c r="S284" s="114"/>
      <c r="T284" s="116">
        <f>SUM(T285:T295)</f>
        <v>0</v>
      </c>
      <c r="AR284" s="109" t="s">
        <v>133</v>
      </c>
      <c r="AT284" s="117" t="s">
        <v>42</v>
      </c>
      <c r="AU284" s="117" t="s">
        <v>44</v>
      </c>
      <c r="AY284" s="109" t="s">
        <v>102</v>
      </c>
      <c r="BK284" s="118">
        <f>SUM(BK285:BK295)</f>
        <v>0</v>
      </c>
    </row>
    <row r="285" spans="2:65" s="1" customFormat="1" ht="22.5" customHeight="1">
      <c r="B285" s="122"/>
      <c r="C285" s="123" t="s">
        <v>271</v>
      </c>
      <c r="D285" s="123" t="s">
        <v>105</v>
      </c>
      <c r="E285" s="124" t="s">
        <v>255</v>
      </c>
      <c r="F285" s="125" t="s">
        <v>256</v>
      </c>
      <c r="G285" s="126" t="s">
        <v>238</v>
      </c>
      <c r="H285" s="127">
        <v>1</v>
      </c>
      <c r="I285" s="128"/>
      <c r="J285" s="129">
        <f>ROUND(I285*H285,2)</f>
        <v>0</v>
      </c>
      <c r="K285" s="125" t="s">
        <v>1</v>
      </c>
      <c r="L285" s="25"/>
      <c r="M285" s="130" t="s">
        <v>1</v>
      </c>
      <c r="N285" s="131" t="s">
        <v>32</v>
      </c>
      <c r="O285" s="26"/>
      <c r="P285" s="132">
        <f>O285*H285</f>
        <v>0</v>
      </c>
      <c r="Q285" s="132">
        <v>0</v>
      </c>
      <c r="R285" s="132">
        <f>Q285*H285</f>
        <v>0</v>
      </c>
      <c r="S285" s="132">
        <v>0</v>
      </c>
      <c r="T285" s="133">
        <f>S285*H285</f>
        <v>0</v>
      </c>
      <c r="AR285" s="14" t="s">
        <v>44</v>
      </c>
      <c r="AT285" s="14" t="s">
        <v>105</v>
      </c>
      <c r="AU285" s="14" t="s">
        <v>47</v>
      </c>
      <c r="AY285" s="14" t="s">
        <v>102</v>
      </c>
      <c r="BE285" s="134">
        <f>IF(N285="základní",J285,0)</f>
        <v>0</v>
      </c>
      <c r="BF285" s="134">
        <f>IF(N285="snížená",J285,0)</f>
        <v>0</v>
      </c>
      <c r="BG285" s="134">
        <f>IF(N285="zákl. přenesená",J285,0)</f>
        <v>0</v>
      </c>
      <c r="BH285" s="134">
        <f>IF(N285="sníž. přenesená",J285,0)</f>
        <v>0</v>
      </c>
      <c r="BI285" s="134">
        <f>IF(N285="nulová",J285,0)</f>
        <v>0</v>
      </c>
      <c r="BJ285" s="14" t="s">
        <v>44</v>
      </c>
      <c r="BK285" s="134">
        <f>ROUND(I285*H285,2)</f>
        <v>0</v>
      </c>
      <c r="BL285" s="14" t="s">
        <v>44</v>
      </c>
      <c r="BM285" s="14" t="s">
        <v>257</v>
      </c>
    </row>
    <row r="286" spans="2:47" s="1" customFormat="1" ht="13.5">
      <c r="B286" s="25"/>
      <c r="D286" s="164" t="s">
        <v>110</v>
      </c>
      <c r="F286" s="178" t="s">
        <v>258</v>
      </c>
      <c r="I286" s="137"/>
      <c r="L286" s="25"/>
      <c r="M286" s="138"/>
      <c r="N286" s="26"/>
      <c r="O286" s="26"/>
      <c r="P286" s="26"/>
      <c r="Q286" s="26"/>
      <c r="R286" s="26"/>
      <c r="S286" s="26"/>
      <c r="T286" s="39"/>
      <c r="AT286" s="14" t="s">
        <v>110</v>
      </c>
      <c r="AU286" s="14" t="s">
        <v>47</v>
      </c>
    </row>
    <row r="287" spans="2:65" s="1" customFormat="1" ht="22.5" customHeight="1">
      <c r="B287" s="122"/>
      <c r="C287" s="123" t="s">
        <v>276</v>
      </c>
      <c r="D287" s="123" t="s">
        <v>105</v>
      </c>
      <c r="E287" s="124" t="s">
        <v>260</v>
      </c>
      <c r="F287" s="125" t="s">
        <v>261</v>
      </c>
      <c r="G287" s="126" t="s">
        <v>238</v>
      </c>
      <c r="H287" s="127">
        <v>1</v>
      </c>
      <c r="I287" s="128"/>
      <c r="J287" s="129">
        <f>ROUND(I287*H287,2)</f>
        <v>0</v>
      </c>
      <c r="K287" s="125" t="s">
        <v>1</v>
      </c>
      <c r="L287" s="25"/>
      <c r="M287" s="130" t="s">
        <v>1</v>
      </c>
      <c r="N287" s="131" t="s">
        <v>32</v>
      </c>
      <c r="O287" s="26"/>
      <c r="P287" s="132">
        <f>O287*H287</f>
        <v>0</v>
      </c>
      <c r="Q287" s="132">
        <v>0</v>
      </c>
      <c r="R287" s="132">
        <f>Q287*H287</f>
        <v>0</v>
      </c>
      <c r="S287" s="132">
        <v>0</v>
      </c>
      <c r="T287" s="133">
        <f>S287*H287</f>
        <v>0</v>
      </c>
      <c r="AR287" s="14" t="s">
        <v>108</v>
      </c>
      <c r="AT287" s="14" t="s">
        <v>105</v>
      </c>
      <c r="AU287" s="14" t="s">
        <v>47</v>
      </c>
      <c r="AY287" s="14" t="s">
        <v>102</v>
      </c>
      <c r="BE287" s="134">
        <f>IF(N287="základní",J287,0)</f>
        <v>0</v>
      </c>
      <c r="BF287" s="134">
        <f>IF(N287="snížená",J287,0)</f>
        <v>0</v>
      </c>
      <c r="BG287" s="134">
        <f>IF(N287="zákl. přenesená",J287,0)</f>
        <v>0</v>
      </c>
      <c r="BH287" s="134">
        <f>IF(N287="sníž. přenesená",J287,0)</f>
        <v>0</v>
      </c>
      <c r="BI287" s="134">
        <f>IF(N287="nulová",J287,0)</f>
        <v>0</v>
      </c>
      <c r="BJ287" s="14" t="s">
        <v>44</v>
      </c>
      <c r="BK287" s="134">
        <f>ROUND(I287*H287,2)</f>
        <v>0</v>
      </c>
      <c r="BL287" s="14" t="s">
        <v>108</v>
      </c>
      <c r="BM287" s="14" t="s">
        <v>262</v>
      </c>
    </row>
    <row r="288" spans="2:47" s="1" customFormat="1" ht="13.5">
      <c r="B288" s="25"/>
      <c r="D288" s="135" t="s">
        <v>110</v>
      </c>
      <c r="F288" s="136" t="s">
        <v>263</v>
      </c>
      <c r="I288" s="137"/>
      <c r="L288" s="25"/>
      <c r="M288" s="138"/>
      <c r="N288" s="26"/>
      <c r="O288" s="26"/>
      <c r="P288" s="26"/>
      <c r="Q288" s="26"/>
      <c r="R288" s="26"/>
      <c r="S288" s="26"/>
      <c r="T288" s="39"/>
      <c r="AT288" s="14" t="s">
        <v>110</v>
      </c>
      <c r="AU288" s="14" t="s">
        <v>47</v>
      </c>
    </row>
    <row r="289" spans="2:47" s="1" customFormat="1" ht="40.5">
      <c r="B289" s="25"/>
      <c r="D289" s="164" t="s">
        <v>264</v>
      </c>
      <c r="F289" s="179" t="s">
        <v>265</v>
      </c>
      <c r="I289" s="137"/>
      <c r="L289" s="25"/>
      <c r="M289" s="138"/>
      <c r="N289" s="26"/>
      <c r="O289" s="26"/>
      <c r="P289" s="26"/>
      <c r="Q289" s="26"/>
      <c r="R289" s="26"/>
      <c r="S289" s="26"/>
      <c r="T289" s="39"/>
      <c r="AT289" s="14" t="s">
        <v>264</v>
      </c>
      <c r="AU289" s="14" t="s">
        <v>47</v>
      </c>
    </row>
    <row r="290" spans="2:65" s="1" customFormat="1" ht="22.5" customHeight="1">
      <c r="B290" s="122"/>
      <c r="C290" s="123" t="s">
        <v>282</v>
      </c>
      <c r="D290" s="123" t="s">
        <v>105</v>
      </c>
      <c r="E290" s="124" t="s">
        <v>267</v>
      </c>
      <c r="F290" s="125" t="s">
        <v>268</v>
      </c>
      <c r="G290" s="126" t="s">
        <v>238</v>
      </c>
      <c r="H290" s="127">
        <v>1</v>
      </c>
      <c r="I290" s="128"/>
      <c r="J290" s="129">
        <f>ROUND(I290*H290,2)</f>
        <v>0</v>
      </c>
      <c r="K290" s="125" t="s">
        <v>1</v>
      </c>
      <c r="L290" s="25"/>
      <c r="M290" s="130" t="s">
        <v>1</v>
      </c>
      <c r="N290" s="131" t="s">
        <v>32</v>
      </c>
      <c r="O290" s="26"/>
      <c r="P290" s="132">
        <f>O290*H290</f>
        <v>0</v>
      </c>
      <c r="Q290" s="132">
        <v>0</v>
      </c>
      <c r="R290" s="132">
        <f>Q290*H290</f>
        <v>0</v>
      </c>
      <c r="S290" s="132">
        <v>0</v>
      </c>
      <c r="T290" s="133">
        <f>S290*H290</f>
        <v>0</v>
      </c>
      <c r="AR290" s="14" t="s">
        <v>108</v>
      </c>
      <c r="AT290" s="14" t="s">
        <v>105</v>
      </c>
      <c r="AU290" s="14" t="s">
        <v>47</v>
      </c>
      <c r="AY290" s="14" t="s">
        <v>102</v>
      </c>
      <c r="BE290" s="134">
        <f>IF(N290="základní",J290,0)</f>
        <v>0</v>
      </c>
      <c r="BF290" s="134">
        <f>IF(N290="snížená",J290,0)</f>
        <v>0</v>
      </c>
      <c r="BG290" s="134">
        <f>IF(N290="zákl. přenesená",J290,0)</f>
        <v>0</v>
      </c>
      <c r="BH290" s="134">
        <f>IF(N290="sníž. přenesená",J290,0)</f>
        <v>0</v>
      </c>
      <c r="BI290" s="134">
        <f>IF(N290="nulová",J290,0)</f>
        <v>0</v>
      </c>
      <c r="BJ290" s="14" t="s">
        <v>44</v>
      </c>
      <c r="BK290" s="134">
        <f>ROUND(I290*H290,2)</f>
        <v>0</v>
      </c>
      <c r="BL290" s="14" t="s">
        <v>108</v>
      </c>
      <c r="BM290" s="14" t="s">
        <v>269</v>
      </c>
    </row>
    <row r="291" spans="2:47" s="1" customFormat="1" ht="13.5">
      <c r="B291" s="25"/>
      <c r="D291" s="164" t="s">
        <v>110</v>
      </c>
      <c r="F291" s="178" t="s">
        <v>270</v>
      </c>
      <c r="I291" s="137"/>
      <c r="L291" s="25"/>
      <c r="M291" s="138"/>
      <c r="N291" s="26"/>
      <c r="O291" s="26"/>
      <c r="P291" s="26"/>
      <c r="Q291" s="26"/>
      <c r="R291" s="26"/>
      <c r="S291" s="26"/>
      <c r="T291" s="39"/>
      <c r="AT291" s="14" t="s">
        <v>110</v>
      </c>
      <c r="AU291" s="14" t="s">
        <v>47</v>
      </c>
    </row>
    <row r="292" spans="2:65" s="1" customFormat="1" ht="22.5" customHeight="1">
      <c r="B292" s="122"/>
      <c r="C292" s="123" t="s">
        <v>287</v>
      </c>
      <c r="D292" s="123" t="s">
        <v>105</v>
      </c>
      <c r="E292" s="124" t="s">
        <v>272</v>
      </c>
      <c r="F292" s="125" t="s">
        <v>273</v>
      </c>
      <c r="G292" s="126" t="s">
        <v>238</v>
      </c>
      <c r="H292" s="127">
        <v>1</v>
      </c>
      <c r="I292" s="128"/>
      <c r="J292" s="129">
        <f>ROUND(I292*H292,2)</f>
        <v>0</v>
      </c>
      <c r="K292" s="125" t="s">
        <v>1</v>
      </c>
      <c r="L292" s="25"/>
      <c r="M292" s="130" t="s">
        <v>1</v>
      </c>
      <c r="N292" s="131" t="s">
        <v>32</v>
      </c>
      <c r="O292" s="26"/>
      <c r="P292" s="132">
        <f>O292*H292</f>
        <v>0</v>
      </c>
      <c r="Q292" s="132">
        <v>0</v>
      </c>
      <c r="R292" s="132">
        <f>Q292*H292</f>
        <v>0</v>
      </c>
      <c r="S292" s="132">
        <v>0</v>
      </c>
      <c r="T292" s="133">
        <f>S292*H292</f>
        <v>0</v>
      </c>
      <c r="AR292" s="14" t="s">
        <v>108</v>
      </c>
      <c r="AT292" s="14" t="s">
        <v>105</v>
      </c>
      <c r="AU292" s="14" t="s">
        <v>47</v>
      </c>
      <c r="AY292" s="14" t="s">
        <v>102</v>
      </c>
      <c r="BE292" s="134">
        <f>IF(N292="základní",J292,0)</f>
        <v>0</v>
      </c>
      <c r="BF292" s="134">
        <f>IF(N292="snížená",J292,0)</f>
        <v>0</v>
      </c>
      <c r="BG292" s="134">
        <f>IF(N292="zákl. přenesená",J292,0)</f>
        <v>0</v>
      </c>
      <c r="BH292" s="134">
        <f>IF(N292="sníž. přenesená",J292,0)</f>
        <v>0</v>
      </c>
      <c r="BI292" s="134">
        <f>IF(N292="nulová",J292,0)</f>
        <v>0</v>
      </c>
      <c r="BJ292" s="14" t="s">
        <v>44</v>
      </c>
      <c r="BK292" s="134">
        <f>ROUND(I292*H292,2)</f>
        <v>0</v>
      </c>
      <c r="BL292" s="14" t="s">
        <v>108</v>
      </c>
      <c r="BM292" s="14" t="s">
        <v>274</v>
      </c>
    </row>
    <row r="293" spans="2:47" s="1" customFormat="1" ht="27">
      <c r="B293" s="25"/>
      <c r="D293" s="164" t="s">
        <v>110</v>
      </c>
      <c r="F293" s="178" t="s">
        <v>275</v>
      </c>
      <c r="I293" s="137"/>
      <c r="L293" s="25"/>
      <c r="M293" s="138"/>
      <c r="N293" s="26"/>
      <c r="O293" s="26"/>
      <c r="P293" s="26"/>
      <c r="Q293" s="26"/>
      <c r="R293" s="26"/>
      <c r="S293" s="26"/>
      <c r="T293" s="39"/>
      <c r="AT293" s="14" t="s">
        <v>110</v>
      </c>
      <c r="AU293" s="14" t="s">
        <v>47</v>
      </c>
    </row>
    <row r="294" spans="2:65" s="1" customFormat="1" ht="22.5" customHeight="1">
      <c r="B294" s="122"/>
      <c r="C294" s="123" t="s">
        <v>320</v>
      </c>
      <c r="D294" s="123" t="s">
        <v>105</v>
      </c>
      <c r="E294" s="124" t="s">
        <v>277</v>
      </c>
      <c r="F294" s="125" t="s">
        <v>278</v>
      </c>
      <c r="G294" s="126" t="s">
        <v>238</v>
      </c>
      <c r="H294" s="127">
        <v>1</v>
      </c>
      <c r="I294" s="128"/>
      <c r="J294" s="129">
        <f>ROUND(I294*H294,2)</f>
        <v>0</v>
      </c>
      <c r="K294" s="125" t="s">
        <v>1</v>
      </c>
      <c r="L294" s="25"/>
      <c r="M294" s="130" t="s">
        <v>1</v>
      </c>
      <c r="N294" s="131" t="s">
        <v>32</v>
      </c>
      <c r="O294" s="26"/>
      <c r="P294" s="132">
        <f>O294*H294</f>
        <v>0</v>
      </c>
      <c r="Q294" s="132">
        <v>0</v>
      </c>
      <c r="R294" s="132">
        <f>Q294*H294</f>
        <v>0</v>
      </c>
      <c r="S294" s="132">
        <v>0</v>
      </c>
      <c r="T294" s="133">
        <f>S294*H294</f>
        <v>0</v>
      </c>
      <c r="AR294" s="14" t="s">
        <v>108</v>
      </c>
      <c r="AT294" s="14" t="s">
        <v>105</v>
      </c>
      <c r="AU294" s="14" t="s">
        <v>47</v>
      </c>
      <c r="AY294" s="14" t="s">
        <v>102</v>
      </c>
      <c r="BE294" s="134">
        <f>IF(N294="základní",J294,0)</f>
        <v>0</v>
      </c>
      <c r="BF294" s="134">
        <f>IF(N294="snížená",J294,0)</f>
        <v>0</v>
      </c>
      <c r="BG294" s="134">
        <f>IF(N294="zákl. přenesená",J294,0)</f>
        <v>0</v>
      </c>
      <c r="BH294" s="134">
        <f>IF(N294="sníž. přenesená",J294,0)</f>
        <v>0</v>
      </c>
      <c r="BI294" s="134">
        <f>IF(N294="nulová",J294,0)</f>
        <v>0</v>
      </c>
      <c r="BJ294" s="14" t="s">
        <v>44</v>
      </c>
      <c r="BK294" s="134">
        <f>ROUND(I294*H294,2)</f>
        <v>0</v>
      </c>
      <c r="BL294" s="14" t="s">
        <v>108</v>
      </c>
      <c r="BM294" s="14" t="s">
        <v>279</v>
      </c>
    </row>
    <row r="295" spans="2:47" s="1" customFormat="1" ht="13.5">
      <c r="B295" s="25"/>
      <c r="D295" s="135" t="s">
        <v>110</v>
      </c>
      <c r="F295" s="136" t="s">
        <v>278</v>
      </c>
      <c r="I295" s="137"/>
      <c r="L295" s="25"/>
      <c r="M295" s="138"/>
      <c r="N295" s="26"/>
      <c r="O295" s="26"/>
      <c r="P295" s="26"/>
      <c r="Q295" s="26"/>
      <c r="R295" s="26"/>
      <c r="S295" s="26"/>
      <c r="T295" s="39"/>
      <c r="AT295" s="14" t="s">
        <v>110</v>
      </c>
      <c r="AU295" s="14" t="s">
        <v>47</v>
      </c>
    </row>
    <row r="296" spans="2:63" s="6" customFormat="1" ht="29.85" customHeight="1">
      <c r="B296" s="108"/>
      <c r="D296" s="119" t="s">
        <v>42</v>
      </c>
      <c r="E296" s="120" t="s">
        <v>280</v>
      </c>
      <c r="F296" s="120" t="s">
        <v>281</v>
      </c>
      <c r="I296" s="111"/>
      <c r="J296" s="121">
        <f>BK296</f>
        <v>0</v>
      </c>
      <c r="L296" s="108"/>
      <c r="M296" s="113"/>
      <c r="N296" s="114"/>
      <c r="O296" s="114"/>
      <c r="P296" s="115">
        <f>SUM(P297:P300)</f>
        <v>0</v>
      </c>
      <c r="Q296" s="114"/>
      <c r="R296" s="115">
        <f>SUM(R297:R300)</f>
        <v>0</v>
      </c>
      <c r="S296" s="114"/>
      <c r="T296" s="116">
        <f>SUM(T297:T300)</f>
        <v>0</v>
      </c>
      <c r="AR296" s="109" t="s">
        <v>133</v>
      </c>
      <c r="AT296" s="117" t="s">
        <v>42</v>
      </c>
      <c r="AU296" s="117" t="s">
        <v>44</v>
      </c>
      <c r="AY296" s="109" t="s">
        <v>102</v>
      </c>
      <c r="BK296" s="118">
        <f>SUM(BK297:BK300)</f>
        <v>0</v>
      </c>
    </row>
    <row r="297" spans="2:65" s="1" customFormat="1" ht="22.5" customHeight="1">
      <c r="B297" s="122"/>
      <c r="C297" s="123" t="s">
        <v>349</v>
      </c>
      <c r="D297" s="123" t="s">
        <v>105</v>
      </c>
      <c r="E297" s="124" t="s">
        <v>283</v>
      </c>
      <c r="F297" s="125" t="s">
        <v>284</v>
      </c>
      <c r="G297" s="126" t="s">
        <v>238</v>
      </c>
      <c r="H297" s="127">
        <v>1</v>
      </c>
      <c r="I297" s="128"/>
      <c r="J297" s="129">
        <f>ROUND(I297*H297,2)</f>
        <v>0</v>
      </c>
      <c r="K297" s="125" t="s">
        <v>1</v>
      </c>
      <c r="L297" s="25"/>
      <c r="M297" s="130" t="s">
        <v>1</v>
      </c>
      <c r="N297" s="131" t="s">
        <v>32</v>
      </c>
      <c r="O297" s="26"/>
      <c r="P297" s="132">
        <f>O297*H297</f>
        <v>0</v>
      </c>
      <c r="Q297" s="132">
        <v>0</v>
      </c>
      <c r="R297" s="132">
        <f>Q297*H297</f>
        <v>0</v>
      </c>
      <c r="S297" s="132">
        <v>0</v>
      </c>
      <c r="T297" s="133">
        <f>S297*H297</f>
        <v>0</v>
      </c>
      <c r="AR297" s="14" t="s">
        <v>249</v>
      </c>
      <c r="AT297" s="14" t="s">
        <v>105</v>
      </c>
      <c r="AU297" s="14" t="s">
        <v>47</v>
      </c>
      <c r="AY297" s="14" t="s">
        <v>102</v>
      </c>
      <c r="BE297" s="134">
        <f>IF(N297="základní",J297,0)</f>
        <v>0</v>
      </c>
      <c r="BF297" s="134">
        <f>IF(N297="snížená",J297,0)</f>
        <v>0</v>
      </c>
      <c r="BG297" s="134">
        <f>IF(N297="zákl. přenesená",J297,0)</f>
        <v>0</v>
      </c>
      <c r="BH297" s="134">
        <f>IF(N297="sníž. přenesená",J297,0)</f>
        <v>0</v>
      </c>
      <c r="BI297" s="134">
        <f>IF(N297="nulová",J297,0)</f>
        <v>0</v>
      </c>
      <c r="BJ297" s="14" t="s">
        <v>44</v>
      </c>
      <c r="BK297" s="134">
        <f>ROUND(I297*H297,2)</f>
        <v>0</v>
      </c>
      <c r="BL297" s="14" t="s">
        <v>249</v>
      </c>
      <c r="BM297" s="14" t="s">
        <v>285</v>
      </c>
    </row>
    <row r="298" spans="2:47" s="1" customFormat="1" ht="13.5">
      <c r="B298" s="25"/>
      <c r="D298" s="164" t="s">
        <v>110</v>
      </c>
      <c r="F298" s="178" t="s">
        <v>286</v>
      </c>
      <c r="I298" s="137"/>
      <c r="L298" s="25"/>
      <c r="M298" s="138"/>
      <c r="N298" s="26"/>
      <c r="O298" s="26"/>
      <c r="P298" s="26"/>
      <c r="Q298" s="26"/>
      <c r="R298" s="26"/>
      <c r="S298" s="26"/>
      <c r="T298" s="39"/>
      <c r="AT298" s="14" t="s">
        <v>110</v>
      </c>
      <c r="AU298" s="14" t="s">
        <v>47</v>
      </c>
    </row>
    <row r="299" spans="2:65" s="1" customFormat="1" ht="22.5" customHeight="1">
      <c r="B299" s="122"/>
      <c r="C299" s="123" t="s">
        <v>350</v>
      </c>
      <c r="D299" s="123" t="s">
        <v>105</v>
      </c>
      <c r="E299" s="124" t="s">
        <v>288</v>
      </c>
      <c r="F299" s="125" t="s">
        <v>289</v>
      </c>
      <c r="G299" s="126" t="s">
        <v>238</v>
      </c>
      <c r="H299" s="127">
        <v>1</v>
      </c>
      <c r="I299" s="128"/>
      <c r="J299" s="129">
        <f>ROUND(I299*H299,2)</f>
        <v>0</v>
      </c>
      <c r="K299" s="125" t="s">
        <v>1</v>
      </c>
      <c r="L299" s="25"/>
      <c r="M299" s="130" t="s">
        <v>1</v>
      </c>
      <c r="N299" s="131" t="s">
        <v>32</v>
      </c>
      <c r="O299" s="26"/>
      <c r="P299" s="132">
        <f>O299*H299</f>
        <v>0</v>
      </c>
      <c r="Q299" s="132">
        <v>0</v>
      </c>
      <c r="R299" s="132">
        <f>Q299*H299</f>
        <v>0</v>
      </c>
      <c r="S299" s="132">
        <v>0</v>
      </c>
      <c r="T299" s="133">
        <f>S299*H299</f>
        <v>0</v>
      </c>
      <c r="AR299" s="14" t="s">
        <v>249</v>
      </c>
      <c r="AT299" s="14" t="s">
        <v>105</v>
      </c>
      <c r="AU299" s="14" t="s">
        <v>47</v>
      </c>
      <c r="AY299" s="14" t="s">
        <v>102</v>
      </c>
      <c r="BE299" s="134">
        <f>IF(N299="základní",J299,0)</f>
        <v>0</v>
      </c>
      <c r="BF299" s="134">
        <f>IF(N299="snížená",J299,0)</f>
        <v>0</v>
      </c>
      <c r="BG299" s="134">
        <f>IF(N299="zákl. přenesená",J299,0)</f>
        <v>0</v>
      </c>
      <c r="BH299" s="134">
        <f>IF(N299="sníž. přenesená",J299,0)</f>
        <v>0</v>
      </c>
      <c r="BI299" s="134">
        <f>IF(N299="nulová",J299,0)</f>
        <v>0</v>
      </c>
      <c r="BJ299" s="14" t="s">
        <v>44</v>
      </c>
      <c r="BK299" s="134">
        <f>ROUND(I299*H299,2)</f>
        <v>0</v>
      </c>
      <c r="BL299" s="14" t="s">
        <v>249</v>
      </c>
      <c r="BM299" s="14" t="s">
        <v>290</v>
      </c>
    </row>
    <row r="300" spans="2:47" s="1" customFormat="1" ht="13.5">
      <c r="B300" s="25"/>
      <c r="D300" s="135" t="s">
        <v>110</v>
      </c>
      <c r="F300" s="136" t="s">
        <v>291</v>
      </c>
      <c r="I300" s="137"/>
      <c r="L300" s="25"/>
      <c r="M300" s="180"/>
      <c r="N300" s="181"/>
      <c r="O300" s="181"/>
      <c r="P300" s="181"/>
      <c r="Q300" s="181"/>
      <c r="R300" s="181"/>
      <c r="S300" s="181"/>
      <c r="T300" s="182"/>
      <c r="AT300" s="14" t="s">
        <v>110</v>
      </c>
      <c r="AU300" s="14" t="s">
        <v>47</v>
      </c>
    </row>
    <row r="301" spans="2:12" s="1" customFormat="1" ht="6.95" customHeight="1">
      <c r="B301" s="30"/>
      <c r="C301" s="31"/>
      <c r="D301" s="31"/>
      <c r="E301" s="31"/>
      <c r="F301" s="31"/>
      <c r="G301" s="31"/>
      <c r="H301" s="31"/>
      <c r="I301" s="75"/>
      <c r="J301" s="31"/>
      <c r="K301" s="31"/>
      <c r="L301" s="25"/>
    </row>
  </sheetData>
  <autoFilter ref="C89:K300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5" customWidth="1"/>
    <col min="2" max="2" width="1.66796875" style="195" customWidth="1"/>
    <col min="3" max="4" width="5" style="195" customWidth="1"/>
    <col min="5" max="5" width="11.66015625" style="195" customWidth="1"/>
    <col min="6" max="6" width="9.16015625" style="195" customWidth="1"/>
    <col min="7" max="7" width="5" style="195" customWidth="1"/>
    <col min="8" max="8" width="77.83203125" style="195" customWidth="1"/>
    <col min="9" max="10" width="20" style="195" customWidth="1"/>
    <col min="11" max="11" width="1.6679687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1" customFormat="1" ht="45" customHeight="1">
      <c r="B3" s="199"/>
      <c r="C3" s="606" t="s">
        <v>351</v>
      </c>
      <c r="D3" s="606"/>
      <c r="E3" s="606"/>
      <c r="F3" s="606"/>
      <c r="G3" s="606"/>
      <c r="H3" s="606"/>
      <c r="I3" s="606"/>
      <c r="J3" s="606"/>
      <c r="K3" s="200"/>
    </row>
    <row r="4" spans="2:11" ht="25.5" customHeight="1">
      <c r="B4" s="201"/>
      <c r="C4" s="613" t="s">
        <v>352</v>
      </c>
      <c r="D4" s="613"/>
      <c r="E4" s="613"/>
      <c r="F4" s="613"/>
      <c r="G4" s="613"/>
      <c r="H4" s="613"/>
      <c r="I4" s="613"/>
      <c r="J4" s="613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609" t="s">
        <v>353</v>
      </c>
      <c r="D6" s="609"/>
      <c r="E6" s="609"/>
      <c r="F6" s="609"/>
      <c r="G6" s="609"/>
      <c r="H6" s="609"/>
      <c r="I6" s="609"/>
      <c r="J6" s="609"/>
      <c r="K6" s="202"/>
    </row>
    <row r="7" spans="2:11" ht="15" customHeight="1">
      <c r="B7" s="205"/>
      <c r="C7" s="609" t="s">
        <v>354</v>
      </c>
      <c r="D7" s="609"/>
      <c r="E7" s="609"/>
      <c r="F7" s="609"/>
      <c r="G7" s="609"/>
      <c r="H7" s="609"/>
      <c r="I7" s="609"/>
      <c r="J7" s="609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609" t="s">
        <v>355</v>
      </c>
      <c r="D9" s="609"/>
      <c r="E9" s="609"/>
      <c r="F9" s="609"/>
      <c r="G9" s="609"/>
      <c r="H9" s="609"/>
      <c r="I9" s="609"/>
      <c r="J9" s="609"/>
      <c r="K9" s="202"/>
    </row>
    <row r="10" spans="2:11" ht="15" customHeight="1">
      <c r="B10" s="205"/>
      <c r="C10" s="204"/>
      <c r="D10" s="609" t="s">
        <v>356</v>
      </c>
      <c r="E10" s="609"/>
      <c r="F10" s="609"/>
      <c r="G10" s="609"/>
      <c r="H10" s="609"/>
      <c r="I10" s="609"/>
      <c r="J10" s="609"/>
      <c r="K10" s="202"/>
    </row>
    <row r="11" spans="2:11" ht="15" customHeight="1">
      <c r="B11" s="205"/>
      <c r="C11" s="206"/>
      <c r="D11" s="609" t="s">
        <v>357</v>
      </c>
      <c r="E11" s="609"/>
      <c r="F11" s="609"/>
      <c r="G11" s="609"/>
      <c r="H11" s="609"/>
      <c r="I11" s="609"/>
      <c r="J11" s="609"/>
      <c r="K11" s="202"/>
    </row>
    <row r="12" spans="2:11" ht="12.75" customHeight="1">
      <c r="B12" s="205"/>
      <c r="C12" s="206"/>
      <c r="D12" s="206"/>
      <c r="E12" s="206"/>
      <c r="F12" s="206"/>
      <c r="G12" s="206"/>
      <c r="H12" s="206"/>
      <c r="I12" s="206"/>
      <c r="J12" s="206"/>
      <c r="K12" s="202"/>
    </row>
    <row r="13" spans="2:11" ht="15" customHeight="1">
      <c r="B13" s="205"/>
      <c r="C13" s="206"/>
      <c r="D13" s="609" t="s">
        <v>358</v>
      </c>
      <c r="E13" s="609"/>
      <c r="F13" s="609"/>
      <c r="G13" s="609"/>
      <c r="H13" s="609"/>
      <c r="I13" s="609"/>
      <c r="J13" s="609"/>
      <c r="K13" s="202"/>
    </row>
    <row r="14" spans="2:11" ht="15" customHeight="1">
      <c r="B14" s="205"/>
      <c r="C14" s="206"/>
      <c r="D14" s="609" t="s">
        <v>359</v>
      </c>
      <c r="E14" s="609"/>
      <c r="F14" s="609"/>
      <c r="G14" s="609"/>
      <c r="H14" s="609"/>
      <c r="I14" s="609"/>
      <c r="J14" s="609"/>
      <c r="K14" s="202"/>
    </row>
    <row r="15" spans="2:11" ht="15" customHeight="1">
      <c r="B15" s="205"/>
      <c r="C15" s="206"/>
      <c r="D15" s="609" t="s">
        <v>360</v>
      </c>
      <c r="E15" s="609"/>
      <c r="F15" s="609"/>
      <c r="G15" s="609"/>
      <c r="H15" s="609"/>
      <c r="I15" s="609"/>
      <c r="J15" s="609"/>
      <c r="K15" s="202"/>
    </row>
    <row r="16" spans="2:11" ht="15" customHeight="1">
      <c r="B16" s="205"/>
      <c r="C16" s="206"/>
      <c r="D16" s="206"/>
      <c r="E16" s="207" t="s">
        <v>45</v>
      </c>
      <c r="F16" s="609" t="s">
        <v>361</v>
      </c>
      <c r="G16" s="609"/>
      <c r="H16" s="609"/>
      <c r="I16" s="609"/>
      <c r="J16" s="609"/>
      <c r="K16" s="202"/>
    </row>
    <row r="17" spans="2:11" ht="15" customHeight="1">
      <c r="B17" s="205"/>
      <c r="C17" s="206"/>
      <c r="D17" s="206"/>
      <c r="E17" s="207" t="s">
        <v>362</v>
      </c>
      <c r="F17" s="609" t="s">
        <v>363</v>
      </c>
      <c r="G17" s="609"/>
      <c r="H17" s="609"/>
      <c r="I17" s="609"/>
      <c r="J17" s="609"/>
      <c r="K17" s="202"/>
    </row>
    <row r="18" spans="2:11" ht="15" customHeight="1">
      <c r="B18" s="205"/>
      <c r="C18" s="206"/>
      <c r="D18" s="206"/>
      <c r="E18" s="207" t="s">
        <v>364</v>
      </c>
      <c r="F18" s="609" t="s">
        <v>365</v>
      </c>
      <c r="G18" s="609"/>
      <c r="H18" s="609"/>
      <c r="I18" s="609"/>
      <c r="J18" s="609"/>
      <c r="K18" s="202"/>
    </row>
    <row r="19" spans="2:11" ht="15" customHeight="1">
      <c r="B19" s="205"/>
      <c r="C19" s="206"/>
      <c r="D19" s="206"/>
      <c r="E19" s="207" t="s">
        <v>366</v>
      </c>
      <c r="F19" s="609" t="s">
        <v>367</v>
      </c>
      <c r="G19" s="609"/>
      <c r="H19" s="609"/>
      <c r="I19" s="609"/>
      <c r="J19" s="609"/>
      <c r="K19" s="202"/>
    </row>
    <row r="20" spans="2:11" ht="15" customHeight="1">
      <c r="B20" s="205"/>
      <c r="C20" s="206"/>
      <c r="D20" s="206"/>
      <c r="E20" s="207" t="s">
        <v>368</v>
      </c>
      <c r="F20" s="609" t="s">
        <v>369</v>
      </c>
      <c r="G20" s="609"/>
      <c r="H20" s="609"/>
      <c r="I20" s="609"/>
      <c r="J20" s="609"/>
      <c r="K20" s="202"/>
    </row>
    <row r="21" spans="2:11" ht="15" customHeight="1">
      <c r="B21" s="205"/>
      <c r="C21" s="206"/>
      <c r="D21" s="206"/>
      <c r="E21" s="207" t="s">
        <v>370</v>
      </c>
      <c r="F21" s="609" t="s">
        <v>371</v>
      </c>
      <c r="G21" s="609"/>
      <c r="H21" s="609"/>
      <c r="I21" s="609"/>
      <c r="J21" s="609"/>
      <c r="K21" s="202"/>
    </row>
    <row r="22" spans="2:11" ht="12.75" customHeight="1">
      <c r="B22" s="205"/>
      <c r="C22" s="206"/>
      <c r="D22" s="206"/>
      <c r="E22" s="206"/>
      <c r="F22" s="206"/>
      <c r="G22" s="206"/>
      <c r="H22" s="206"/>
      <c r="I22" s="206"/>
      <c r="J22" s="206"/>
      <c r="K22" s="202"/>
    </row>
    <row r="23" spans="2:11" ht="15" customHeight="1">
      <c r="B23" s="205"/>
      <c r="C23" s="609" t="s">
        <v>372</v>
      </c>
      <c r="D23" s="609"/>
      <c r="E23" s="609"/>
      <c r="F23" s="609"/>
      <c r="G23" s="609"/>
      <c r="H23" s="609"/>
      <c r="I23" s="609"/>
      <c r="J23" s="609"/>
      <c r="K23" s="202"/>
    </row>
    <row r="24" spans="2:11" ht="15" customHeight="1">
      <c r="B24" s="205"/>
      <c r="C24" s="609" t="s">
        <v>373</v>
      </c>
      <c r="D24" s="609"/>
      <c r="E24" s="609"/>
      <c r="F24" s="609"/>
      <c r="G24" s="609"/>
      <c r="H24" s="609"/>
      <c r="I24" s="609"/>
      <c r="J24" s="609"/>
      <c r="K24" s="202"/>
    </row>
    <row r="25" spans="2:11" ht="15" customHeight="1">
      <c r="B25" s="205"/>
      <c r="C25" s="204"/>
      <c r="D25" s="609" t="s">
        <v>374</v>
      </c>
      <c r="E25" s="609"/>
      <c r="F25" s="609"/>
      <c r="G25" s="609"/>
      <c r="H25" s="609"/>
      <c r="I25" s="609"/>
      <c r="J25" s="609"/>
      <c r="K25" s="202"/>
    </row>
    <row r="26" spans="2:11" ht="15" customHeight="1">
      <c r="B26" s="205"/>
      <c r="C26" s="206"/>
      <c r="D26" s="609" t="s">
        <v>375</v>
      </c>
      <c r="E26" s="609"/>
      <c r="F26" s="609"/>
      <c r="G26" s="609"/>
      <c r="H26" s="609"/>
      <c r="I26" s="609"/>
      <c r="J26" s="609"/>
      <c r="K26" s="202"/>
    </row>
    <row r="27" spans="2:11" ht="12.75" customHeight="1">
      <c r="B27" s="205"/>
      <c r="C27" s="206"/>
      <c r="D27" s="206"/>
      <c r="E27" s="206"/>
      <c r="F27" s="206"/>
      <c r="G27" s="206"/>
      <c r="H27" s="206"/>
      <c r="I27" s="206"/>
      <c r="J27" s="206"/>
      <c r="K27" s="202"/>
    </row>
    <row r="28" spans="2:11" ht="15" customHeight="1">
      <c r="B28" s="205"/>
      <c r="C28" s="206"/>
      <c r="D28" s="609" t="s">
        <v>376</v>
      </c>
      <c r="E28" s="609"/>
      <c r="F28" s="609"/>
      <c r="G28" s="609"/>
      <c r="H28" s="609"/>
      <c r="I28" s="609"/>
      <c r="J28" s="609"/>
      <c r="K28" s="202"/>
    </row>
    <row r="29" spans="2:11" ht="15" customHeight="1">
      <c r="B29" s="205"/>
      <c r="C29" s="206"/>
      <c r="D29" s="609" t="s">
        <v>377</v>
      </c>
      <c r="E29" s="609"/>
      <c r="F29" s="609"/>
      <c r="G29" s="609"/>
      <c r="H29" s="609"/>
      <c r="I29" s="609"/>
      <c r="J29" s="609"/>
      <c r="K29" s="202"/>
    </row>
    <row r="30" spans="2:11" ht="12.75" customHeight="1">
      <c r="B30" s="205"/>
      <c r="C30" s="206"/>
      <c r="D30" s="206"/>
      <c r="E30" s="206"/>
      <c r="F30" s="206"/>
      <c r="G30" s="206"/>
      <c r="H30" s="206"/>
      <c r="I30" s="206"/>
      <c r="J30" s="206"/>
      <c r="K30" s="202"/>
    </row>
    <row r="31" spans="2:11" ht="15" customHeight="1">
      <c r="B31" s="205"/>
      <c r="C31" s="206"/>
      <c r="D31" s="609" t="s">
        <v>378</v>
      </c>
      <c r="E31" s="609"/>
      <c r="F31" s="609"/>
      <c r="G31" s="609"/>
      <c r="H31" s="609"/>
      <c r="I31" s="609"/>
      <c r="J31" s="609"/>
      <c r="K31" s="202"/>
    </row>
    <row r="32" spans="2:11" ht="15" customHeight="1">
      <c r="B32" s="205"/>
      <c r="C32" s="206"/>
      <c r="D32" s="609" t="s">
        <v>379</v>
      </c>
      <c r="E32" s="609"/>
      <c r="F32" s="609"/>
      <c r="G32" s="609"/>
      <c r="H32" s="609"/>
      <c r="I32" s="609"/>
      <c r="J32" s="609"/>
      <c r="K32" s="202"/>
    </row>
    <row r="33" spans="2:11" ht="15" customHeight="1">
      <c r="B33" s="205"/>
      <c r="C33" s="206"/>
      <c r="D33" s="609" t="s">
        <v>380</v>
      </c>
      <c r="E33" s="609"/>
      <c r="F33" s="609"/>
      <c r="G33" s="609"/>
      <c r="H33" s="609"/>
      <c r="I33" s="609"/>
      <c r="J33" s="609"/>
      <c r="K33" s="202"/>
    </row>
    <row r="34" spans="2:11" ht="15" customHeight="1">
      <c r="B34" s="205"/>
      <c r="C34" s="206"/>
      <c r="D34" s="204"/>
      <c r="E34" s="208" t="s">
        <v>88</v>
      </c>
      <c r="F34" s="204"/>
      <c r="G34" s="609" t="s">
        <v>381</v>
      </c>
      <c r="H34" s="609"/>
      <c r="I34" s="609"/>
      <c r="J34" s="609"/>
      <c r="K34" s="202"/>
    </row>
    <row r="35" spans="2:11" ht="30.75" customHeight="1">
      <c r="B35" s="205"/>
      <c r="C35" s="206"/>
      <c r="D35" s="204"/>
      <c r="E35" s="208" t="s">
        <v>382</v>
      </c>
      <c r="F35" s="204"/>
      <c r="G35" s="609" t="s">
        <v>383</v>
      </c>
      <c r="H35" s="609"/>
      <c r="I35" s="609"/>
      <c r="J35" s="609"/>
      <c r="K35" s="202"/>
    </row>
    <row r="36" spans="2:11" ht="15" customHeight="1">
      <c r="B36" s="205"/>
      <c r="C36" s="206"/>
      <c r="D36" s="204"/>
      <c r="E36" s="208" t="s">
        <v>40</v>
      </c>
      <c r="F36" s="204"/>
      <c r="G36" s="609" t="s">
        <v>384</v>
      </c>
      <c r="H36" s="609"/>
      <c r="I36" s="609"/>
      <c r="J36" s="609"/>
      <c r="K36" s="202"/>
    </row>
    <row r="37" spans="2:11" ht="15" customHeight="1">
      <c r="B37" s="205"/>
      <c r="C37" s="206"/>
      <c r="D37" s="204"/>
      <c r="E37" s="208" t="s">
        <v>89</v>
      </c>
      <c r="F37" s="204"/>
      <c r="G37" s="609" t="s">
        <v>385</v>
      </c>
      <c r="H37" s="609"/>
      <c r="I37" s="609"/>
      <c r="J37" s="609"/>
      <c r="K37" s="202"/>
    </row>
    <row r="38" spans="2:11" ht="15" customHeight="1">
      <c r="B38" s="205"/>
      <c r="C38" s="206"/>
      <c r="D38" s="204"/>
      <c r="E38" s="208" t="s">
        <v>90</v>
      </c>
      <c r="F38" s="204"/>
      <c r="G38" s="609" t="s">
        <v>386</v>
      </c>
      <c r="H38" s="609"/>
      <c r="I38" s="609"/>
      <c r="J38" s="609"/>
      <c r="K38" s="202"/>
    </row>
    <row r="39" spans="2:11" ht="15" customHeight="1">
      <c r="B39" s="205"/>
      <c r="C39" s="206"/>
      <c r="D39" s="204"/>
      <c r="E39" s="208" t="s">
        <v>91</v>
      </c>
      <c r="F39" s="204"/>
      <c r="G39" s="609" t="s">
        <v>387</v>
      </c>
      <c r="H39" s="609"/>
      <c r="I39" s="609"/>
      <c r="J39" s="609"/>
      <c r="K39" s="202"/>
    </row>
    <row r="40" spans="2:11" ht="15" customHeight="1">
      <c r="B40" s="205"/>
      <c r="C40" s="206"/>
      <c r="D40" s="204"/>
      <c r="E40" s="208" t="s">
        <v>388</v>
      </c>
      <c r="F40" s="204"/>
      <c r="G40" s="609" t="s">
        <v>389</v>
      </c>
      <c r="H40" s="609"/>
      <c r="I40" s="609"/>
      <c r="J40" s="609"/>
      <c r="K40" s="202"/>
    </row>
    <row r="41" spans="2:11" ht="15" customHeight="1">
      <c r="B41" s="205"/>
      <c r="C41" s="206"/>
      <c r="D41" s="204"/>
      <c r="E41" s="208"/>
      <c r="F41" s="204"/>
      <c r="G41" s="609" t="s">
        <v>390</v>
      </c>
      <c r="H41" s="609"/>
      <c r="I41" s="609"/>
      <c r="J41" s="609"/>
      <c r="K41" s="202"/>
    </row>
    <row r="42" spans="2:11" ht="15" customHeight="1">
      <c r="B42" s="205"/>
      <c r="C42" s="206"/>
      <c r="D42" s="204"/>
      <c r="E42" s="208" t="s">
        <v>391</v>
      </c>
      <c r="F42" s="204"/>
      <c r="G42" s="609" t="s">
        <v>392</v>
      </c>
      <c r="H42" s="609"/>
      <c r="I42" s="609"/>
      <c r="J42" s="609"/>
      <c r="K42" s="202"/>
    </row>
    <row r="43" spans="2:11" ht="15" customHeight="1">
      <c r="B43" s="205"/>
      <c r="C43" s="206"/>
      <c r="D43" s="204"/>
      <c r="E43" s="208" t="s">
        <v>93</v>
      </c>
      <c r="F43" s="204"/>
      <c r="G43" s="609" t="s">
        <v>393</v>
      </c>
      <c r="H43" s="609"/>
      <c r="I43" s="609"/>
      <c r="J43" s="609"/>
      <c r="K43" s="202"/>
    </row>
    <row r="44" spans="2:11" ht="12.75" customHeight="1">
      <c r="B44" s="205"/>
      <c r="C44" s="206"/>
      <c r="D44" s="204"/>
      <c r="E44" s="204"/>
      <c r="F44" s="204"/>
      <c r="G44" s="204"/>
      <c r="H44" s="204"/>
      <c r="I44" s="204"/>
      <c r="J44" s="204"/>
      <c r="K44" s="202"/>
    </row>
    <row r="45" spans="2:11" ht="15" customHeight="1">
      <c r="B45" s="205"/>
      <c r="C45" s="206"/>
      <c r="D45" s="609" t="s">
        <v>394</v>
      </c>
      <c r="E45" s="609"/>
      <c r="F45" s="609"/>
      <c r="G45" s="609"/>
      <c r="H45" s="609"/>
      <c r="I45" s="609"/>
      <c r="J45" s="609"/>
      <c r="K45" s="202"/>
    </row>
    <row r="46" spans="2:11" ht="15" customHeight="1">
      <c r="B46" s="205"/>
      <c r="C46" s="206"/>
      <c r="D46" s="206"/>
      <c r="E46" s="609" t="s">
        <v>395</v>
      </c>
      <c r="F46" s="609"/>
      <c r="G46" s="609"/>
      <c r="H46" s="609"/>
      <c r="I46" s="609"/>
      <c r="J46" s="609"/>
      <c r="K46" s="202"/>
    </row>
    <row r="47" spans="2:11" ht="15" customHeight="1">
      <c r="B47" s="205"/>
      <c r="C47" s="206"/>
      <c r="D47" s="206"/>
      <c r="E47" s="609" t="s">
        <v>396</v>
      </c>
      <c r="F47" s="609"/>
      <c r="G47" s="609"/>
      <c r="H47" s="609"/>
      <c r="I47" s="609"/>
      <c r="J47" s="609"/>
      <c r="K47" s="202"/>
    </row>
    <row r="48" spans="2:11" ht="15" customHeight="1">
      <c r="B48" s="205"/>
      <c r="C48" s="206"/>
      <c r="D48" s="206"/>
      <c r="E48" s="609" t="s">
        <v>397</v>
      </c>
      <c r="F48" s="609"/>
      <c r="G48" s="609"/>
      <c r="H48" s="609"/>
      <c r="I48" s="609"/>
      <c r="J48" s="609"/>
      <c r="K48" s="202"/>
    </row>
    <row r="49" spans="2:11" ht="15" customHeight="1">
      <c r="B49" s="205"/>
      <c r="C49" s="206"/>
      <c r="D49" s="609" t="s">
        <v>398</v>
      </c>
      <c r="E49" s="609"/>
      <c r="F49" s="609"/>
      <c r="G49" s="609"/>
      <c r="H49" s="609"/>
      <c r="I49" s="609"/>
      <c r="J49" s="609"/>
      <c r="K49" s="202"/>
    </row>
    <row r="50" spans="2:11" ht="25.5" customHeight="1">
      <c r="B50" s="201"/>
      <c r="C50" s="613" t="s">
        <v>399</v>
      </c>
      <c r="D50" s="613"/>
      <c r="E50" s="613"/>
      <c r="F50" s="613"/>
      <c r="G50" s="613"/>
      <c r="H50" s="613"/>
      <c r="I50" s="613"/>
      <c r="J50" s="613"/>
      <c r="K50" s="202"/>
    </row>
    <row r="51" spans="2:11" ht="5.25" customHeight="1">
      <c r="B51" s="201"/>
      <c r="C51" s="203"/>
      <c r="D51" s="203"/>
      <c r="E51" s="203"/>
      <c r="F51" s="203"/>
      <c r="G51" s="203"/>
      <c r="H51" s="203"/>
      <c r="I51" s="203"/>
      <c r="J51" s="203"/>
      <c r="K51" s="202"/>
    </row>
    <row r="52" spans="2:11" ht="15" customHeight="1">
      <c r="B52" s="201"/>
      <c r="C52" s="609" t="s">
        <v>400</v>
      </c>
      <c r="D52" s="609"/>
      <c r="E52" s="609"/>
      <c r="F52" s="609"/>
      <c r="G52" s="609"/>
      <c r="H52" s="609"/>
      <c r="I52" s="609"/>
      <c r="J52" s="609"/>
      <c r="K52" s="202"/>
    </row>
    <row r="53" spans="2:11" ht="15" customHeight="1">
      <c r="B53" s="201"/>
      <c r="C53" s="609" t="s">
        <v>401</v>
      </c>
      <c r="D53" s="609"/>
      <c r="E53" s="609"/>
      <c r="F53" s="609"/>
      <c r="G53" s="609"/>
      <c r="H53" s="609"/>
      <c r="I53" s="609"/>
      <c r="J53" s="609"/>
      <c r="K53" s="202"/>
    </row>
    <row r="54" spans="2:11" ht="12.75" customHeight="1">
      <c r="B54" s="201"/>
      <c r="C54" s="204"/>
      <c r="D54" s="204"/>
      <c r="E54" s="204"/>
      <c r="F54" s="204"/>
      <c r="G54" s="204"/>
      <c r="H54" s="204"/>
      <c r="I54" s="204"/>
      <c r="J54" s="204"/>
      <c r="K54" s="202"/>
    </row>
    <row r="55" spans="2:11" ht="15" customHeight="1">
      <c r="B55" s="201"/>
      <c r="C55" s="609" t="s">
        <v>402</v>
      </c>
      <c r="D55" s="609"/>
      <c r="E55" s="609"/>
      <c r="F55" s="609"/>
      <c r="G55" s="609"/>
      <c r="H55" s="609"/>
      <c r="I55" s="609"/>
      <c r="J55" s="609"/>
      <c r="K55" s="202"/>
    </row>
    <row r="56" spans="2:11" ht="15" customHeight="1">
      <c r="B56" s="201"/>
      <c r="C56" s="206"/>
      <c r="D56" s="609" t="s">
        <v>403</v>
      </c>
      <c r="E56" s="609"/>
      <c r="F56" s="609"/>
      <c r="G56" s="609"/>
      <c r="H56" s="609"/>
      <c r="I56" s="609"/>
      <c r="J56" s="609"/>
      <c r="K56" s="202"/>
    </row>
    <row r="57" spans="2:11" ht="15" customHeight="1">
      <c r="B57" s="201"/>
      <c r="C57" s="206"/>
      <c r="D57" s="609" t="s">
        <v>404</v>
      </c>
      <c r="E57" s="609"/>
      <c r="F57" s="609"/>
      <c r="G57" s="609"/>
      <c r="H57" s="609"/>
      <c r="I57" s="609"/>
      <c r="J57" s="609"/>
      <c r="K57" s="202"/>
    </row>
    <row r="58" spans="2:11" ht="15" customHeight="1">
      <c r="B58" s="201"/>
      <c r="C58" s="206"/>
      <c r="D58" s="609" t="s">
        <v>405</v>
      </c>
      <c r="E58" s="609"/>
      <c r="F58" s="609"/>
      <c r="G58" s="609"/>
      <c r="H58" s="609"/>
      <c r="I58" s="609"/>
      <c r="J58" s="609"/>
      <c r="K58" s="202"/>
    </row>
    <row r="59" spans="2:11" ht="15" customHeight="1">
      <c r="B59" s="201"/>
      <c r="C59" s="206"/>
      <c r="D59" s="609" t="s">
        <v>406</v>
      </c>
      <c r="E59" s="609"/>
      <c r="F59" s="609"/>
      <c r="G59" s="609"/>
      <c r="H59" s="609"/>
      <c r="I59" s="609"/>
      <c r="J59" s="609"/>
      <c r="K59" s="202"/>
    </row>
    <row r="60" spans="2:11" ht="15" customHeight="1">
      <c r="B60" s="201"/>
      <c r="C60" s="206"/>
      <c r="D60" s="610" t="s">
        <v>407</v>
      </c>
      <c r="E60" s="610"/>
      <c r="F60" s="610"/>
      <c r="G60" s="610"/>
      <c r="H60" s="610"/>
      <c r="I60" s="610"/>
      <c r="J60" s="610"/>
      <c r="K60" s="202"/>
    </row>
    <row r="61" spans="2:11" ht="15" customHeight="1">
      <c r="B61" s="201"/>
      <c r="C61" s="206"/>
      <c r="D61" s="609" t="s">
        <v>408</v>
      </c>
      <c r="E61" s="609"/>
      <c r="F61" s="609"/>
      <c r="G61" s="609"/>
      <c r="H61" s="609"/>
      <c r="I61" s="609"/>
      <c r="J61" s="609"/>
      <c r="K61" s="202"/>
    </row>
    <row r="62" spans="2:11" ht="12.75" customHeight="1">
      <c r="B62" s="201"/>
      <c r="C62" s="206"/>
      <c r="D62" s="206"/>
      <c r="E62" s="209"/>
      <c r="F62" s="206"/>
      <c r="G62" s="206"/>
      <c r="H62" s="206"/>
      <c r="I62" s="206"/>
      <c r="J62" s="206"/>
      <c r="K62" s="202"/>
    </row>
    <row r="63" spans="2:11" ht="15" customHeight="1">
      <c r="B63" s="201"/>
      <c r="C63" s="206"/>
      <c r="D63" s="609" t="s">
        <v>409</v>
      </c>
      <c r="E63" s="609"/>
      <c r="F63" s="609"/>
      <c r="G63" s="609"/>
      <c r="H63" s="609"/>
      <c r="I63" s="609"/>
      <c r="J63" s="609"/>
      <c r="K63" s="202"/>
    </row>
    <row r="64" spans="2:11" ht="15" customHeight="1">
      <c r="B64" s="201"/>
      <c r="C64" s="206"/>
      <c r="D64" s="610" t="s">
        <v>410</v>
      </c>
      <c r="E64" s="610"/>
      <c r="F64" s="610"/>
      <c r="G64" s="610"/>
      <c r="H64" s="610"/>
      <c r="I64" s="610"/>
      <c r="J64" s="610"/>
      <c r="K64" s="202"/>
    </row>
    <row r="65" spans="2:11" ht="15" customHeight="1">
      <c r="B65" s="201"/>
      <c r="C65" s="206"/>
      <c r="D65" s="609" t="s">
        <v>411</v>
      </c>
      <c r="E65" s="609"/>
      <c r="F65" s="609"/>
      <c r="G65" s="609"/>
      <c r="H65" s="609"/>
      <c r="I65" s="609"/>
      <c r="J65" s="609"/>
      <c r="K65" s="202"/>
    </row>
    <row r="66" spans="2:11" ht="15" customHeight="1">
      <c r="B66" s="201"/>
      <c r="C66" s="206"/>
      <c r="D66" s="609" t="s">
        <v>412</v>
      </c>
      <c r="E66" s="609"/>
      <c r="F66" s="609"/>
      <c r="G66" s="609"/>
      <c r="H66" s="609"/>
      <c r="I66" s="609"/>
      <c r="J66" s="609"/>
      <c r="K66" s="202"/>
    </row>
    <row r="67" spans="2:11" ht="15" customHeight="1">
      <c r="B67" s="201"/>
      <c r="C67" s="206"/>
      <c r="D67" s="609" t="s">
        <v>413</v>
      </c>
      <c r="E67" s="609"/>
      <c r="F67" s="609"/>
      <c r="G67" s="609"/>
      <c r="H67" s="609"/>
      <c r="I67" s="609"/>
      <c r="J67" s="609"/>
      <c r="K67" s="202"/>
    </row>
    <row r="68" spans="2:11" ht="15" customHeight="1">
      <c r="B68" s="201"/>
      <c r="C68" s="206"/>
      <c r="D68" s="609" t="s">
        <v>414</v>
      </c>
      <c r="E68" s="609"/>
      <c r="F68" s="609"/>
      <c r="G68" s="609"/>
      <c r="H68" s="609"/>
      <c r="I68" s="609"/>
      <c r="J68" s="609"/>
      <c r="K68" s="202"/>
    </row>
    <row r="69" spans="2:11" ht="12.75" customHeight="1">
      <c r="B69" s="210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2:11" ht="18.75" customHeight="1">
      <c r="B70" s="213"/>
      <c r="C70" s="213"/>
      <c r="D70" s="213"/>
      <c r="E70" s="213"/>
      <c r="F70" s="213"/>
      <c r="G70" s="213"/>
      <c r="H70" s="213"/>
      <c r="I70" s="213"/>
      <c r="J70" s="213"/>
      <c r="K70" s="214"/>
    </row>
    <row r="71" spans="2:11" ht="18.75" customHeight="1"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  <row r="72" spans="2:11" ht="7.5" customHeight="1">
      <c r="B72" s="215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ht="45" customHeight="1">
      <c r="B73" s="218"/>
      <c r="C73" s="611" t="s">
        <v>53</v>
      </c>
      <c r="D73" s="611"/>
      <c r="E73" s="611"/>
      <c r="F73" s="611"/>
      <c r="G73" s="611"/>
      <c r="H73" s="611"/>
      <c r="I73" s="611"/>
      <c r="J73" s="611"/>
      <c r="K73" s="219"/>
    </row>
    <row r="74" spans="2:11" ht="17.25" customHeight="1">
      <c r="B74" s="218"/>
      <c r="C74" s="220" t="s">
        <v>415</v>
      </c>
      <c r="D74" s="220"/>
      <c r="E74" s="220"/>
      <c r="F74" s="220" t="s">
        <v>416</v>
      </c>
      <c r="G74" s="221"/>
      <c r="H74" s="220" t="s">
        <v>89</v>
      </c>
      <c r="I74" s="220" t="s">
        <v>41</v>
      </c>
      <c r="J74" s="220" t="s">
        <v>417</v>
      </c>
      <c r="K74" s="219"/>
    </row>
    <row r="75" spans="2:11" ht="17.25" customHeight="1">
      <c r="B75" s="218"/>
      <c r="C75" s="222" t="s">
        <v>418</v>
      </c>
      <c r="D75" s="222"/>
      <c r="E75" s="222"/>
      <c r="F75" s="223" t="s">
        <v>419</v>
      </c>
      <c r="G75" s="224"/>
      <c r="H75" s="222"/>
      <c r="I75" s="222"/>
      <c r="J75" s="222" t="s">
        <v>420</v>
      </c>
      <c r="K75" s="219"/>
    </row>
    <row r="76" spans="2:11" ht="5.25" customHeight="1">
      <c r="B76" s="218"/>
      <c r="C76" s="225"/>
      <c r="D76" s="225"/>
      <c r="E76" s="225"/>
      <c r="F76" s="225"/>
      <c r="G76" s="226"/>
      <c r="H76" s="225"/>
      <c r="I76" s="225"/>
      <c r="J76" s="225"/>
      <c r="K76" s="219"/>
    </row>
    <row r="77" spans="2:11" ht="15" customHeight="1">
      <c r="B77" s="218"/>
      <c r="C77" s="208" t="s">
        <v>40</v>
      </c>
      <c r="D77" s="225"/>
      <c r="E77" s="225"/>
      <c r="F77" s="227" t="s">
        <v>421</v>
      </c>
      <c r="G77" s="226"/>
      <c r="H77" s="208" t="s">
        <v>422</v>
      </c>
      <c r="I77" s="208" t="s">
        <v>423</v>
      </c>
      <c r="J77" s="208">
        <v>20</v>
      </c>
      <c r="K77" s="219"/>
    </row>
    <row r="78" spans="2:11" ht="15" customHeight="1">
      <c r="B78" s="218"/>
      <c r="C78" s="208" t="s">
        <v>424</v>
      </c>
      <c r="D78" s="208"/>
      <c r="E78" s="208"/>
      <c r="F78" s="227" t="s">
        <v>421</v>
      </c>
      <c r="G78" s="226"/>
      <c r="H78" s="208" t="s">
        <v>425</v>
      </c>
      <c r="I78" s="208" t="s">
        <v>423</v>
      </c>
      <c r="J78" s="208">
        <v>120</v>
      </c>
      <c r="K78" s="219"/>
    </row>
    <row r="79" spans="2:11" ht="15" customHeight="1">
      <c r="B79" s="228"/>
      <c r="C79" s="208" t="s">
        <v>426</v>
      </c>
      <c r="D79" s="208"/>
      <c r="E79" s="208"/>
      <c r="F79" s="227" t="s">
        <v>427</v>
      </c>
      <c r="G79" s="226"/>
      <c r="H79" s="208" t="s">
        <v>428</v>
      </c>
      <c r="I79" s="208" t="s">
        <v>423</v>
      </c>
      <c r="J79" s="208">
        <v>50</v>
      </c>
      <c r="K79" s="219"/>
    </row>
    <row r="80" spans="2:11" ht="15" customHeight="1">
      <c r="B80" s="228"/>
      <c r="C80" s="208" t="s">
        <v>429</v>
      </c>
      <c r="D80" s="208"/>
      <c r="E80" s="208"/>
      <c r="F80" s="227" t="s">
        <v>421</v>
      </c>
      <c r="G80" s="226"/>
      <c r="H80" s="208" t="s">
        <v>430</v>
      </c>
      <c r="I80" s="208" t="s">
        <v>431</v>
      </c>
      <c r="J80" s="208"/>
      <c r="K80" s="219"/>
    </row>
    <row r="81" spans="2:11" ht="15" customHeight="1">
      <c r="B81" s="228"/>
      <c r="C81" s="229" t="s">
        <v>432</v>
      </c>
      <c r="D81" s="229"/>
      <c r="E81" s="229"/>
      <c r="F81" s="230" t="s">
        <v>427</v>
      </c>
      <c r="G81" s="229"/>
      <c r="H81" s="229" t="s">
        <v>433</v>
      </c>
      <c r="I81" s="229" t="s">
        <v>423</v>
      </c>
      <c r="J81" s="229">
        <v>15</v>
      </c>
      <c r="K81" s="219"/>
    </row>
    <row r="82" spans="2:11" ht="15" customHeight="1">
      <c r="B82" s="228"/>
      <c r="C82" s="229" t="s">
        <v>434</v>
      </c>
      <c r="D82" s="229"/>
      <c r="E82" s="229"/>
      <c r="F82" s="230" t="s">
        <v>427</v>
      </c>
      <c r="G82" s="229"/>
      <c r="H82" s="229" t="s">
        <v>435</v>
      </c>
      <c r="I82" s="229" t="s">
        <v>423</v>
      </c>
      <c r="J82" s="229">
        <v>15</v>
      </c>
      <c r="K82" s="219"/>
    </row>
    <row r="83" spans="2:11" ht="15" customHeight="1">
      <c r="B83" s="228"/>
      <c r="C83" s="229" t="s">
        <v>436</v>
      </c>
      <c r="D83" s="229"/>
      <c r="E83" s="229"/>
      <c r="F83" s="230" t="s">
        <v>427</v>
      </c>
      <c r="G83" s="229"/>
      <c r="H83" s="229" t="s">
        <v>437</v>
      </c>
      <c r="I83" s="229" t="s">
        <v>423</v>
      </c>
      <c r="J83" s="229">
        <v>20</v>
      </c>
      <c r="K83" s="219"/>
    </row>
    <row r="84" spans="2:11" ht="15" customHeight="1">
      <c r="B84" s="228"/>
      <c r="C84" s="229" t="s">
        <v>438</v>
      </c>
      <c r="D84" s="229"/>
      <c r="E84" s="229"/>
      <c r="F84" s="230" t="s">
        <v>427</v>
      </c>
      <c r="G84" s="229"/>
      <c r="H84" s="229" t="s">
        <v>439</v>
      </c>
      <c r="I84" s="229" t="s">
        <v>423</v>
      </c>
      <c r="J84" s="229">
        <v>20</v>
      </c>
      <c r="K84" s="219"/>
    </row>
    <row r="85" spans="2:11" ht="15" customHeight="1">
      <c r="B85" s="228"/>
      <c r="C85" s="208" t="s">
        <v>440</v>
      </c>
      <c r="D85" s="208"/>
      <c r="E85" s="208"/>
      <c r="F85" s="227" t="s">
        <v>427</v>
      </c>
      <c r="G85" s="226"/>
      <c r="H85" s="208" t="s">
        <v>441</v>
      </c>
      <c r="I85" s="208" t="s">
        <v>423</v>
      </c>
      <c r="J85" s="208">
        <v>50</v>
      </c>
      <c r="K85" s="219"/>
    </row>
    <row r="86" spans="2:11" ht="15" customHeight="1">
      <c r="B86" s="228"/>
      <c r="C86" s="208" t="s">
        <v>442</v>
      </c>
      <c r="D86" s="208"/>
      <c r="E86" s="208"/>
      <c r="F86" s="227" t="s">
        <v>427</v>
      </c>
      <c r="G86" s="226"/>
      <c r="H86" s="208" t="s">
        <v>443</v>
      </c>
      <c r="I86" s="208" t="s">
        <v>423</v>
      </c>
      <c r="J86" s="208">
        <v>20</v>
      </c>
      <c r="K86" s="219"/>
    </row>
    <row r="87" spans="2:11" ht="15" customHeight="1">
      <c r="B87" s="228"/>
      <c r="C87" s="208" t="s">
        <v>444</v>
      </c>
      <c r="D87" s="208"/>
      <c r="E87" s="208"/>
      <c r="F87" s="227" t="s">
        <v>427</v>
      </c>
      <c r="G87" s="226"/>
      <c r="H87" s="208" t="s">
        <v>445</v>
      </c>
      <c r="I87" s="208" t="s">
        <v>423</v>
      </c>
      <c r="J87" s="208">
        <v>20</v>
      </c>
      <c r="K87" s="219"/>
    </row>
    <row r="88" spans="2:11" ht="15" customHeight="1">
      <c r="B88" s="228"/>
      <c r="C88" s="208" t="s">
        <v>446</v>
      </c>
      <c r="D88" s="208"/>
      <c r="E88" s="208"/>
      <c r="F88" s="227" t="s">
        <v>427</v>
      </c>
      <c r="G88" s="226"/>
      <c r="H88" s="208" t="s">
        <v>447</v>
      </c>
      <c r="I88" s="208" t="s">
        <v>423</v>
      </c>
      <c r="J88" s="208">
        <v>50</v>
      </c>
      <c r="K88" s="219"/>
    </row>
    <row r="89" spans="2:11" ht="15" customHeight="1">
      <c r="B89" s="228"/>
      <c r="C89" s="208" t="s">
        <v>448</v>
      </c>
      <c r="D89" s="208"/>
      <c r="E89" s="208"/>
      <c r="F89" s="227" t="s">
        <v>427</v>
      </c>
      <c r="G89" s="226"/>
      <c r="H89" s="208" t="s">
        <v>448</v>
      </c>
      <c r="I89" s="208" t="s">
        <v>423</v>
      </c>
      <c r="J89" s="208">
        <v>50</v>
      </c>
      <c r="K89" s="219"/>
    </row>
    <row r="90" spans="2:11" ht="15" customHeight="1">
      <c r="B90" s="228"/>
      <c r="C90" s="208" t="s">
        <v>94</v>
      </c>
      <c r="D90" s="208"/>
      <c r="E90" s="208"/>
      <c r="F90" s="227" t="s">
        <v>427</v>
      </c>
      <c r="G90" s="226"/>
      <c r="H90" s="208" t="s">
        <v>449</v>
      </c>
      <c r="I90" s="208" t="s">
        <v>423</v>
      </c>
      <c r="J90" s="208">
        <v>255</v>
      </c>
      <c r="K90" s="219"/>
    </row>
    <row r="91" spans="2:11" ht="15" customHeight="1">
      <c r="B91" s="228"/>
      <c r="C91" s="208" t="s">
        <v>450</v>
      </c>
      <c r="D91" s="208"/>
      <c r="E91" s="208"/>
      <c r="F91" s="227" t="s">
        <v>421</v>
      </c>
      <c r="G91" s="226"/>
      <c r="H91" s="208" t="s">
        <v>451</v>
      </c>
      <c r="I91" s="208" t="s">
        <v>452</v>
      </c>
      <c r="J91" s="208"/>
      <c r="K91" s="219"/>
    </row>
    <row r="92" spans="2:11" ht="15" customHeight="1">
      <c r="B92" s="228"/>
      <c r="C92" s="208" t="s">
        <v>453</v>
      </c>
      <c r="D92" s="208"/>
      <c r="E92" s="208"/>
      <c r="F92" s="227" t="s">
        <v>421</v>
      </c>
      <c r="G92" s="226"/>
      <c r="H92" s="208" t="s">
        <v>454</v>
      </c>
      <c r="I92" s="208" t="s">
        <v>455</v>
      </c>
      <c r="J92" s="208"/>
      <c r="K92" s="219"/>
    </row>
    <row r="93" spans="2:11" ht="15" customHeight="1">
      <c r="B93" s="228"/>
      <c r="C93" s="208" t="s">
        <v>456</v>
      </c>
      <c r="D93" s="208"/>
      <c r="E93" s="208"/>
      <c r="F93" s="227" t="s">
        <v>421</v>
      </c>
      <c r="G93" s="226"/>
      <c r="H93" s="208" t="s">
        <v>456</v>
      </c>
      <c r="I93" s="208" t="s">
        <v>455</v>
      </c>
      <c r="J93" s="208"/>
      <c r="K93" s="219"/>
    </row>
    <row r="94" spans="2:11" ht="15" customHeight="1">
      <c r="B94" s="228"/>
      <c r="C94" s="208" t="s">
        <v>27</v>
      </c>
      <c r="D94" s="208"/>
      <c r="E94" s="208"/>
      <c r="F94" s="227" t="s">
        <v>421</v>
      </c>
      <c r="G94" s="226"/>
      <c r="H94" s="208" t="s">
        <v>457</v>
      </c>
      <c r="I94" s="208" t="s">
        <v>455</v>
      </c>
      <c r="J94" s="208"/>
      <c r="K94" s="219"/>
    </row>
    <row r="95" spans="2:11" ht="15" customHeight="1">
      <c r="B95" s="228"/>
      <c r="C95" s="208" t="s">
        <v>37</v>
      </c>
      <c r="D95" s="208"/>
      <c r="E95" s="208"/>
      <c r="F95" s="227" t="s">
        <v>421</v>
      </c>
      <c r="G95" s="226"/>
      <c r="H95" s="208" t="s">
        <v>458</v>
      </c>
      <c r="I95" s="208" t="s">
        <v>455</v>
      </c>
      <c r="J95" s="208"/>
      <c r="K95" s="219"/>
    </row>
    <row r="96" spans="2:11" ht="15" customHeight="1">
      <c r="B96" s="231"/>
      <c r="C96" s="232"/>
      <c r="D96" s="232"/>
      <c r="E96" s="232"/>
      <c r="F96" s="232"/>
      <c r="G96" s="232"/>
      <c r="H96" s="232"/>
      <c r="I96" s="232"/>
      <c r="J96" s="232"/>
      <c r="K96" s="233"/>
    </row>
    <row r="97" spans="2:11" ht="18.75" customHeight="1">
      <c r="B97" s="234"/>
      <c r="C97" s="235"/>
      <c r="D97" s="235"/>
      <c r="E97" s="235"/>
      <c r="F97" s="235"/>
      <c r="G97" s="235"/>
      <c r="H97" s="235"/>
      <c r="I97" s="235"/>
      <c r="J97" s="235"/>
      <c r="K97" s="234"/>
    </row>
    <row r="98" spans="2:11" ht="18.75" customHeight="1">
      <c r="B98" s="214"/>
      <c r="C98" s="214"/>
      <c r="D98" s="214"/>
      <c r="E98" s="214"/>
      <c r="F98" s="214"/>
      <c r="G98" s="214"/>
      <c r="H98" s="214"/>
      <c r="I98" s="214"/>
      <c r="J98" s="214"/>
      <c r="K98" s="214"/>
    </row>
    <row r="99" spans="2:11" ht="7.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7"/>
    </row>
    <row r="100" spans="2:11" ht="45" customHeight="1">
      <c r="B100" s="218"/>
      <c r="C100" s="611" t="s">
        <v>459</v>
      </c>
      <c r="D100" s="611"/>
      <c r="E100" s="611"/>
      <c r="F100" s="611"/>
      <c r="G100" s="611"/>
      <c r="H100" s="611"/>
      <c r="I100" s="611"/>
      <c r="J100" s="611"/>
      <c r="K100" s="219"/>
    </row>
    <row r="101" spans="2:11" ht="17.25" customHeight="1">
      <c r="B101" s="218"/>
      <c r="C101" s="220" t="s">
        <v>415</v>
      </c>
      <c r="D101" s="220"/>
      <c r="E101" s="220"/>
      <c r="F101" s="220" t="s">
        <v>416</v>
      </c>
      <c r="G101" s="221"/>
      <c r="H101" s="220" t="s">
        <v>89</v>
      </c>
      <c r="I101" s="220" t="s">
        <v>41</v>
      </c>
      <c r="J101" s="220" t="s">
        <v>417</v>
      </c>
      <c r="K101" s="219"/>
    </row>
    <row r="102" spans="2:11" ht="17.25" customHeight="1">
      <c r="B102" s="218"/>
      <c r="C102" s="222" t="s">
        <v>418</v>
      </c>
      <c r="D102" s="222"/>
      <c r="E102" s="222"/>
      <c r="F102" s="223" t="s">
        <v>419</v>
      </c>
      <c r="G102" s="224"/>
      <c r="H102" s="222"/>
      <c r="I102" s="222"/>
      <c r="J102" s="222" t="s">
        <v>420</v>
      </c>
      <c r="K102" s="219"/>
    </row>
    <row r="103" spans="2:11" ht="5.25" customHeight="1">
      <c r="B103" s="218"/>
      <c r="C103" s="220"/>
      <c r="D103" s="220"/>
      <c r="E103" s="220"/>
      <c r="F103" s="220"/>
      <c r="G103" s="236"/>
      <c r="H103" s="220"/>
      <c r="I103" s="220"/>
      <c r="J103" s="220"/>
      <c r="K103" s="219"/>
    </row>
    <row r="104" spans="2:11" ht="15" customHeight="1">
      <c r="B104" s="218"/>
      <c r="C104" s="208" t="s">
        <v>40</v>
      </c>
      <c r="D104" s="225"/>
      <c r="E104" s="225"/>
      <c r="F104" s="227" t="s">
        <v>421</v>
      </c>
      <c r="G104" s="236"/>
      <c r="H104" s="208" t="s">
        <v>460</v>
      </c>
      <c r="I104" s="208" t="s">
        <v>423</v>
      </c>
      <c r="J104" s="208">
        <v>20</v>
      </c>
      <c r="K104" s="219"/>
    </row>
    <row r="105" spans="2:11" ht="15" customHeight="1">
      <c r="B105" s="218"/>
      <c r="C105" s="208" t="s">
        <v>424</v>
      </c>
      <c r="D105" s="208"/>
      <c r="E105" s="208"/>
      <c r="F105" s="227" t="s">
        <v>421</v>
      </c>
      <c r="G105" s="208"/>
      <c r="H105" s="208" t="s">
        <v>460</v>
      </c>
      <c r="I105" s="208" t="s">
        <v>423</v>
      </c>
      <c r="J105" s="208">
        <v>120</v>
      </c>
      <c r="K105" s="219"/>
    </row>
    <row r="106" spans="2:11" ht="15" customHeight="1">
      <c r="B106" s="228"/>
      <c r="C106" s="208" t="s">
        <v>426</v>
      </c>
      <c r="D106" s="208"/>
      <c r="E106" s="208"/>
      <c r="F106" s="227" t="s">
        <v>427</v>
      </c>
      <c r="G106" s="208"/>
      <c r="H106" s="208" t="s">
        <v>460</v>
      </c>
      <c r="I106" s="208" t="s">
        <v>423</v>
      </c>
      <c r="J106" s="208">
        <v>50</v>
      </c>
      <c r="K106" s="219"/>
    </row>
    <row r="107" spans="2:11" ht="15" customHeight="1">
      <c r="B107" s="228"/>
      <c r="C107" s="208" t="s">
        <v>429</v>
      </c>
      <c r="D107" s="208"/>
      <c r="E107" s="208"/>
      <c r="F107" s="227" t="s">
        <v>421</v>
      </c>
      <c r="G107" s="208"/>
      <c r="H107" s="208" t="s">
        <v>460</v>
      </c>
      <c r="I107" s="208" t="s">
        <v>431</v>
      </c>
      <c r="J107" s="208"/>
      <c r="K107" s="219"/>
    </row>
    <row r="108" spans="2:11" ht="15" customHeight="1">
      <c r="B108" s="228"/>
      <c r="C108" s="208" t="s">
        <v>440</v>
      </c>
      <c r="D108" s="208"/>
      <c r="E108" s="208"/>
      <c r="F108" s="227" t="s">
        <v>427</v>
      </c>
      <c r="G108" s="208"/>
      <c r="H108" s="208" t="s">
        <v>460</v>
      </c>
      <c r="I108" s="208" t="s">
        <v>423</v>
      </c>
      <c r="J108" s="208">
        <v>50</v>
      </c>
      <c r="K108" s="219"/>
    </row>
    <row r="109" spans="2:11" ht="15" customHeight="1">
      <c r="B109" s="228"/>
      <c r="C109" s="208" t="s">
        <v>448</v>
      </c>
      <c r="D109" s="208"/>
      <c r="E109" s="208"/>
      <c r="F109" s="227" t="s">
        <v>427</v>
      </c>
      <c r="G109" s="208"/>
      <c r="H109" s="208" t="s">
        <v>460</v>
      </c>
      <c r="I109" s="208" t="s">
        <v>423</v>
      </c>
      <c r="J109" s="208">
        <v>50</v>
      </c>
      <c r="K109" s="219"/>
    </row>
    <row r="110" spans="2:11" ht="15" customHeight="1">
      <c r="B110" s="228"/>
      <c r="C110" s="208" t="s">
        <v>446</v>
      </c>
      <c r="D110" s="208"/>
      <c r="E110" s="208"/>
      <c r="F110" s="227" t="s">
        <v>427</v>
      </c>
      <c r="G110" s="208"/>
      <c r="H110" s="208" t="s">
        <v>460</v>
      </c>
      <c r="I110" s="208" t="s">
        <v>423</v>
      </c>
      <c r="J110" s="208">
        <v>50</v>
      </c>
      <c r="K110" s="219"/>
    </row>
    <row r="111" spans="2:11" ht="15" customHeight="1">
      <c r="B111" s="228"/>
      <c r="C111" s="208" t="s">
        <v>40</v>
      </c>
      <c r="D111" s="208"/>
      <c r="E111" s="208"/>
      <c r="F111" s="227" t="s">
        <v>421</v>
      </c>
      <c r="G111" s="208"/>
      <c r="H111" s="208" t="s">
        <v>461</v>
      </c>
      <c r="I111" s="208" t="s">
        <v>423</v>
      </c>
      <c r="J111" s="208">
        <v>20</v>
      </c>
      <c r="K111" s="219"/>
    </row>
    <row r="112" spans="2:11" ht="15" customHeight="1">
      <c r="B112" s="228"/>
      <c r="C112" s="208" t="s">
        <v>462</v>
      </c>
      <c r="D112" s="208"/>
      <c r="E112" s="208"/>
      <c r="F112" s="227" t="s">
        <v>421</v>
      </c>
      <c r="G112" s="208"/>
      <c r="H112" s="208" t="s">
        <v>463</v>
      </c>
      <c r="I112" s="208" t="s">
        <v>423</v>
      </c>
      <c r="J112" s="208">
        <v>120</v>
      </c>
      <c r="K112" s="219"/>
    </row>
    <row r="113" spans="2:11" ht="15" customHeight="1">
      <c r="B113" s="228"/>
      <c r="C113" s="208" t="s">
        <v>27</v>
      </c>
      <c r="D113" s="208"/>
      <c r="E113" s="208"/>
      <c r="F113" s="227" t="s">
        <v>421</v>
      </c>
      <c r="G113" s="208"/>
      <c r="H113" s="208" t="s">
        <v>464</v>
      </c>
      <c r="I113" s="208" t="s">
        <v>455</v>
      </c>
      <c r="J113" s="208"/>
      <c r="K113" s="219"/>
    </row>
    <row r="114" spans="2:11" ht="15" customHeight="1">
      <c r="B114" s="228"/>
      <c r="C114" s="208" t="s">
        <v>37</v>
      </c>
      <c r="D114" s="208"/>
      <c r="E114" s="208"/>
      <c r="F114" s="227" t="s">
        <v>421</v>
      </c>
      <c r="G114" s="208"/>
      <c r="H114" s="208" t="s">
        <v>465</v>
      </c>
      <c r="I114" s="208" t="s">
        <v>455</v>
      </c>
      <c r="J114" s="208"/>
      <c r="K114" s="219"/>
    </row>
    <row r="115" spans="2:11" ht="15" customHeight="1">
      <c r="B115" s="228"/>
      <c r="C115" s="208" t="s">
        <v>41</v>
      </c>
      <c r="D115" s="208"/>
      <c r="E115" s="208"/>
      <c r="F115" s="227" t="s">
        <v>421</v>
      </c>
      <c r="G115" s="208"/>
      <c r="H115" s="208" t="s">
        <v>466</v>
      </c>
      <c r="I115" s="208" t="s">
        <v>467</v>
      </c>
      <c r="J115" s="208"/>
      <c r="K115" s="219"/>
    </row>
    <row r="116" spans="2:11" ht="15" customHeight="1">
      <c r="B116" s="231"/>
      <c r="C116" s="237"/>
      <c r="D116" s="237"/>
      <c r="E116" s="237"/>
      <c r="F116" s="237"/>
      <c r="G116" s="237"/>
      <c r="H116" s="237"/>
      <c r="I116" s="237"/>
      <c r="J116" s="237"/>
      <c r="K116" s="233"/>
    </row>
    <row r="117" spans="2:11" ht="18.75" customHeight="1">
      <c r="B117" s="238"/>
      <c r="C117" s="204"/>
      <c r="D117" s="204"/>
      <c r="E117" s="204"/>
      <c r="F117" s="239"/>
      <c r="G117" s="204"/>
      <c r="H117" s="204"/>
      <c r="I117" s="204"/>
      <c r="J117" s="204"/>
      <c r="K117" s="238"/>
    </row>
    <row r="118" spans="2:11" ht="18.75" customHeight="1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</row>
    <row r="119" spans="2:11" ht="7.5" customHeight="1">
      <c r="B119" s="240"/>
      <c r="C119" s="241"/>
      <c r="D119" s="241"/>
      <c r="E119" s="241"/>
      <c r="F119" s="241"/>
      <c r="G119" s="241"/>
      <c r="H119" s="241"/>
      <c r="I119" s="241"/>
      <c r="J119" s="241"/>
      <c r="K119" s="242"/>
    </row>
    <row r="120" spans="2:11" ht="45" customHeight="1">
      <c r="B120" s="243"/>
      <c r="C120" s="606" t="s">
        <v>468</v>
      </c>
      <c r="D120" s="606"/>
      <c r="E120" s="606"/>
      <c r="F120" s="606"/>
      <c r="G120" s="606"/>
      <c r="H120" s="606"/>
      <c r="I120" s="606"/>
      <c r="J120" s="606"/>
      <c r="K120" s="244"/>
    </row>
    <row r="121" spans="2:11" ht="17.25" customHeight="1">
      <c r="B121" s="245"/>
      <c r="C121" s="220" t="s">
        <v>415</v>
      </c>
      <c r="D121" s="220"/>
      <c r="E121" s="220"/>
      <c r="F121" s="220" t="s">
        <v>416</v>
      </c>
      <c r="G121" s="221"/>
      <c r="H121" s="220" t="s">
        <v>89</v>
      </c>
      <c r="I121" s="220" t="s">
        <v>41</v>
      </c>
      <c r="J121" s="220" t="s">
        <v>417</v>
      </c>
      <c r="K121" s="246"/>
    </row>
    <row r="122" spans="2:11" ht="17.25" customHeight="1">
      <c r="B122" s="245"/>
      <c r="C122" s="222" t="s">
        <v>418</v>
      </c>
      <c r="D122" s="222"/>
      <c r="E122" s="222"/>
      <c r="F122" s="223" t="s">
        <v>419</v>
      </c>
      <c r="G122" s="224"/>
      <c r="H122" s="222"/>
      <c r="I122" s="222"/>
      <c r="J122" s="222" t="s">
        <v>420</v>
      </c>
      <c r="K122" s="246"/>
    </row>
    <row r="123" spans="2:11" ht="5.25" customHeight="1">
      <c r="B123" s="247"/>
      <c r="C123" s="225"/>
      <c r="D123" s="225"/>
      <c r="E123" s="225"/>
      <c r="F123" s="225"/>
      <c r="G123" s="208"/>
      <c r="H123" s="225"/>
      <c r="I123" s="225"/>
      <c r="J123" s="225"/>
      <c r="K123" s="248"/>
    </row>
    <row r="124" spans="2:11" ht="15" customHeight="1">
      <c r="B124" s="247"/>
      <c r="C124" s="208" t="s">
        <v>424</v>
      </c>
      <c r="D124" s="225"/>
      <c r="E124" s="225"/>
      <c r="F124" s="227" t="s">
        <v>421</v>
      </c>
      <c r="G124" s="208"/>
      <c r="H124" s="208" t="s">
        <v>460</v>
      </c>
      <c r="I124" s="208" t="s">
        <v>423</v>
      </c>
      <c r="J124" s="208">
        <v>120</v>
      </c>
      <c r="K124" s="249"/>
    </row>
    <row r="125" spans="2:11" ht="15" customHeight="1">
      <c r="B125" s="247"/>
      <c r="C125" s="208" t="s">
        <v>469</v>
      </c>
      <c r="D125" s="208"/>
      <c r="E125" s="208"/>
      <c r="F125" s="227" t="s">
        <v>421</v>
      </c>
      <c r="G125" s="208"/>
      <c r="H125" s="208" t="s">
        <v>470</v>
      </c>
      <c r="I125" s="208" t="s">
        <v>423</v>
      </c>
      <c r="J125" s="208" t="s">
        <v>471</v>
      </c>
      <c r="K125" s="249"/>
    </row>
    <row r="126" spans="2:11" ht="15" customHeight="1">
      <c r="B126" s="247"/>
      <c r="C126" s="208" t="s">
        <v>370</v>
      </c>
      <c r="D126" s="208"/>
      <c r="E126" s="208"/>
      <c r="F126" s="227" t="s">
        <v>421</v>
      </c>
      <c r="G126" s="208"/>
      <c r="H126" s="208" t="s">
        <v>472</v>
      </c>
      <c r="I126" s="208" t="s">
        <v>423</v>
      </c>
      <c r="J126" s="208" t="s">
        <v>471</v>
      </c>
      <c r="K126" s="249"/>
    </row>
    <row r="127" spans="2:11" ht="15" customHeight="1">
      <c r="B127" s="247"/>
      <c r="C127" s="208" t="s">
        <v>432</v>
      </c>
      <c r="D127" s="208"/>
      <c r="E127" s="208"/>
      <c r="F127" s="227" t="s">
        <v>427</v>
      </c>
      <c r="G127" s="208"/>
      <c r="H127" s="208" t="s">
        <v>433</v>
      </c>
      <c r="I127" s="208" t="s">
        <v>423</v>
      </c>
      <c r="J127" s="208">
        <v>15</v>
      </c>
      <c r="K127" s="249"/>
    </row>
    <row r="128" spans="2:11" ht="15" customHeight="1">
      <c r="B128" s="247"/>
      <c r="C128" s="229" t="s">
        <v>434</v>
      </c>
      <c r="D128" s="229"/>
      <c r="E128" s="229"/>
      <c r="F128" s="230" t="s">
        <v>427</v>
      </c>
      <c r="G128" s="229"/>
      <c r="H128" s="229" t="s">
        <v>435</v>
      </c>
      <c r="I128" s="229" t="s">
        <v>423</v>
      </c>
      <c r="J128" s="229">
        <v>15</v>
      </c>
      <c r="K128" s="249"/>
    </row>
    <row r="129" spans="2:11" ht="15" customHeight="1">
      <c r="B129" s="247"/>
      <c r="C129" s="229" t="s">
        <v>436</v>
      </c>
      <c r="D129" s="229"/>
      <c r="E129" s="229"/>
      <c r="F129" s="230" t="s">
        <v>427</v>
      </c>
      <c r="G129" s="229"/>
      <c r="H129" s="229" t="s">
        <v>437</v>
      </c>
      <c r="I129" s="229" t="s">
        <v>423</v>
      </c>
      <c r="J129" s="229">
        <v>20</v>
      </c>
      <c r="K129" s="249"/>
    </row>
    <row r="130" spans="2:11" ht="15" customHeight="1">
      <c r="B130" s="247"/>
      <c r="C130" s="229" t="s">
        <v>438</v>
      </c>
      <c r="D130" s="229"/>
      <c r="E130" s="229"/>
      <c r="F130" s="230" t="s">
        <v>427</v>
      </c>
      <c r="G130" s="229"/>
      <c r="H130" s="229" t="s">
        <v>439</v>
      </c>
      <c r="I130" s="229" t="s">
        <v>423</v>
      </c>
      <c r="J130" s="229">
        <v>20</v>
      </c>
      <c r="K130" s="249"/>
    </row>
    <row r="131" spans="2:11" ht="15" customHeight="1">
      <c r="B131" s="247"/>
      <c r="C131" s="208" t="s">
        <v>426</v>
      </c>
      <c r="D131" s="208"/>
      <c r="E131" s="208"/>
      <c r="F131" s="227" t="s">
        <v>427</v>
      </c>
      <c r="G131" s="208"/>
      <c r="H131" s="208" t="s">
        <v>460</v>
      </c>
      <c r="I131" s="208" t="s">
        <v>423</v>
      </c>
      <c r="J131" s="208">
        <v>50</v>
      </c>
      <c r="K131" s="249"/>
    </row>
    <row r="132" spans="2:11" ht="15" customHeight="1">
      <c r="B132" s="247"/>
      <c r="C132" s="208" t="s">
        <v>440</v>
      </c>
      <c r="D132" s="208"/>
      <c r="E132" s="208"/>
      <c r="F132" s="227" t="s">
        <v>427</v>
      </c>
      <c r="G132" s="208"/>
      <c r="H132" s="208" t="s">
        <v>460</v>
      </c>
      <c r="I132" s="208" t="s">
        <v>423</v>
      </c>
      <c r="J132" s="208">
        <v>50</v>
      </c>
      <c r="K132" s="249"/>
    </row>
    <row r="133" spans="2:11" ht="15" customHeight="1">
      <c r="B133" s="247"/>
      <c r="C133" s="208" t="s">
        <v>446</v>
      </c>
      <c r="D133" s="208"/>
      <c r="E133" s="208"/>
      <c r="F133" s="227" t="s">
        <v>427</v>
      </c>
      <c r="G133" s="208"/>
      <c r="H133" s="208" t="s">
        <v>460</v>
      </c>
      <c r="I133" s="208" t="s">
        <v>423</v>
      </c>
      <c r="J133" s="208">
        <v>50</v>
      </c>
      <c r="K133" s="249"/>
    </row>
    <row r="134" spans="2:11" ht="15" customHeight="1">
      <c r="B134" s="247"/>
      <c r="C134" s="208" t="s">
        <v>448</v>
      </c>
      <c r="D134" s="208"/>
      <c r="E134" s="208"/>
      <c r="F134" s="227" t="s">
        <v>427</v>
      </c>
      <c r="G134" s="208"/>
      <c r="H134" s="208" t="s">
        <v>460</v>
      </c>
      <c r="I134" s="208" t="s">
        <v>423</v>
      </c>
      <c r="J134" s="208">
        <v>50</v>
      </c>
      <c r="K134" s="249"/>
    </row>
    <row r="135" spans="2:11" ht="15" customHeight="1">
      <c r="B135" s="247"/>
      <c r="C135" s="208" t="s">
        <v>94</v>
      </c>
      <c r="D135" s="208"/>
      <c r="E135" s="208"/>
      <c r="F135" s="227" t="s">
        <v>427</v>
      </c>
      <c r="G135" s="208"/>
      <c r="H135" s="208" t="s">
        <v>473</v>
      </c>
      <c r="I135" s="208" t="s">
        <v>423</v>
      </c>
      <c r="J135" s="208">
        <v>255</v>
      </c>
      <c r="K135" s="249"/>
    </row>
    <row r="136" spans="2:11" ht="15" customHeight="1">
      <c r="B136" s="247"/>
      <c r="C136" s="208" t="s">
        <v>450</v>
      </c>
      <c r="D136" s="208"/>
      <c r="E136" s="208"/>
      <c r="F136" s="227" t="s">
        <v>421</v>
      </c>
      <c r="G136" s="208"/>
      <c r="H136" s="208" t="s">
        <v>474</v>
      </c>
      <c r="I136" s="208" t="s">
        <v>452</v>
      </c>
      <c r="J136" s="208"/>
      <c r="K136" s="249"/>
    </row>
    <row r="137" spans="2:11" ht="15" customHeight="1">
      <c r="B137" s="247"/>
      <c r="C137" s="208" t="s">
        <v>453</v>
      </c>
      <c r="D137" s="208"/>
      <c r="E137" s="208"/>
      <c r="F137" s="227" t="s">
        <v>421</v>
      </c>
      <c r="G137" s="208"/>
      <c r="H137" s="208" t="s">
        <v>475</v>
      </c>
      <c r="I137" s="208" t="s">
        <v>455</v>
      </c>
      <c r="J137" s="208"/>
      <c r="K137" s="249"/>
    </row>
    <row r="138" spans="2:11" ht="15" customHeight="1">
      <c r="B138" s="247"/>
      <c r="C138" s="208" t="s">
        <v>456</v>
      </c>
      <c r="D138" s="208"/>
      <c r="E138" s="208"/>
      <c r="F138" s="227" t="s">
        <v>421</v>
      </c>
      <c r="G138" s="208"/>
      <c r="H138" s="208" t="s">
        <v>456</v>
      </c>
      <c r="I138" s="208" t="s">
        <v>455</v>
      </c>
      <c r="J138" s="208"/>
      <c r="K138" s="249"/>
    </row>
    <row r="139" spans="2:11" ht="15" customHeight="1">
      <c r="B139" s="247"/>
      <c r="C139" s="208" t="s">
        <v>27</v>
      </c>
      <c r="D139" s="208"/>
      <c r="E139" s="208"/>
      <c r="F139" s="227" t="s">
        <v>421</v>
      </c>
      <c r="G139" s="208"/>
      <c r="H139" s="208" t="s">
        <v>476</v>
      </c>
      <c r="I139" s="208" t="s">
        <v>455</v>
      </c>
      <c r="J139" s="208"/>
      <c r="K139" s="249"/>
    </row>
    <row r="140" spans="2:11" ht="15" customHeight="1">
      <c r="B140" s="247"/>
      <c r="C140" s="208" t="s">
        <v>477</v>
      </c>
      <c r="D140" s="208"/>
      <c r="E140" s="208"/>
      <c r="F140" s="227" t="s">
        <v>421</v>
      </c>
      <c r="G140" s="208"/>
      <c r="H140" s="208" t="s">
        <v>478</v>
      </c>
      <c r="I140" s="208" t="s">
        <v>455</v>
      </c>
      <c r="J140" s="208"/>
      <c r="K140" s="249"/>
    </row>
    <row r="141" spans="2:11" ht="15" customHeight="1">
      <c r="B141" s="250"/>
      <c r="C141" s="251"/>
      <c r="D141" s="251"/>
      <c r="E141" s="251"/>
      <c r="F141" s="251"/>
      <c r="G141" s="251"/>
      <c r="H141" s="251"/>
      <c r="I141" s="251"/>
      <c r="J141" s="251"/>
      <c r="K141" s="252"/>
    </row>
    <row r="142" spans="2:11" ht="18.75" customHeight="1">
      <c r="B142" s="204"/>
      <c r="C142" s="204"/>
      <c r="D142" s="204"/>
      <c r="E142" s="204"/>
      <c r="F142" s="239"/>
      <c r="G142" s="204"/>
      <c r="H142" s="204"/>
      <c r="I142" s="204"/>
      <c r="J142" s="204"/>
      <c r="K142" s="204"/>
    </row>
    <row r="143" spans="2:11" ht="18.75" customHeight="1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</row>
    <row r="144" spans="2:11" ht="7.5" customHeight="1">
      <c r="B144" s="215"/>
      <c r="C144" s="216"/>
      <c r="D144" s="216"/>
      <c r="E144" s="216"/>
      <c r="F144" s="216"/>
      <c r="G144" s="216"/>
      <c r="H144" s="216"/>
      <c r="I144" s="216"/>
      <c r="J144" s="216"/>
      <c r="K144" s="217"/>
    </row>
    <row r="145" spans="2:11" ht="45" customHeight="1">
      <c r="B145" s="218"/>
      <c r="C145" s="611" t="s">
        <v>479</v>
      </c>
      <c r="D145" s="611"/>
      <c r="E145" s="611"/>
      <c r="F145" s="611"/>
      <c r="G145" s="611"/>
      <c r="H145" s="611"/>
      <c r="I145" s="611"/>
      <c r="J145" s="611"/>
      <c r="K145" s="219"/>
    </row>
    <row r="146" spans="2:11" ht="17.25" customHeight="1">
      <c r="B146" s="218"/>
      <c r="C146" s="220" t="s">
        <v>415</v>
      </c>
      <c r="D146" s="220"/>
      <c r="E146" s="220"/>
      <c r="F146" s="220" t="s">
        <v>416</v>
      </c>
      <c r="G146" s="221"/>
      <c r="H146" s="220" t="s">
        <v>89</v>
      </c>
      <c r="I146" s="220" t="s">
        <v>41</v>
      </c>
      <c r="J146" s="220" t="s">
        <v>417</v>
      </c>
      <c r="K146" s="219"/>
    </row>
    <row r="147" spans="2:11" ht="17.25" customHeight="1">
      <c r="B147" s="218"/>
      <c r="C147" s="222" t="s">
        <v>418</v>
      </c>
      <c r="D147" s="222"/>
      <c r="E147" s="222"/>
      <c r="F147" s="223" t="s">
        <v>419</v>
      </c>
      <c r="G147" s="224"/>
      <c r="H147" s="222"/>
      <c r="I147" s="222"/>
      <c r="J147" s="222" t="s">
        <v>420</v>
      </c>
      <c r="K147" s="219"/>
    </row>
    <row r="148" spans="2:11" ht="5.25" customHeight="1">
      <c r="B148" s="228"/>
      <c r="C148" s="225"/>
      <c r="D148" s="225"/>
      <c r="E148" s="225"/>
      <c r="F148" s="225"/>
      <c r="G148" s="226"/>
      <c r="H148" s="225"/>
      <c r="I148" s="225"/>
      <c r="J148" s="225"/>
      <c r="K148" s="249"/>
    </row>
    <row r="149" spans="2:11" ht="15" customHeight="1">
      <c r="B149" s="228"/>
      <c r="C149" s="253" t="s">
        <v>424</v>
      </c>
      <c r="D149" s="208"/>
      <c r="E149" s="208"/>
      <c r="F149" s="254" t="s">
        <v>421</v>
      </c>
      <c r="G149" s="208"/>
      <c r="H149" s="253" t="s">
        <v>460</v>
      </c>
      <c r="I149" s="253" t="s">
        <v>423</v>
      </c>
      <c r="J149" s="253">
        <v>120</v>
      </c>
      <c r="K149" s="249"/>
    </row>
    <row r="150" spans="2:11" ht="15" customHeight="1">
      <c r="B150" s="228"/>
      <c r="C150" s="253" t="s">
        <v>469</v>
      </c>
      <c r="D150" s="208"/>
      <c r="E150" s="208"/>
      <c r="F150" s="254" t="s">
        <v>421</v>
      </c>
      <c r="G150" s="208"/>
      <c r="H150" s="253" t="s">
        <v>480</v>
      </c>
      <c r="I150" s="253" t="s">
        <v>423</v>
      </c>
      <c r="J150" s="253" t="s">
        <v>471</v>
      </c>
      <c r="K150" s="249"/>
    </row>
    <row r="151" spans="2:11" ht="15" customHeight="1">
      <c r="B151" s="228"/>
      <c r="C151" s="253" t="s">
        <v>370</v>
      </c>
      <c r="D151" s="208"/>
      <c r="E151" s="208"/>
      <c r="F151" s="254" t="s">
        <v>421</v>
      </c>
      <c r="G151" s="208"/>
      <c r="H151" s="253" t="s">
        <v>481</v>
      </c>
      <c r="I151" s="253" t="s">
        <v>423</v>
      </c>
      <c r="J151" s="253" t="s">
        <v>471</v>
      </c>
      <c r="K151" s="249"/>
    </row>
    <row r="152" spans="2:11" ht="15" customHeight="1">
      <c r="B152" s="228"/>
      <c r="C152" s="253" t="s">
        <v>426</v>
      </c>
      <c r="D152" s="208"/>
      <c r="E152" s="208"/>
      <c r="F152" s="254" t="s">
        <v>427</v>
      </c>
      <c r="G152" s="208"/>
      <c r="H152" s="253" t="s">
        <v>460</v>
      </c>
      <c r="I152" s="253" t="s">
        <v>423</v>
      </c>
      <c r="J152" s="253">
        <v>50</v>
      </c>
      <c r="K152" s="249"/>
    </row>
    <row r="153" spans="2:11" ht="15" customHeight="1">
      <c r="B153" s="228"/>
      <c r="C153" s="253" t="s">
        <v>429</v>
      </c>
      <c r="D153" s="208"/>
      <c r="E153" s="208"/>
      <c r="F153" s="254" t="s">
        <v>421</v>
      </c>
      <c r="G153" s="208"/>
      <c r="H153" s="253" t="s">
        <v>460</v>
      </c>
      <c r="I153" s="253" t="s">
        <v>431</v>
      </c>
      <c r="J153" s="253"/>
      <c r="K153" s="249"/>
    </row>
    <row r="154" spans="2:11" ht="15" customHeight="1">
      <c r="B154" s="228"/>
      <c r="C154" s="253" t="s">
        <v>440</v>
      </c>
      <c r="D154" s="208"/>
      <c r="E154" s="208"/>
      <c r="F154" s="254" t="s">
        <v>427</v>
      </c>
      <c r="G154" s="208"/>
      <c r="H154" s="253" t="s">
        <v>460</v>
      </c>
      <c r="I154" s="253" t="s">
        <v>423</v>
      </c>
      <c r="J154" s="253">
        <v>50</v>
      </c>
      <c r="K154" s="249"/>
    </row>
    <row r="155" spans="2:11" ht="15" customHeight="1">
      <c r="B155" s="228"/>
      <c r="C155" s="253" t="s">
        <v>448</v>
      </c>
      <c r="D155" s="208"/>
      <c r="E155" s="208"/>
      <c r="F155" s="254" t="s">
        <v>427</v>
      </c>
      <c r="G155" s="208"/>
      <c r="H155" s="253" t="s">
        <v>460</v>
      </c>
      <c r="I155" s="253" t="s">
        <v>423</v>
      </c>
      <c r="J155" s="253">
        <v>50</v>
      </c>
      <c r="K155" s="249"/>
    </row>
    <row r="156" spans="2:11" ht="15" customHeight="1">
      <c r="B156" s="228"/>
      <c r="C156" s="253" t="s">
        <v>446</v>
      </c>
      <c r="D156" s="208"/>
      <c r="E156" s="208"/>
      <c r="F156" s="254" t="s">
        <v>427</v>
      </c>
      <c r="G156" s="208"/>
      <c r="H156" s="253" t="s">
        <v>460</v>
      </c>
      <c r="I156" s="253" t="s">
        <v>423</v>
      </c>
      <c r="J156" s="253">
        <v>50</v>
      </c>
      <c r="K156" s="249"/>
    </row>
    <row r="157" spans="2:11" ht="15" customHeight="1">
      <c r="B157" s="228"/>
      <c r="C157" s="253" t="s">
        <v>70</v>
      </c>
      <c r="D157" s="208"/>
      <c r="E157" s="208"/>
      <c r="F157" s="254" t="s">
        <v>421</v>
      </c>
      <c r="G157" s="208"/>
      <c r="H157" s="253" t="s">
        <v>482</v>
      </c>
      <c r="I157" s="253" t="s">
        <v>423</v>
      </c>
      <c r="J157" s="253" t="s">
        <v>483</v>
      </c>
      <c r="K157" s="249"/>
    </row>
    <row r="158" spans="2:11" ht="15" customHeight="1">
      <c r="B158" s="228"/>
      <c r="C158" s="253" t="s">
        <v>484</v>
      </c>
      <c r="D158" s="208"/>
      <c r="E158" s="208"/>
      <c r="F158" s="254" t="s">
        <v>421</v>
      </c>
      <c r="G158" s="208"/>
      <c r="H158" s="253" t="s">
        <v>485</v>
      </c>
      <c r="I158" s="253" t="s">
        <v>455</v>
      </c>
      <c r="J158" s="253"/>
      <c r="K158" s="249"/>
    </row>
    <row r="159" spans="2:11" ht="15" customHeight="1">
      <c r="B159" s="255"/>
      <c r="C159" s="237"/>
      <c r="D159" s="237"/>
      <c r="E159" s="237"/>
      <c r="F159" s="237"/>
      <c r="G159" s="237"/>
      <c r="H159" s="237"/>
      <c r="I159" s="237"/>
      <c r="J159" s="237"/>
      <c r="K159" s="256"/>
    </row>
    <row r="160" spans="2:11" ht="18.75" customHeight="1">
      <c r="B160" s="204"/>
      <c r="C160" s="208"/>
      <c r="D160" s="208"/>
      <c r="E160" s="208"/>
      <c r="F160" s="227"/>
      <c r="G160" s="208"/>
      <c r="H160" s="208"/>
      <c r="I160" s="208"/>
      <c r="J160" s="208"/>
      <c r="K160" s="204"/>
    </row>
    <row r="161" spans="2:11" ht="18.75" customHeight="1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</row>
    <row r="162" spans="2:11" ht="7.5" customHeight="1">
      <c r="B162" s="196"/>
      <c r="C162" s="197"/>
      <c r="D162" s="197"/>
      <c r="E162" s="197"/>
      <c r="F162" s="197"/>
      <c r="G162" s="197"/>
      <c r="H162" s="197"/>
      <c r="I162" s="197"/>
      <c r="J162" s="197"/>
      <c r="K162" s="198"/>
    </row>
    <row r="163" spans="2:11" ht="45" customHeight="1">
      <c r="B163" s="199"/>
      <c r="C163" s="606" t="s">
        <v>486</v>
      </c>
      <c r="D163" s="606"/>
      <c r="E163" s="606"/>
      <c r="F163" s="606"/>
      <c r="G163" s="606"/>
      <c r="H163" s="606"/>
      <c r="I163" s="606"/>
      <c r="J163" s="606"/>
      <c r="K163" s="200"/>
    </row>
    <row r="164" spans="2:11" ht="17.25" customHeight="1">
      <c r="B164" s="199"/>
      <c r="C164" s="220" t="s">
        <v>415</v>
      </c>
      <c r="D164" s="220"/>
      <c r="E164" s="220"/>
      <c r="F164" s="220" t="s">
        <v>416</v>
      </c>
      <c r="G164" s="257"/>
      <c r="H164" s="258" t="s">
        <v>89</v>
      </c>
      <c r="I164" s="258" t="s">
        <v>41</v>
      </c>
      <c r="J164" s="220" t="s">
        <v>417</v>
      </c>
      <c r="K164" s="200"/>
    </row>
    <row r="165" spans="2:11" ht="17.25" customHeight="1">
      <c r="B165" s="201"/>
      <c r="C165" s="222" t="s">
        <v>418</v>
      </c>
      <c r="D165" s="222"/>
      <c r="E165" s="222"/>
      <c r="F165" s="223" t="s">
        <v>419</v>
      </c>
      <c r="G165" s="259"/>
      <c r="H165" s="260"/>
      <c r="I165" s="260"/>
      <c r="J165" s="222" t="s">
        <v>420</v>
      </c>
      <c r="K165" s="202"/>
    </row>
    <row r="166" spans="2:11" ht="5.25" customHeight="1">
      <c r="B166" s="228"/>
      <c r="C166" s="225"/>
      <c r="D166" s="225"/>
      <c r="E166" s="225"/>
      <c r="F166" s="225"/>
      <c r="G166" s="226"/>
      <c r="H166" s="225"/>
      <c r="I166" s="225"/>
      <c r="J166" s="225"/>
      <c r="K166" s="249"/>
    </row>
    <row r="167" spans="2:11" ht="15" customHeight="1">
      <c r="B167" s="228"/>
      <c r="C167" s="208" t="s">
        <v>424</v>
      </c>
      <c r="D167" s="208"/>
      <c r="E167" s="208"/>
      <c r="F167" s="227" t="s">
        <v>421</v>
      </c>
      <c r="G167" s="208"/>
      <c r="H167" s="208" t="s">
        <v>460</v>
      </c>
      <c r="I167" s="208" t="s">
        <v>423</v>
      </c>
      <c r="J167" s="208">
        <v>120</v>
      </c>
      <c r="K167" s="249"/>
    </row>
    <row r="168" spans="2:11" ht="15" customHeight="1">
      <c r="B168" s="228"/>
      <c r="C168" s="208" t="s">
        <v>469</v>
      </c>
      <c r="D168" s="208"/>
      <c r="E168" s="208"/>
      <c r="F168" s="227" t="s">
        <v>421</v>
      </c>
      <c r="G168" s="208"/>
      <c r="H168" s="208" t="s">
        <v>470</v>
      </c>
      <c r="I168" s="208" t="s">
        <v>423</v>
      </c>
      <c r="J168" s="208" t="s">
        <v>471</v>
      </c>
      <c r="K168" s="249"/>
    </row>
    <row r="169" spans="2:11" ht="15" customHeight="1">
      <c r="B169" s="228"/>
      <c r="C169" s="208" t="s">
        <v>370</v>
      </c>
      <c r="D169" s="208"/>
      <c r="E169" s="208"/>
      <c r="F169" s="227" t="s">
        <v>421</v>
      </c>
      <c r="G169" s="208"/>
      <c r="H169" s="208" t="s">
        <v>487</v>
      </c>
      <c r="I169" s="208" t="s">
        <v>423</v>
      </c>
      <c r="J169" s="208" t="s">
        <v>471</v>
      </c>
      <c r="K169" s="249"/>
    </row>
    <row r="170" spans="2:11" ht="15" customHeight="1">
      <c r="B170" s="228"/>
      <c r="C170" s="208" t="s">
        <v>426</v>
      </c>
      <c r="D170" s="208"/>
      <c r="E170" s="208"/>
      <c r="F170" s="227" t="s">
        <v>427</v>
      </c>
      <c r="G170" s="208"/>
      <c r="H170" s="208" t="s">
        <v>487</v>
      </c>
      <c r="I170" s="208" t="s">
        <v>423</v>
      </c>
      <c r="J170" s="208">
        <v>50</v>
      </c>
      <c r="K170" s="249"/>
    </row>
    <row r="171" spans="2:11" ht="15" customHeight="1">
      <c r="B171" s="228"/>
      <c r="C171" s="208" t="s">
        <v>429</v>
      </c>
      <c r="D171" s="208"/>
      <c r="E171" s="208"/>
      <c r="F171" s="227" t="s">
        <v>421</v>
      </c>
      <c r="G171" s="208"/>
      <c r="H171" s="208" t="s">
        <v>487</v>
      </c>
      <c r="I171" s="208" t="s">
        <v>431</v>
      </c>
      <c r="J171" s="208"/>
      <c r="K171" s="249"/>
    </row>
    <row r="172" spans="2:11" ht="15" customHeight="1">
      <c r="B172" s="228"/>
      <c r="C172" s="208" t="s">
        <v>440</v>
      </c>
      <c r="D172" s="208"/>
      <c r="E172" s="208"/>
      <c r="F172" s="227" t="s">
        <v>427</v>
      </c>
      <c r="G172" s="208"/>
      <c r="H172" s="208" t="s">
        <v>487</v>
      </c>
      <c r="I172" s="208" t="s">
        <v>423</v>
      </c>
      <c r="J172" s="208">
        <v>50</v>
      </c>
      <c r="K172" s="249"/>
    </row>
    <row r="173" spans="2:11" ht="15" customHeight="1">
      <c r="B173" s="228"/>
      <c r="C173" s="208" t="s">
        <v>448</v>
      </c>
      <c r="D173" s="208"/>
      <c r="E173" s="208"/>
      <c r="F173" s="227" t="s">
        <v>427</v>
      </c>
      <c r="G173" s="208"/>
      <c r="H173" s="208" t="s">
        <v>487</v>
      </c>
      <c r="I173" s="208" t="s">
        <v>423</v>
      </c>
      <c r="J173" s="208">
        <v>50</v>
      </c>
      <c r="K173" s="249"/>
    </row>
    <row r="174" spans="2:11" ht="15" customHeight="1">
      <c r="B174" s="228"/>
      <c r="C174" s="208" t="s">
        <v>446</v>
      </c>
      <c r="D174" s="208"/>
      <c r="E174" s="208"/>
      <c r="F174" s="227" t="s">
        <v>427</v>
      </c>
      <c r="G174" s="208"/>
      <c r="H174" s="208" t="s">
        <v>487</v>
      </c>
      <c r="I174" s="208" t="s">
        <v>423</v>
      </c>
      <c r="J174" s="208">
        <v>50</v>
      </c>
      <c r="K174" s="249"/>
    </row>
    <row r="175" spans="2:11" ht="15" customHeight="1">
      <c r="B175" s="228"/>
      <c r="C175" s="208" t="s">
        <v>88</v>
      </c>
      <c r="D175" s="208"/>
      <c r="E175" s="208"/>
      <c r="F175" s="227" t="s">
        <v>421</v>
      </c>
      <c r="G175" s="208"/>
      <c r="H175" s="208" t="s">
        <v>488</v>
      </c>
      <c r="I175" s="208" t="s">
        <v>489</v>
      </c>
      <c r="J175" s="208"/>
      <c r="K175" s="249"/>
    </row>
    <row r="176" spans="2:11" ht="15" customHeight="1">
      <c r="B176" s="228"/>
      <c r="C176" s="208" t="s">
        <v>41</v>
      </c>
      <c r="D176" s="208"/>
      <c r="E176" s="208"/>
      <c r="F176" s="227" t="s">
        <v>421</v>
      </c>
      <c r="G176" s="208"/>
      <c r="H176" s="208" t="s">
        <v>490</v>
      </c>
      <c r="I176" s="208" t="s">
        <v>491</v>
      </c>
      <c r="J176" s="208">
        <v>1</v>
      </c>
      <c r="K176" s="249"/>
    </row>
    <row r="177" spans="2:11" ht="15" customHeight="1">
      <c r="B177" s="228"/>
      <c r="C177" s="208" t="s">
        <v>40</v>
      </c>
      <c r="D177" s="208"/>
      <c r="E177" s="208"/>
      <c r="F177" s="227" t="s">
        <v>421</v>
      </c>
      <c r="G177" s="208"/>
      <c r="H177" s="208" t="s">
        <v>492</v>
      </c>
      <c r="I177" s="208" t="s">
        <v>423</v>
      </c>
      <c r="J177" s="208">
        <v>20</v>
      </c>
      <c r="K177" s="249"/>
    </row>
    <row r="178" spans="2:11" ht="15" customHeight="1">
      <c r="B178" s="228"/>
      <c r="C178" s="208" t="s">
        <v>89</v>
      </c>
      <c r="D178" s="208"/>
      <c r="E178" s="208"/>
      <c r="F178" s="227" t="s">
        <v>421</v>
      </c>
      <c r="G178" s="208"/>
      <c r="H178" s="208" t="s">
        <v>493</v>
      </c>
      <c r="I178" s="208" t="s">
        <v>423</v>
      </c>
      <c r="J178" s="208">
        <v>255</v>
      </c>
      <c r="K178" s="249"/>
    </row>
    <row r="179" spans="2:11" ht="15" customHeight="1">
      <c r="B179" s="228"/>
      <c r="C179" s="208" t="s">
        <v>90</v>
      </c>
      <c r="D179" s="208"/>
      <c r="E179" s="208"/>
      <c r="F179" s="227" t="s">
        <v>421</v>
      </c>
      <c r="G179" s="208"/>
      <c r="H179" s="208" t="s">
        <v>386</v>
      </c>
      <c r="I179" s="208" t="s">
        <v>423</v>
      </c>
      <c r="J179" s="208">
        <v>10</v>
      </c>
      <c r="K179" s="249"/>
    </row>
    <row r="180" spans="2:11" ht="15" customHeight="1">
      <c r="B180" s="228"/>
      <c r="C180" s="208" t="s">
        <v>91</v>
      </c>
      <c r="D180" s="208"/>
      <c r="E180" s="208"/>
      <c r="F180" s="227" t="s">
        <v>421</v>
      </c>
      <c r="G180" s="208"/>
      <c r="H180" s="208" t="s">
        <v>494</v>
      </c>
      <c r="I180" s="208" t="s">
        <v>455</v>
      </c>
      <c r="J180" s="208"/>
      <c r="K180" s="249"/>
    </row>
    <row r="181" spans="2:11" ht="15" customHeight="1">
      <c r="B181" s="228"/>
      <c r="C181" s="208" t="s">
        <v>495</v>
      </c>
      <c r="D181" s="208"/>
      <c r="E181" s="208"/>
      <c r="F181" s="227" t="s">
        <v>421</v>
      </c>
      <c r="G181" s="208"/>
      <c r="H181" s="208" t="s">
        <v>496</v>
      </c>
      <c r="I181" s="208" t="s">
        <v>455</v>
      </c>
      <c r="J181" s="208"/>
      <c r="K181" s="249"/>
    </row>
    <row r="182" spans="2:11" ht="15" customHeight="1">
      <c r="B182" s="228"/>
      <c r="C182" s="208" t="s">
        <v>484</v>
      </c>
      <c r="D182" s="208"/>
      <c r="E182" s="208"/>
      <c r="F182" s="227" t="s">
        <v>421</v>
      </c>
      <c r="G182" s="208"/>
      <c r="H182" s="208" t="s">
        <v>497</v>
      </c>
      <c r="I182" s="208" t="s">
        <v>455</v>
      </c>
      <c r="J182" s="208"/>
      <c r="K182" s="249"/>
    </row>
    <row r="183" spans="2:11" ht="15" customHeight="1">
      <c r="B183" s="228"/>
      <c r="C183" s="208" t="s">
        <v>93</v>
      </c>
      <c r="D183" s="208"/>
      <c r="E183" s="208"/>
      <c r="F183" s="227" t="s">
        <v>427</v>
      </c>
      <c r="G183" s="208"/>
      <c r="H183" s="208" t="s">
        <v>498</v>
      </c>
      <c r="I183" s="208" t="s">
        <v>423</v>
      </c>
      <c r="J183" s="208">
        <v>50</v>
      </c>
      <c r="K183" s="249"/>
    </row>
    <row r="184" spans="2:11" ht="15" customHeight="1">
      <c r="B184" s="228"/>
      <c r="C184" s="208" t="s">
        <v>499</v>
      </c>
      <c r="D184" s="208"/>
      <c r="E184" s="208"/>
      <c r="F184" s="227" t="s">
        <v>427</v>
      </c>
      <c r="G184" s="208"/>
      <c r="H184" s="208" t="s">
        <v>500</v>
      </c>
      <c r="I184" s="208" t="s">
        <v>501</v>
      </c>
      <c r="J184" s="208"/>
      <c r="K184" s="249"/>
    </row>
    <row r="185" spans="2:11" ht="15" customHeight="1">
      <c r="B185" s="228"/>
      <c r="C185" s="208" t="s">
        <v>502</v>
      </c>
      <c r="D185" s="208"/>
      <c r="E185" s="208"/>
      <c r="F185" s="227" t="s">
        <v>427</v>
      </c>
      <c r="G185" s="208"/>
      <c r="H185" s="208" t="s">
        <v>503</v>
      </c>
      <c r="I185" s="208" t="s">
        <v>501</v>
      </c>
      <c r="J185" s="208"/>
      <c r="K185" s="249"/>
    </row>
    <row r="186" spans="2:11" ht="15" customHeight="1">
      <c r="B186" s="228"/>
      <c r="C186" s="208" t="s">
        <v>504</v>
      </c>
      <c r="D186" s="208"/>
      <c r="E186" s="208"/>
      <c r="F186" s="227" t="s">
        <v>427</v>
      </c>
      <c r="G186" s="208"/>
      <c r="H186" s="208" t="s">
        <v>505</v>
      </c>
      <c r="I186" s="208" t="s">
        <v>501</v>
      </c>
      <c r="J186" s="208"/>
      <c r="K186" s="249"/>
    </row>
    <row r="187" spans="2:11" ht="15" customHeight="1">
      <c r="B187" s="228"/>
      <c r="C187" s="261" t="s">
        <v>506</v>
      </c>
      <c r="D187" s="208"/>
      <c r="E187" s="208"/>
      <c r="F187" s="227" t="s">
        <v>427</v>
      </c>
      <c r="G187" s="208"/>
      <c r="H187" s="208" t="s">
        <v>507</v>
      </c>
      <c r="I187" s="208" t="s">
        <v>508</v>
      </c>
      <c r="J187" s="262" t="s">
        <v>509</v>
      </c>
      <c r="K187" s="249"/>
    </row>
    <row r="188" spans="2:11" ht="15" customHeight="1">
      <c r="B188" s="228"/>
      <c r="C188" s="213" t="s">
        <v>31</v>
      </c>
      <c r="D188" s="208"/>
      <c r="E188" s="208"/>
      <c r="F188" s="227" t="s">
        <v>421</v>
      </c>
      <c r="G188" s="208"/>
      <c r="H188" s="204" t="s">
        <v>510</v>
      </c>
      <c r="I188" s="208" t="s">
        <v>511</v>
      </c>
      <c r="J188" s="208"/>
      <c r="K188" s="249"/>
    </row>
    <row r="189" spans="2:11" ht="15" customHeight="1">
      <c r="B189" s="228"/>
      <c r="C189" s="213" t="s">
        <v>512</v>
      </c>
      <c r="D189" s="208"/>
      <c r="E189" s="208"/>
      <c r="F189" s="227" t="s">
        <v>421</v>
      </c>
      <c r="G189" s="208"/>
      <c r="H189" s="208" t="s">
        <v>513</v>
      </c>
      <c r="I189" s="208" t="s">
        <v>455</v>
      </c>
      <c r="J189" s="208"/>
      <c r="K189" s="249"/>
    </row>
    <row r="190" spans="2:11" ht="15" customHeight="1">
      <c r="B190" s="228"/>
      <c r="C190" s="213" t="s">
        <v>514</v>
      </c>
      <c r="D190" s="208"/>
      <c r="E190" s="208"/>
      <c r="F190" s="227" t="s">
        <v>421</v>
      </c>
      <c r="G190" s="208"/>
      <c r="H190" s="208" t="s">
        <v>515</v>
      </c>
      <c r="I190" s="208" t="s">
        <v>455</v>
      </c>
      <c r="J190" s="208"/>
      <c r="K190" s="249"/>
    </row>
    <row r="191" spans="2:11" ht="15" customHeight="1">
      <c r="B191" s="228"/>
      <c r="C191" s="213" t="s">
        <v>516</v>
      </c>
      <c r="D191" s="208"/>
      <c r="E191" s="208"/>
      <c r="F191" s="227" t="s">
        <v>427</v>
      </c>
      <c r="G191" s="208"/>
      <c r="H191" s="208" t="s">
        <v>517</v>
      </c>
      <c r="I191" s="208" t="s">
        <v>455</v>
      </c>
      <c r="J191" s="208"/>
      <c r="K191" s="249"/>
    </row>
    <row r="192" spans="2:11" ht="15" customHeight="1">
      <c r="B192" s="255"/>
      <c r="C192" s="263"/>
      <c r="D192" s="237"/>
      <c r="E192" s="237"/>
      <c r="F192" s="237"/>
      <c r="G192" s="237"/>
      <c r="H192" s="237"/>
      <c r="I192" s="237"/>
      <c r="J192" s="237"/>
      <c r="K192" s="256"/>
    </row>
    <row r="193" spans="2:11" ht="18.75" customHeight="1">
      <c r="B193" s="204"/>
      <c r="C193" s="208"/>
      <c r="D193" s="208"/>
      <c r="E193" s="208"/>
      <c r="F193" s="227"/>
      <c r="G193" s="208"/>
      <c r="H193" s="208"/>
      <c r="I193" s="208"/>
      <c r="J193" s="208"/>
      <c r="K193" s="204"/>
    </row>
    <row r="194" spans="2:11" ht="18.75" customHeight="1">
      <c r="B194" s="204"/>
      <c r="C194" s="208"/>
      <c r="D194" s="208"/>
      <c r="E194" s="208"/>
      <c r="F194" s="227"/>
      <c r="G194" s="208"/>
      <c r="H194" s="208"/>
      <c r="I194" s="208"/>
      <c r="J194" s="208"/>
      <c r="K194" s="204"/>
    </row>
    <row r="195" spans="2:11" ht="18.75" customHeight="1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</row>
    <row r="196" spans="2:11" ht="13.5">
      <c r="B196" s="196"/>
      <c r="C196" s="197"/>
      <c r="D196" s="197"/>
      <c r="E196" s="197"/>
      <c r="F196" s="197"/>
      <c r="G196" s="197"/>
      <c r="H196" s="197"/>
      <c r="I196" s="197"/>
      <c r="J196" s="197"/>
      <c r="K196" s="198"/>
    </row>
    <row r="197" spans="2:11" ht="21">
      <c r="B197" s="199"/>
      <c r="C197" s="606" t="s">
        <v>518</v>
      </c>
      <c r="D197" s="606"/>
      <c r="E197" s="606"/>
      <c r="F197" s="606"/>
      <c r="G197" s="606"/>
      <c r="H197" s="606"/>
      <c r="I197" s="606"/>
      <c r="J197" s="606"/>
      <c r="K197" s="200"/>
    </row>
    <row r="198" spans="2:11" ht="25.5" customHeight="1">
      <c r="B198" s="199"/>
      <c r="C198" s="264" t="s">
        <v>519</v>
      </c>
      <c r="D198" s="264"/>
      <c r="E198" s="264"/>
      <c r="F198" s="264" t="s">
        <v>520</v>
      </c>
      <c r="G198" s="265"/>
      <c r="H198" s="612" t="s">
        <v>521</v>
      </c>
      <c r="I198" s="612"/>
      <c r="J198" s="612"/>
      <c r="K198" s="200"/>
    </row>
    <row r="199" spans="2:11" ht="5.25" customHeight="1">
      <c r="B199" s="228"/>
      <c r="C199" s="225"/>
      <c r="D199" s="225"/>
      <c r="E199" s="225"/>
      <c r="F199" s="225"/>
      <c r="G199" s="208"/>
      <c r="H199" s="225"/>
      <c r="I199" s="225"/>
      <c r="J199" s="225"/>
      <c r="K199" s="249"/>
    </row>
    <row r="200" spans="2:11" ht="15" customHeight="1">
      <c r="B200" s="228"/>
      <c r="C200" s="208" t="s">
        <v>511</v>
      </c>
      <c r="D200" s="208"/>
      <c r="E200" s="208"/>
      <c r="F200" s="227" t="s">
        <v>32</v>
      </c>
      <c r="G200" s="208"/>
      <c r="H200" s="608" t="s">
        <v>522</v>
      </c>
      <c r="I200" s="608"/>
      <c r="J200" s="608"/>
      <c r="K200" s="249"/>
    </row>
    <row r="201" spans="2:11" ht="15" customHeight="1">
      <c r="B201" s="228"/>
      <c r="C201" s="234"/>
      <c r="D201" s="208"/>
      <c r="E201" s="208"/>
      <c r="F201" s="227" t="s">
        <v>33</v>
      </c>
      <c r="G201" s="208"/>
      <c r="H201" s="608" t="s">
        <v>523</v>
      </c>
      <c r="I201" s="608"/>
      <c r="J201" s="608"/>
      <c r="K201" s="249"/>
    </row>
    <row r="202" spans="2:11" ht="15" customHeight="1">
      <c r="B202" s="228"/>
      <c r="C202" s="234"/>
      <c r="D202" s="208"/>
      <c r="E202" s="208"/>
      <c r="F202" s="227" t="s">
        <v>36</v>
      </c>
      <c r="G202" s="208"/>
      <c r="H202" s="608" t="s">
        <v>524</v>
      </c>
      <c r="I202" s="608"/>
      <c r="J202" s="608"/>
      <c r="K202" s="249"/>
    </row>
    <row r="203" spans="2:11" ht="15" customHeight="1">
      <c r="B203" s="228"/>
      <c r="C203" s="208"/>
      <c r="D203" s="208"/>
      <c r="E203" s="208"/>
      <c r="F203" s="227" t="s">
        <v>34</v>
      </c>
      <c r="G203" s="208"/>
      <c r="H203" s="608" t="s">
        <v>525</v>
      </c>
      <c r="I203" s="608"/>
      <c r="J203" s="608"/>
      <c r="K203" s="249"/>
    </row>
    <row r="204" spans="2:11" ht="15" customHeight="1">
      <c r="B204" s="228"/>
      <c r="C204" s="208"/>
      <c r="D204" s="208"/>
      <c r="E204" s="208"/>
      <c r="F204" s="227" t="s">
        <v>35</v>
      </c>
      <c r="G204" s="208"/>
      <c r="H204" s="608" t="s">
        <v>526</v>
      </c>
      <c r="I204" s="608"/>
      <c r="J204" s="608"/>
      <c r="K204" s="249"/>
    </row>
    <row r="205" spans="2:11" ht="15" customHeight="1">
      <c r="B205" s="228"/>
      <c r="C205" s="208"/>
      <c r="D205" s="208"/>
      <c r="E205" s="208"/>
      <c r="F205" s="227"/>
      <c r="G205" s="208"/>
      <c r="H205" s="208"/>
      <c r="I205" s="208"/>
      <c r="J205" s="208"/>
      <c r="K205" s="249"/>
    </row>
    <row r="206" spans="2:11" ht="15" customHeight="1">
      <c r="B206" s="228"/>
      <c r="C206" s="208" t="s">
        <v>467</v>
      </c>
      <c r="D206" s="208"/>
      <c r="E206" s="208"/>
      <c r="F206" s="227" t="s">
        <v>45</v>
      </c>
      <c r="G206" s="208"/>
      <c r="H206" s="608" t="s">
        <v>527</v>
      </c>
      <c r="I206" s="608"/>
      <c r="J206" s="608"/>
      <c r="K206" s="249"/>
    </row>
    <row r="207" spans="2:11" ht="15" customHeight="1">
      <c r="B207" s="228"/>
      <c r="C207" s="234"/>
      <c r="D207" s="208"/>
      <c r="E207" s="208"/>
      <c r="F207" s="227" t="s">
        <v>364</v>
      </c>
      <c r="G207" s="208"/>
      <c r="H207" s="608" t="s">
        <v>365</v>
      </c>
      <c r="I207" s="608"/>
      <c r="J207" s="608"/>
      <c r="K207" s="249"/>
    </row>
    <row r="208" spans="2:11" ht="15" customHeight="1">
      <c r="B208" s="228"/>
      <c r="C208" s="208"/>
      <c r="D208" s="208"/>
      <c r="E208" s="208"/>
      <c r="F208" s="227" t="s">
        <v>362</v>
      </c>
      <c r="G208" s="208"/>
      <c r="H208" s="608" t="s">
        <v>528</v>
      </c>
      <c r="I208" s="608"/>
      <c r="J208" s="608"/>
      <c r="K208" s="249"/>
    </row>
    <row r="209" spans="2:11" ht="15" customHeight="1">
      <c r="B209" s="266"/>
      <c r="C209" s="234"/>
      <c r="D209" s="234"/>
      <c r="E209" s="234"/>
      <c r="F209" s="227" t="s">
        <v>366</v>
      </c>
      <c r="G209" s="213"/>
      <c r="H209" s="607" t="s">
        <v>367</v>
      </c>
      <c r="I209" s="607"/>
      <c r="J209" s="607"/>
      <c r="K209" s="267"/>
    </row>
    <row r="210" spans="2:11" ht="15" customHeight="1">
      <c r="B210" s="266"/>
      <c r="C210" s="234"/>
      <c r="D210" s="234"/>
      <c r="E210" s="234"/>
      <c r="F210" s="227" t="s">
        <v>368</v>
      </c>
      <c r="G210" s="213"/>
      <c r="H210" s="607" t="s">
        <v>529</v>
      </c>
      <c r="I210" s="607"/>
      <c r="J210" s="607"/>
      <c r="K210" s="267"/>
    </row>
    <row r="211" spans="2:11" ht="15" customHeight="1">
      <c r="B211" s="266"/>
      <c r="C211" s="234"/>
      <c r="D211" s="234"/>
      <c r="E211" s="234"/>
      <c r="F211" s="268"/>
      <c r="G211" s="213"/>
      <c r="H211" s="269"/>
      <c r="I211" s="269"/>
      <c r="J211" s="269"/>
      <c r="K211" s="267"/>
    </row>
    <row r="212" spans="2:11" ht="15" customHeight="1">
      <c r="B212" s="266"/>
      <c r="C212" s="208" t="s">
        <v>491</v>
      </c>
      <c r="D212" s="234"/>
      <c r="E212" s="234"/>
      <c r="F212" s="227">
        <v>1</v>
      </c>
      <c r="G212" s="213"/>
      <c r="H212" s="607" t="s">
        <v>530</v>
      </c>
      <c r="I212" s="607"/>
      <c r="J212" s="607"/>
      <c r="K212" s="267"/>
    </row>
    <row r="213" spans="2:11" ht="15" customHeight="1">
      <c r="B213" s="266"/>
      <c r="C213" s="234"/>
      <c r="D213" s="234"/>
      <c r="E213" s="234"/>
      <c r="F213" s="227">
        <v>2</v>
      </c>
      <c r="G213" s="213"/>
      <c r="H213" s="607" t="s">
        <v>531</v>
      </c>
      <c r="I213" s="607"/>
      <c r="J213" s="607"/>
      <c r="K213" s="267"/>
    </row>
    <row r="214" spans="2:11" ht="15" customHeight="1">
      <c r="B214" s="266"/>
      <c r="C214" s="234"/>
      <c r="D214" s="234"/>
      <c r="E214" s="234"/>
      <c r="F214" s="227">
        <v>3</v>
      </c>
      <c r="G214" s="213"/>
      <c r="H214" s="607" t="s">
        <v>532</v>
      </c>
      <c r="I214" s="607"/>
      <c r="J214" s="607"/>
      <c r="K214" s="267"/>
    </row>
    <row r="215" spans="2:11" ht="15" customHeight="1">
      <c r="B215" s="266"/>
      <c r="C215" s="234"/>
      <c r="D215" s="234"/>
      <c r="E215" s="234"/>
      <c r="F215" s="227">
        <v>4</v>
      </c>
      <c r="G215" s="213"/>
      <c r="H215" s="607" t="s">
        <v>533</v>
      </c>
      <c r="I215" s="607"/>
      <c r="J215" s="607"/>
      <c r="K215" s="267"/>
    </row>
    <row r="216" spans="2:11" ht="12.75" customHeight="1">
      <c r="B216" s="270"/>
      <c r="C216" s="271"/>
      <c r="D216" s="271"/>
      <c r="E216" s="271"/>
      <c r="F216" s="271"/>
      <c r="G216" s="271"/>
      <c r="H216" s="271"/>
      <c r="I216" s="271"/>
      <c r="J216" s="271"/>
      <c r="K216" s="27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4"/>
  <sheetViews>
    <sheetView workbookViewId="0" topLeftCell="A1">
      <selection activeCell="I13" sqref="I13:J13"/>
    </sheetView>
  </sheetViews>
  <sheetFormatPr defaultColWidth="10.5" defaultRowHeight="13.5"/>
  <cols>
    <col min="1" max="2" width="6.66015625" style="297" customWidth="1"/>
    <col min="3" max="7" width="10.5" style="297" customWidth="1"/>
    <col min="8" max="8" width="7.16015625" style="297" customWidth="1"/>
    <col min="9" max="9" width="9.33203125" style="297" customWidth="1"/>
    <col min="10" max="10" width="12.33203125" style="297" bestFit="1" customWidth="1"/>
    <col min="11" max="11" width="6.66015625" style="297" customWidth="1"/>
    <col min="12" max="256" width="10.5" style="297" customWidth="1"/>
    <col min="257" max="258" width="6.66015625" style="297" customWidth="1"/>
    <col min="259" max="263" width="10.5" style="297" customWidth="1"/>
    <col min="264" max="264" width="7.16015625" style="297" customWidth="1"/>
    <col min="265" max="265" width="9.33203125" style="297" customWidth="1"/>
    <col min="266" max="266" width="12.33203125" style="297" bestFit="1" customWidth="1"/>
    <col min="267" max="267" width="6.66015625" style="297" customWidth="1"/>
    <col min="268" max="512" width="10.5" style="297" customWidth="1"/>
    <col min="513" max="514" width="6.66015625" style="297" customWidth="1"/>
    <col min="515" max="519" width="10.5" style="297" customWidth="1"/>
    <col min="520" max="520" width="7.16015625" style="297" customWidth="1"/>
    <col min="521" max="521" width="9.33203125" style="297" customWidth="1"/>
    <col min="522" max="522" width="12.33203125" style="297" bestFit="1" customWidth="1"/>
    <col min="523" max="523" width="6.66015625" style="297" customWidth="1"/>
    <col min="524" max="768" width="10.5" style="297" customWidth="1"/>
    <col min="769" max="770" width="6.66015625" style="297" customWidth="1"/>
    <col min="771" max="775" width="10.5" style="297" customWidth="1"/>
    <col min="776" max="776" width="7.16015625" style="297" customWidth="1"/>
    <col min="777" max="777" width="9.33203125" style="297" customWidth="1"/>
    <col min="778" max="778" width="12.33203125" style="297" bestFit="1" customWidth="1"/>
    <col min="779" max="779" width="6.66015625" style="297" customWidth="1"/>
    <col min="780" max="1024" width="10.5" style="297" customWidth="1"/>
    <col min="1025" max="1026" width="6.66015625" style="297" customWidth="1"/>
    <col min="1027" max="1031" width="10.5" style="297" customWidth="1"/>
    <col min="1032" max="1032" width="7.16015625" style="297" customWidth="1"/>
    <col min="1033" max="1033" width="9.33203125" style="297" customWidth="1"/>
    <col min="1034" max="1034" width="12.33203125" style="297" bestFit="1" customWidth="1"/>
    <col min="1035" max="1035" width="6.66015625" style="297" customWidth="1"/>
    <col min="1036" max="1280" width="10.5" style="297" customWidth="1"/>
    <col min="1281" max="1282" width="6.66015625" style="297" customWidth="1"/>
    <col min="1283" max="1287" width="10.5" style="297" customWidth="1"/>
    <col min="1288" max="1288" width="7.16015625" style="297" customWidth="1"/>
    <col min="1289" max="1289" width="9.33203125" style="297" customWidth="1"/>
    <col min="1290" max="1290" width="12.33203125" style="297" bestFit="1" customWidth="1"/>
    <col min="1291" max="1291" width="6.66015625" style="297" customWidth="1"/>
    <col min="1292" max="1536" width="10.5" style="297" customWidth="1"/>
    <col min="1537" max="1538" width="6.66015625" style="297" customWidth="1"/>
    <col min="1539" max="1543" width="10.5" style="297" customWidth="1"/>
    <col min="1544" max="1544" width="7.16015625" style="297" customWidth="1"/>
    <col min="1545" max="1545" width="9.33203125" style="297" customWidth="1"/>
    <col min="1546" max="1546" width="12.33203125" style="297" bestFit="1" customWidth="1"/>
    <col min="1547" max="1547" width="6.66015625" style="297" customWidth="1"/>
    <col min="1548" max="1792" width="10.5" style="297" customWidth="1"/>
    <col min="1793" max="1794" width="6.66015625" style="297" customWidth="1"/>
    <col min="1795" max="1799" width="10.5" style="297" customWidth="1"/>
    <col min="1800" max="1800" width="7.16015625" style="297" customWidth="1"/>
    <col min="1801" max="1801" width="9.33203125" style="297" customWidth="1"/>
    <col min="1802" max="1802" width="12.33203125" style="297" bestFit="1" customWidth="1"/>
    <col min="1803" max="1803" width="6.66015625" style="297" customWidth="1"/>
    <col min="1804" max="2048" width="10.5" style="297" customWidth="1"/>
    <col min="2049" max="2050" width="6.66015625" style="297" customWidth="1"/>
    <col min="2051" max="2055" width="10.5" style="297" customWidth="1"/>
    <col min="2056" max="2056" width="7.16015625" style="297" customWidth="1"/>
    <col min="2057" max="2057" width="9.33203125" style="297" customWidth="1"/>
    <col min="2058" max="2058" width="12.33203125" style="297" bestFit="1" customWidth="1"/>
    <col min="2059" max="2059" width="6.66015625" style="297" customWidth="1"/>
    <col min="2060" max="2304" width="10.5" style="297" customWidth="1"/>
    <col min="2305" max="2306" width="6.66015625" style="297" customWidth="1"/>
    <col min="2307" max="2311" width="10.5" style="297" customWidth="1"/>
    <col min="2312" max="2312" width="7.16015625" style="297" customWidth="1"/>
    <col min="2313" max="2313" width="9.33203125" style="297" customWidth="1"/>
    <col min="2314" max="2314" width="12.33203125" style="297" bestFit="1" customWidth="1"/>
    <col min="2315" max="2315" width="6.66015625" style="297" customWidth="1"/>
    <col min="2316" max="2560" width="10.5" style="297" customWidth="1"/>
    <col min="2561" max="2562" width="6.66015625" style="297" customWidth="1"/>
    <col min="2563" max="2567" width="10.5" style="297" customWidth="1"/>
    <col min="2568" max="2568" width="7.16015625" style="297" customWidth="1"/>
    <col min="2569" max="2569" width="9.33203125" style="297" customWidth="1"/>
    <col min="2570" max="2570" width="12.33203125" style="297" bestFit="1" customWidth="1"/>
    <col min="2571" max="2571" width="6.66015625" style="297" customWidth="1"/>
    <col min="2572" max="2816" width="10.5" style="297" customWidth="1"/>
    <col min="2817" max="2818" width="6.66015625" style="297" customWidth="1"/>
    <col min="2819" max="2823" width="10.5" style="297" customWidth="1"/>
    <col min="2824" max="2824" width="7.16015625" style="297" customWidth="1"/>
    <col min="2825" max="2825" width="9.33203125" style="297" customWidth="1"/>
    <col min="2826" max="2826" width="12.33203125" style="297" bestFit="1" customWidth="1"/>
    <col min="2827" max="2827" width="6.66015625" style="297" customWidth="1"/>
    <col min="2828" max="3072" width="10.5" style="297" customWidth="1"/>
    <col min="3073" max="3074" width="6.66015625" style="297" customWidth="1"/>
    <col min="3075" max="3079" width="10.5" style="297" customWidth="1"/>
    <col min="3080" max="3080" width="7.16015625" style="297" customWidth="1"/>
    <col min="3081" max="3081" width="9.33203125" style="297" customWidth="1"/>
    <col min="3082" max="3082" width="12.33203125" style="297" bestFit="1" customWidth="1"/>
    <col min="3083" max="3083" width="6.66015625" style="297" customWidth="1"/>
    <col min="3084" max="3328" width="10.5" style="297" customWidth="1"/>
    <col min="3329" max="3330" width="6.66015625" style="297" customWidth="1"/>
    <col min="3331" max="3335" width="10.5" style="297" customWidth="1"/>
    <col min="3336" max="3336" width="7.16015625" style="297" customWidth="1"/>
    <col min="3337" max="3337" width="9.33203125" style="297" customWidth="1"/>
    <col min="3338" max="3338" width="12.33203125" style="297" bestFit="1" customWidth="1"/>
    <col min="3339" max="3339" width="6.66015625" style="297" customWidth="1"/>
    <col min="3340" max="3584" width="10.5" style="297" customWidth="1"/>
    <col min="3585" max="3586" width="6.66015625" style="297" customWidth="1"/>
    <col min="3587" max="3591" width="10.5" style="297" customWidth="1"/>
    <col min="3592" max="3592" width="7.16015625" style="297" customWidth="1"/>
    <col min="3593" max="3593" width="9.33203125" style="297" customWidth="1"/>
    <col min="3594" max="3594" width="12.33203125" style="297" bestFit="1" customWidth="1"/>
    <col min="3595" max="3595" width="6.66015625" style="297" customWidth="1"/>
    <col min="3596" max="3840" width="10.5" style="297" customWidth="1"/>
    <col min="3841" max="3842" width="6.66015625" style="297" customWidth="1"/>
    <col min="3843" max="3847" width="10.5" style="297" customWidth="1"/>
    <col min="3848" max="3848" width="7.16015625" style="297" customWidth="1"/>
    <col min="3849" max="3849" width="9.33203125" style="297" customWidth="1"/>
    <col min="3850" max="3850" width="12.33203125" style="297" bestFit="1" customWidth="1"/>
    <col min="3851" max="3851" width="6.66015625" style="297" customWidth="1"/>
    <col min="3852" max="4096" width="10.5" style="297" customWidth="1"/>
    <col min="4097" max="4098" width="6.66015625" style="297" customWidth="1"/>
    <col min="4099" max="4103" width="10.5" style="297" customWidth="1"/>
    <col min="4104" max="4104" width="7.16015625" style="297" customWidth="1"/>
    <col min="4105" max="4105" width="9.33203125" style="297" customWidth="1"/>
    <col min="4106" max="4106" width="12.33203125" style="297" bestFit="1" customWidth="1"/>
    <col min="4107" max="4107" width="6.66015625" style="297" customWidth="1"/>
    <col min="4108" max="4352" width="10.5" style="297" customWidth="1"/>
    <col min="4353" max="4354" width="6.66015625" style="297" customWidth="1"/>
    <col min="4355" max="4359" width="10.5" style="297" customWidth="1"/>
    <col min="4360" max="4360" width="7.16015625" style="297" customWidth="1"/>
    <col min="4361" max="4361" width="9.33203125" style="297" customWidth="1"/>
    <col min="4362" max="4362" width="12.33203125" style="297" bestFit="1" customWidth="1"/>
    <col min="4363" max="4363" width="6.66015625" style="297" customWidth="1"/>
    <col min="4364" max="4608" width="10.5" style="297" customWidth="1"/>
    <col min="4609" max="4610" width="6.66015625" style="297" customWidth="1"/>
    <col min="4611" max="4615" width="10.5" style="297" customWidth="1"/>
    <col min="4616" max="4616" width="7.16015625" style="297" customWidth="1"/>
    <col min="4617" max="4617" width="9.33203125" style="297" customWidth="1"/>
    <col min="4618" max="4618" width="12.33203125" style="297" bestFit="1" customWidth="1"/>
    <col min="4619" max="4619" width="6.66015625" style="297" customWidth="1"/>
    <col min="4620" max="4864" width="10.5" style="297" customWidth="1"/>
    <col min="4865" max="4866" width="6.66015625" style="297" customWidth="1"/>
    <col min="4867" max="4871" width="10.5" style="297" customWidth="1"/>
    <col min="4872" max="4872" width="7.16015625" style="297" customWidth="1"/>
    <col min="4873" max="4873" width="9.33203125" style="297" customWidth="1"/>
    <col min="4874" max="4874" width="12.33203125" style="297" bestFit="1" customWidth="1"/>
    <col min="4875" max="4875" width="6.66015625" style="297" customWidth="1"/>
    <col min="4876" max="5120" width="10.5" style="297" customWidth="1"/>
    <col min="5121" max="5122" width="6.66015625" style="297" customWidth="1"/>
    <col min="5123" max="5127" width="10.5" style="297" customWidth="1"/>
    <col min="5128" max="5128" width="7.16015625" style="297" customWidth="1"/>
    <col min="5129" max="5129" width="9.33203125" style="297" customWidth="1"/>
    <col min="5130" max="5130" width="12.33203125" style="297" bestFit="1" customWidth="1"/>
    <col min="5131" max="5131" width="6.66015625" style="297" customWidth="1"/>
    <col min="5132" max="5376" width="10.5" style="297" customWidth="1"/>
    <col min="5377" max="5378" width="6.66015625" style="297" customWidth="1"/>
    <col min="5379" max="5383" width="10.5" style="297" customWidth="1"/>
    <col min="5384" max="5384" width="7.16015625" style="297" customWidth="1"/>
    <col min="5385" max="5385" width="9.33203125" style="297" customWidth="1"/>
    <col min="5386" max="5386" width="12.33203125" style="297" bestFit="1" customWidth="1"/>
    <col min="5387" max="5387" width="6.66015625" style="297" customWidth="1"/>
    <col min="5388" max="5632" width="10.5" style="297" customWidth="1"/>
    <col min="5633" max="5634" width="6.66015625" style="297" customWidth="1"/>
    <col min="5635" max="5639" width="10.5" style="297" customWidth="1"/>
    <col min="5640" max="5640" width="7.16015625" style="297" customWidth="1"/>
    <col min="5641" max="5641" width="9.33203125" style="297" customWidth="1"/>
    <col min="5642" max="5642" width="12.33203125" style="297" bestFit="1" customWidth="1"/>
    <col min="5643" max="5643" width="6.66015625" style="297" customWidth="1"/>
    <col min="5644" max="5888" width="10.5" style="297" customWidth="1"/>
    <col min="5889" max="5890" width="6.66015625" style="297" customWidth="1"/>
    <col min="5891" max="5895" width="10.5" style="297" customWidth="1"/>
    <col min="5896" max="5896" width="7.16015625" style="297" customWidth="1"/>
    <col min="5897" max="5897" width="9.33203125" style="297" customWidth="1"/>
    <col min="5898" max="5898" width="12.33203125" style="297" bestFit="1" customWidth="1"/>
    <col min="5899" max="5899" width="6.66015625" style="297" customWidth="1"/>
    <col min="5900" max="6144" width="10.5" style="297" customWidth="1"/>
    <col min="6145" max="6146" width="6.66015625" style="297" customWidth="1"/>
    <col min="6147" max="6151" width="10.5" style="297" customWidth="1"/>
    <col min="6152" max="6152" width="7.16015625" style="297" customWidth="1"/>
    <col min="6153" max="6153" width="9.33203125" style="297" customWidth="1"/>
    <col min="6154" max="6154" width="12.33203125" style="297" bestFit="1" customWidth="1"/>
    <col min="6155" max="6155" width="6.66015625" style="297" customWidth="1"/>
    <col min="6156" max="6400" width="10.5" style="297" customWidth="1"/>
    <col min="6401" max="6402" width="6.66015625" style="297" customWidth="1"/>
    <col min="6403" max="6407" width="10.5" style="297" customWidth="1"/>
    <col min="6408" max="6408" width="7.16015625" style="297" customWidth="1"/>
    <col min="6409" max="6409" width="9.33203125" style="297" customWidth="1"/>
    <col min="6410" max="6410" width="12.33203125" style="297" bestFit="1" customWidth="1"/>
    <col min="6411" max="6411" width="6.66015625" style="297" customWidth="1"/>
    <col min="6412" max="6656" width="10.5" style="297" customWidth="1"/>
    <col min="6657" max="6658" width="6.66015625" style="297" customWidth="1"/>
    <col min="6659" max="6663" width="10.5" style="297" customWidth="1"/>
    <col min="6664" max="6664" width="7.16015625" style="297" customWidth="1"/>
    <col min="6665" max="6665" width="9.33203125" style="297" customWidth="1"/>
    <col min="6666" max="6666" width="12.33203125" style="297" bestFit="1" customWidth="1"/>
    <col min="6667" max="6667" width="6.66015625" style="297" customWidth="1"/>
    <col min="6668" max="6912" width="10.5" style="297" customWidth="1"/>
    <col min="6913" max="6914" width="6.66015625" style="297" customWidth="1"/>
    <col min="6915" max="6919" width="10.5" style="297" customWidth="1"/>
    <col min="6920" max="6920" width="7.16015625" style="297" customWidth="1"/>
    <col min="6921" max="6921" width="9.33203125" style="297" customWidth="1"/>
    <col min="6922" max="6922" width="12.33203125" style="297" bestFit="1" customWidth="1"/>
    <col min="6923" max="6923" width="6.66015625" style="297" customWidth="1"/>
    <col min="6924" max="7168" width="10.5" style="297" customWidth="1"/>
    <col min="7169" max="7170" width="6.66015625" style="297" customWidth="1"/>
    <col min="7171" max="7175" width="10.5" style="297" customWidth="1"/>
    <col min="7176" max="7176" width="7.16015625" style="297" customWidth="1"/>
    <col min="7177" max="7177" width="9.33203125" style="297" customWidth="1"/>
    <col min="7178" max="7178" width="12.33203125" style="297" bestFit="1" customWidth="1"/>
    <col min="7179" max="7179" width="6.66015625" style="297" customWidth="1"/>
    <col min="7180" max="7424" width="10.5" style="297" customWidth="1"/>
    <col min="7425" max="7426" width="6.66015625" style="297" customWidth="1"/>
    <col min="7427" max="7431" width="10.5" style="297" customWidth="1"/>
    <col min="7432" max="7432" width="7.16015625" style="297" customWidth="1"/>
    <col min="7433" max="7433" width="9.33203125" style="297" customWidth="1"/>
    <col min="7434" max="7434" width="12.33203125" style="297" bestFit="1" customWidth="1"/>
    <col min="7435" max="7435" width="6.66015625" style="297" customWidth="1"/>
    <col min="7436" max="7680" width="10.5" style="297" customWidth="1"/>
    <col min="7681" max="7682" width="6.66015625" style="297" customWidth="1"/>
    <col min="7683" max="7687" width="10.5" style="297" customWidth="1"/>
    <col min="7688" max="7688" width="7.16015625" style="297" customWidth="1"/>
    <col min="7689" max="7689" width="9.33203125" style="297" customWidth="1"/>
    <col min="7690" max="7690" width="12.33203125" style="297" bestFit="1" customWidth="1"/>
    <col min="7691" max="7691" width="6.66015625" style="297" customWidth="1"/>
    <col min="7692" max="7936" width="10.5" style="297" customWidth="1"/>
    <col min="7937" max="7938" width="6.66015625" style="297" customWidth="1"/>
    <col min="7939" max="7943" width="10.5" style="297" customWidth="1"/>
    <col min="7944" max="7944" width="7.16015625" style="297" customWidth="1"/>
    <col min="7945" max="7945" width="9.33203125" style="297" customWidth="1"/>
    <col min="7946" max="7946" width="12.33203125" style="297" bestFit="1" customWidth="1"/>
    <col min="7947" max="7947" width="6.66015625" style="297" customWidth="1"/>
    <col min="7948" max="8192" width="10.5" style="297" customWidth="1"/>
    <col min="8193" max="8194" width="6.66015625" style="297" customWidth="1"/>
    <col min="8195" max="8199" width="10.5" style="297" customWidth="1"/>
    <col min="8200" max="8200" width="7.16015625" style="297" customWidth="1"/>
    <col min="8201" max="8201" width="9.33203125" style="297" customWidth="1"/>
    <col min="8202" max="8202" width="12.33203125" style="297" bestFit="1" customWidth="1"/>
    <col min="8203" max="8203" width="6.66015625" style="297" customWidth="1"/>
    <col min="8204" max="8448" width="10.5" style="297" customWidth="1"/>
    <col min="8449" max="8450" width="6.66015625" style="297" customWidth="1"/>
    <col min="8451" max="8455" width="10.5" style="297" customWidth="1"/>
    <col min="8456" max="8456" width="7.16015625" style="297" customWidth="1"/>
    <col min="8457" max="8457" width="9.33203125" style="297" customWidth="1"/>
    <col min="8458" max="8458" width="12.33203125" style="297" bestFit="1" customWidth="1"/>
    <col min="8459" max="8459" width="6.66015625" style="297" customWidth="1"/>
    <col min="8460" max="8704" width="10.5" style="297" customWidth="1"/>
    <col min="8705" max="8706" width="6.66015625" style="297" customWidth="1"/>
    <col min="8707" max="8711" width="10.5" style="297" customWidth="1"/>
    <col min="8712" max="8712" width="7.16015625" style="297" customWidth="1"/>
    <col min="8713" max="8713" width="9.33203125" style="297" customWidth="1"/>
    <col min="8714" max="8714" width="12.33203125" style="297" bestFit="1" customWidth="1"/>
    <col min="8715" max="8715" width="6.66015625" style="297" customWidth="1"/>
    <col min="8716" max="8960" width="10.5" style="297" customWidth="1"/>
    <col min="8961" max="8962" width="6.66015625" style="297" customWidth="1"/>
    <col min="8963" max="8967" width="10.5" style="297" customWidth="1"/>
    <col min="8968" max="8968" width="7.16015625" style="297" customWidth="1"/>
    <col min="8969" max="8969" width="9.33203125" style="297" customWidth="1"/>
    <col min="8970" max="8970" width="12.33203125" style="297" bestFit="1" customWidth="1"/>
    <col min="8971" max="8971" width="6.66015625" style="297" customWidth="1"/>
    <col min="8972" max="9216" width="10.5" style="297" customWidth="1"/>
    <col min="9217" max="9218" width="6.66015625" style="297" customWidth="1"/>
    <col min="9219" max="9223" width="10.5" style="297" customWidth="1"/>
    <col min="9224" max="9224" width="7.16015625" style="297" customWidth="1"/>
    <col min="9225" max="9225" width="9.33203125" style="297" customWidth="1"/>
    <col min="9226" max="9226" width="12.33203125" style="297" bestFit="1" customWidth="1"/>
    <col min="9227" max="9227" width="6.66015625" style="297" customWidth="1"/>
    <col min="9228" max="9472" width="10.5" style="297" customWidth="1"/>
    <col min="9473" max="9474" width="6.66015625" style="297" customWidth="1"/>
    <col min="9475" max="9479" width="10.5" style="297" customWidth="1"/>
    <col min="9480" max="9480" width="7.16015625" style="297" customWidth="1"/>
    <col min="9481" max="9481" width="9.33203125" style="297" customWidth="1"/>
    <col min="9482" max="9482" width="12.33203125" style="297" bestFit="1" customWidth="1"/>
    <col min="9483" max="9483" width="6.66015625" style="297" customWidth="1"/>
    <col min="9484" max="9728" width="10.5" style="297" customWidth="1"/>
    <col min="9729" max="9730" width="6.66015625" style="297" customWidth="1"/>
    <col min="9731" max="9735" width="10.5" style="297" customWidth="1"/>
    <col min="9736" max="9736" width="7.16015625" style="297" customWidth="1"/>
    <col min="9737" max="9737" width="9.33203125" style="297" customWidth="1"/>
    <col min="9738" max="9738" width="12.33203125" style="297" bestFit="1" customWidth="1"/>
    <col min="9739" max="9739" width="6.66015625" style="297" customWidth="1"/>
    <col min="9740" max="9984" width="10.5" style="297" customWidth="1"/>
    <col min="9985" max="9986" width="6.66015625" style="297" customWidth="1"/>
    <col min="9987" max="9991" width="10.5" style="297" customWidth="1"/>
    <col min="9992" max="9992" width="7.16015625" style="297" customWidth="1"/>
    <col min="9993" max="9993" width="9.33203125" style="297" customWidth="1"/>
    <col min="9994" max="9994" width="12.33203125" style="297" bestFit="1" customWidth="1"/>
    <col min="9995" max="9995" width="6.66015625" style="297" customWidth="1"/>
    <col min="9996" max="10240" width="10.5" style="297" customWidth="1"/>
    <col min="10241" max="10242" width="6.66015625" style="297" customWidth="1"/>
    <col min="10243" max="10247" width="10.5" style="297" customWidth="1"/>
    <col min="10248" max="10248" width="7.16015625" style="297" customWidth="1"/>
    <col min="10249" max="10249" width="9.33203125" style="297" customWidth="1"/>
    <col min="10250" max="10250" width="12.33203125" style="297" bestFit="1" customWidth="1"/>
    <col min="10251" max="10251" width="6.66015625" style="297" customWidth="1"/>
    <col min="10252" max="10496" width="10.5" style="297" customWidth="1"/>
    <col min="10497" max="10498" width="6.66015625" style="297" customWidth="1"/>
    <col min="10499" max="10503" width="10.5" style="297" customWidth="1"/>
    <col min="10504" max="10504" width="7.16015625" style="297" customWidth="1"/>
    <col min="10505" max="10505" width="9.33203125" style="297" customWidth="1"/>
    <col min="10506" max="10506" width="12.33203125" style="297" bestFit="1" customWidth="1"/>
    <col min="10507" max="10507" width="6.66015625" style="297" customWidth="1"/>
    <col min="10508" max="10752" width="10.5" style="297" customWidth="1"/>
    <col min="10753" max="10754" width="6.66015625" style="297" customWidth="1"/>
    <col min="10755" max="10759" width="10.5" style="297" customWidth="1"/>
    <col min="10760" max="10760" width="7.16015625" style="297" customWidth="1"/>
    <col min="10761" max="10761" width="9.33203125" style="297" customWidth="1"/>
    <col min="10762" max="10762" width="12.33203125" style="297" bestFit="1" customWidth="1"/>
    <col min="10763" max="10763" width="6.66015625" style="297" customWidth="1"/>
    <col min="10764" max="11008" width="10.5" style="297" customWidth="1"/>
    <col min="11009" max="11010" width="6.66015625" style="297" customWidth="1"/>
    <col min="11011" max="11015" width="10.5" style="297" customWidth="1"/>
    <col min="11016" max="11016" width="7.16015625" style="297" customWidth="1"/>
    <col min="11017" max="11017" width="9.33203125" style="297" customWidth="1"/>
    <col min="11018" max="11018" width="12.33203125" style="297" bestFit="1" customWidth="1"/>
    <col min="11019" max="11019" width="6.66015625" style="297" customWidth="1"/>
    <col min="11020" max="11264" width="10.5" style="297" customWidth="1"/>
    <col min="11265" max="11266" width="6.66015625" style="297" customWidth="1"/>
    <col min="11267" max="11271" width="10.5" style="297" customWidth="1"/>
    <col min="11272" max="11272" width="7.16015625" style="297" customWidth="1"/>
    <col min="11273" max="11273" width="9.33203125" style="297" customWidth="1"/>
    <col min="11274" max="11274" width="12.33203125" style="297" bestFit="1" customWidth="1"/>
    <col min="11275" max="11275" width="6.66015625" style="297" customWidth="1"/>
    <col min="11276" max="11520" width="10.5" style="297" customWidth="1"/>
    <col min="11521" max="11522" width="6.66015625" style="297" customWidth="1"/>
    <col min="11523" max="11527" width="10.5" style="297" customWidth="1"/>
    <col min="11528" max="11528" width="7.16015625" style="297" customWidth="1"/>
    <col min="11529" max="11529" width="9.33203125" style="297" customWidth="1"/>
    <col min="11530" max="11530" width="12.33203125" style="297" bestFit="1" customWidth="1"/>
    <col min="11531" max="11531" width="6.66015625" style="297" customWidth="1"/>
    <col min="11532" max="11776" width="10.5" style="297" customWidth="1"/>
    <col min="11777" max="11778" width="6.66015625" style="297" customWidth="1"/>
    <col min="11779" max="11783" width="10.5" style="297" customWidth="1"/>
    <col min="11784" max="11784" width="7.16015625" style="297" customWidth="1"/>
    <col min="11785" max="11785" width="9.33203125" style="297" customWidth="1"/>
    <col min="11786" max="11786" width="12.33203125" style="297" bestFit="1" customWidth="1"/>
    <col min="11787" max="11787" width="6.66015625" style="297" customWidth="1"/>
    <col min="11788" max="12032" width="10.5" style="297" customWidth="1"/>
    <col min="12033" max="12034" width="6.66015625" style="297" customWidth="1"/>
    <col min="12035" max="12039" width="10.5" style="297" customWidth="1"/>
    <col min="12040" max="12040" width="7.16015625" style="297" customWidth="1"/>
    <col min="12041" max="12041" width="9.33203125" style="297" customWidth="1"/>
    <col min="12042" max="12042" width="12.33203125" style="297" bestFit="1" customWidth="1"/>
    <col min="12043" max="12043" width="6.66015625" style="297" customWidth="1"/>
    <col min="12044" max="12288" width="10.5" style="297" customWidth="1"/>
    <col min="12289" max="12290" width="6.66015625" style="297" customWidth="1"/>
    <col min="12291" max="12295" width="10.5" style="297" customWidth="1"/>
    <col min="12296" max="12296" width="7.16015625" style="297" customWidth="1"/>
    <col min="12297" max="12297" width="9.33203125" style="297" customWidth="1"/>
    <col min="12298" max="12298" width="12.33203125" style="297" bestFit="1" customWidth="1"/>
    <col min="12299" max="12299" width="6.66015625" style="297" customWidth="1"/>
    <col min="12300" max="12544" width="10.5" style="297" customWidth="1"/>
    <col min="12545" max="12546" width="6.66015625" style="297" customWidth="1"/>
    <col min="12547" max="12551" width="10.5" style="297" customWidth="1"/>
    <col min="12552" max="12552" width="7.16015625" style="297" customWidth="1"/>
    <col min="12553" max="12553" width="9.33203125" style="297" customWidth="1"/>
    <col min="12554" max="12554" width="12.33203125" style="297" bestFit="1" customWidth="1"/>
    <col min="12555" max="12555" width="6.66015625" style="297" customWidth="1"/>
    <col min="12556" max="12800" width="10.5" style="297" customWidth="1"/>
    <col min="12801" max="12802" width="6.66015625" style="297" customWidth="1"/>
    <col min="12803" max="12807" width="10.5" style="297" customWidth="1"/>
    <col min="12808" max="12808" width="7.16015625" style="297" customWidth="1"/>
    <col min="12809" max="12809" width="9.33203125" style="297" customWidth="1"/>
    <col min="12810" max="12810" width="12.33203125" style="297" bestFit="1" customWidth="1"/>
    <col min="12811" max="12811" width="6.66015625" style="297" customWidth="1"/>
    <col min="12812" max="13056" width="10.5" style="297" customWidth="1"/>
    <col min="13057" max="13058" width="6.66015625" style="297" customWidth="1"/>
    <col min="13059" max="13063" width="10.5" style="297" customWidth="1"/>
    <col min="13064" max="13064" width="7.16015625" style="297" customWidth="1"/>
    <col min="13065" max="13065" width="9.33203125" style="297" customWidth="1"/>
    <col min="13066" max="13066" width="12.33203125" style="297" bestFit="1" customWidth="1"/>
    <col min="13067" max="13067" width="6.66015625" style="297" customWidth="1"/>
    <col min="13068" max="13312" width="10.5" style="297" customWidth="1"/>
    <col min="13313" max="13314" width="6.66015625" style="297" customWidth="1"/>
    <col min="13315" max="13319" width="10.5" style="297" customWidth="1"/>
    <col min="13320" max="13320" width="7.16015625" style="297" customWidth="1"/>
    <col min="13321" max="13321" width="9.33203125" style="297" customWidth="1"/>
    <col min="13322" max="13322" width="12.33203125" style="297" bestFit="1" customWidth="1"/>
    <col min="13323" max="13323" width="6.66015625" style="297" customWidth="1"/>
    <col min="13324" max="13568" width="10.5" style="297" customWidth="1"/>
    <col min="13569" max="13570" width="6.66015625" style="297" customWidth="1"/>
    <col min="13571" max="13575" width="10.5" style="297" customWidth="1"/>
    <col min="13576" max="13576" width="7.16015625" style="297" customWidth="1"/>
    <col min="13577" max="13577" width="9.33203125" style="297" customWidth="1"/>
    <col min="13578" max="13578" width="12.33203125" style="297" bestFit="1" customWidth="1"/>
    <col min="13579" max="13579" width="6.66015625" style="297" customWidth="1"/>
    <col min="13580" max="13824" width="10.5" style="297" customWidth="1"/>
    <col min="13825" max="13826" width="6.66015625" style="297" customWidth="1"/>
    <col min="13827" max="13831" width="10.5" style="297" customWidth="1"/>
    <col min="13832" max="13832" width="7.16015625" style="297" customWidth="1"/>
    <col min="13833" max="13833" width="9.33203125" style="297" customWidth="1"/>
    <col min="13834" max="13834" width="12.33203125" style="297" bestFit="1" customWidth="1"/>
    <col min="13835" max="13835" width="6.66015625" style="297" customWidth="1"/>
    <col min="13836" max="14080" width="10.5" style="297" customWidth="1"/>
    <col min="14081" max="14082" width="6.66015625" style="297" customWidth="1"/>
    <col min="14083" max="14087" width="10.5" style="297" customWidth="1"/>
    <col min="14088" max="14088" width="7.16015625" style="297" customWidth="1"/>
    <col min="14089" max="14089" width="9.33203125" style="297" customWidth="1"/>
    <col min="14090" max="14090" width="12.33203125" style="297" bestFit="1" customWidth="1"/>
    <col min="14091" max="14091" width="6.66015625" style="297" customWidth="1"/>
    <col min="14092" max="14336" width="10.5" style="297" customWidth="1"/>
    <col min="14337" max="14338" width="6.66015625" style="297" customWidth="1"/>
    <col min="14339" max="14343" width="10.5" style="297" customWidth="1"/>
    <col min="14344" max="14344" width="7.16015625" style="297" customWidth="1"/>
    <col min="14345" max="14345" width="9.33203125" style="297" customWidth="1"/>
    <col min="14346" max="14346" width="12.33203125" style="297" bestFit="1" customWidth="1"/>
    <col min="14347" max="14347" width="6.66015625" style="297" customWidth="1"/>
    <col min="14348" max="14592" width="10.5" style="297" customWidth="1"/>
    <col min="14593" max="14594" width="6.66015625" style="297" customWidth="1"/>
    <col min="14595" max="14599" width="10.5" style="297" customWidth="1"/>
    <col min="14600" max="14600" width="7.16015625" style="297" customWidth="1"/>
    <col min="14601" max="14601" width="9.33203125" style="297" customWidth="1"/>
    <col min="14602" max="14602" width="12.33203125" style="297" bestFit="1" customWidth="1"/>
    <col min="14603" max="14603" width="6.66015625" style="297" customWidth="1"/>
    <col min="14604" max="14848" width="10.5" style="297" customWidth="1"/>
    <col min="14849" max="14850" width="6.66015625" style="297" customWidth="1"/>
    <col min="14851" max="14855" width="10.5" style="297" customWidth="1"/>
    <col min="14856" max="14856" width="7.16015625" style="297" customWidth="1"/>
    <col min="14857" max="14857" width="9.33203125" style="297" customWidth="1"/>
    <col min="14858" max="14858" width="12.33203125" style="297" bestFit="1" customWidth="1"/>
    <col min="14859" max="14859" width="6.66015625" style="297" customWidth="1"/>
    <col min="14860" max="15104" width="10.5" style="297" customWidth="1"/>
    <col min="15105" max="15106" width="6.66015625" style="297" customWidth="1"/>
    <col min="15107" max="15111" width="10.5" style="297" customWidth="1"/>
    <col min="15112" max="15112" width="7.16015625" style="297" customWidth="1"/>
    <col min="15113" max="15113" width="9.33203125" style="297" customWidth="1"/>
    <col min="15114" max="15114" width="12.33203125" style="297" bestFit="1" customWidth="1"/>
    <col min="15115" max="15115" width="6.66015625" style="297" customWidth="1"/>
    <col min="15116" max="15360" width="10.5" style="297" customWidth="1"/>
    <col min="15361" max="15362" width="6.66015625" style="297" customWidth="1"/>
    <col min="15363" max="15367" width="10.5" style="297" customWidth="1"/>
    <col min="15368" max="15368" width="7.16015625" style="297" customWidth="1"/>
    <col min="15369" max="15369" width="9.33203125" style="297" customWidth="1"/>
    <col min="15370" max="15370" width="12.33203125" style="297" bestFit="1" customWidth="1"/>
    <col min="15371" max="15371" width="6.66015625" style="297" customWidth="1"/>
    <col min="15372" max="15616" width="10.5" style="297" customWidth="1"/>
    <col min="15617" max="15618" width="6.66015625" style="297" customWidth="1"/>
    <col min="15619" max="15623" width="10.5" style="297" customWidth="1"/>
    <col min="15624" max="15624" width="7.16015625" style="297" customWidth="1"/>
    <col min="15625" max="15625" width="9.33203125" style="297" customWidth="1"/>
    <col min="15626" max="15626" width="12.33203125" style="297" bestFit="1" customWidth="1"/>
    <col min="15627" max="15627" width="6.66015625" style="297" customWidth="1"/>
    <col min="15628" max="15872" width="10.5" style="297" customWidth="1"/>
    <col min="15873" max="15874" width="6.66015625" style="297" customWidth="1"/>
    <col min="15875" max="15879" width="10.5" style="297" customWidth="1"/>
    <col min="15880" max="15880" width="7.16015625" style="297" customWidth="1"/>
    <col min="15881" max="15881" width="9.33203125" style="297" customWidth="1"/>
    <col min="15882" max="15882" width="12.33203125" style="297" bestFit="1" customWidth="1"/>
    <col min="15883" max="15883" width="6.66015625" style="297" customWidth="1"/>
    <col min="15884" max="16128" width="10.5" style="297" customWidth="1"/>
    <col min="16129" max="16130" width="6.66015625" style="297" customWidth="1"/>
    <col min="16131" max="16135" width="10.5" style="297" customWidth="1"/>
    <col min="16136" max="16136" width="7.16015625" style="297" customWidth="1"/>
    <col min="16137" max="16137" width="9.33203125" style="297" customWidth="1"/>
    <col min="16138" max="16138" width="12.33203125" style="297" bestFit="1" customWidth="1"/>
    <col min="16139" max="16139" width="6.66015625" style="297" customWidth="1"/>
    <col min="16140" max="16384" width="10.5" style="297" customWidth="1"/>
  </cols>
  <sheetData>
    <row r="4" spans="2:10" ht="13.5">
      <c r="B4" s="296" t="s">
        <v>534</v>
      </c>
      <c r="C4" s="296"/>
      <c r="D4" s="296"/>
      <c r="E4" s="296"/>
      <c r="F4" s="296"/>
      <c r="G4" s="296"/>
      <c r="H4" s="296"/>
      <c r="I4" s="296"/>
      <c r="J4" s="296"/>
    </row>
    <row r="5" spans="2:11" ht="50.1" customHeight="1">
      <c r="B5" s="572" t="s">
        <v>547</v>
      </c>
      <c r="C5" s="573"/>
      <c r="D5" s="573"/>
      <c r="E5" s="573"/>
      <c r="F5" s="573"/>
      <c r="G5" s="573"/>
      <c r="H5" s="573"/>
      <c r="I5" s="573"/>
      <c r="J5" s="573"/>
      <c r="K5" s="574"/>
    </row>
    <row r="6" spans="2:10" ht="13.5">
      <c r="B6" s="296"/>
      <c r="C6" s="296"/>
      <c r="D6" s="296"/>
      <c r="E6" s="296"/>
      <c r="F6" s="296"/>
      <c r="G6" s="296"/>
      <c r="H6" s="296"/>
      <c r="I6" s="296"/>
      <c r="J6" s="296"/>
    </row>
    <row r="7" spans="2:11" ht="15.75">
      <c r="B7" s="575" t="s">
        <v>540</v>
      </c>
      <c r="C7" s="575"/>
      <c r="D7" s="575"/>
      <c r="E7" s="575"/>
      <c r="F7" s="575"/>
      <c r="G7" s="575"/>
      <c r="H7" s="575"/>
      <c r="I7" s="575"/>
      <c r="J7" s="575"/>
      <c r="K7" s="575"/>
    </row>
    <row r="8" spans="2:10" ht="13.5">
      <c r="B8" s="296"/>
      <c r="C8" s="296"/>
      <c r="D8" s="296"/>
      <c r="E8" s="296"/>
      <c r="F8" s="296"/>
      <c r="G8" s="296"/>
      <c r="H8" s="296"/>
      <c r="I8" s="296"/>
      <c r="J8" s="296"/>
    </row>
    <row r="9" spans="2:10" ht="13.5">
      <c r="B9" s="296"/>
      <c r="C9" s="298" t="s">
        <v>548</v>
      </c>
      <c r="D9" s="296"/>
      <c r="E9" s="296"/>
      <c r="F9" s="296"/>
      <c r="G9" s="296"/>
      <c r="H9" s="296"/>
      <c r="I9" s="296"/>
      <c r="J9" s="296"/>
    </row>
    <row r="10" spans="2:12" ht="13.5">
      <c r="B10" s="296"/>
      <c r="C10" s="296"/>
      <c r="D10" s="296" t="s">
        <v>549</v>
      </c>
      <c r="E10" s="296"/>
      <c r="F10" s="296"/>
      <c r="G10" s="296"/>
      <c r="H10" s="296"/>
      <c r="I10" s="576">
        <f>'ELSil 1Rozpočet'!B24</f>
        <v>0</v>
      </c>
      <c r="J10" s="576"/>
      <c r="L10" s="299"/>
    </row>
    <row r="11" spans="2:12" ht="13.5">
      <c r="B11" s="296"/>
      <c r="C11" s="296"/>
      <c r="D11" s="296" t="s">
        <v>550</v>
      </c>
      <c r="E11" s="296"/>
      <c r="F11" s="296"/>
      <c r="G11" s="296"/>
      <c r="H11" s="296"/>
      <c r="I11" s="576">
        <f>'ElSla KR'!F24</f>
        <v>0</v>
      </c>
      <c r="J11" s="576"/>
      <c r="L11" s="299"/>
    </row>
    <row r="12" spans="2:12" ht="13.5">
      <c r="B12" s="296"/>
      <c r="C12" s="296"/>
      <c r="D12" s="296" t="s">
        <v>551</v>
      </c>
      <c r="E12" s="296"/>
      <c r="F12" s="296"/>
      <c r="G12" s="296"/>
      <c r="H12" s="296"/>
      <c r="I12" s="576">
        <f>'1 - Stavební práce pro 1P...'!J27</f>
        <v>0</v>
      </c>
      <c r="J12" s="576"/>
      <c r="L12" s="299"/>
    </row>
    <row r="13" spans="2:12" ht="13.5">
      <c r="B13" s="296"/>
      <c r="C13" s="296"/>
      <c r="D13" s="300"/>
      <c r="E13" s="300"/>
      <c r="F13" s="300"/>
      <c r="G13" s="300"/>
      <c r="H13" s="300"/>
      <c r="I13" s="569"/>
      <c r="J13" s="569"/>
      <c r="L13" s="301"/>
    </row>
    <row r="14" spans="2:12" ht="13.5">
      <c r="B14" s="296"/>
      <c r="C14" s="296"/>
      <c r="D14" s="302" t="s">
        <v>543</v>
      </c>
      <c r="E14" s="296"/>
      <c r="F14" s="296"/>
      <c r="G14" s="296"/>
      <c r="H14" s="296"/>
      <c r="I14" s="568">
        <f>SUM(I10:J13)</f>
        <v>0</v>
      </c>
      <c r="J14" s="568"/>
      <c r="L14" s="301"/>
    </row>
    <row r="15" spans="2:12" ht="13.5">
      <c r="B15" s="296"/>
      <c r="C15" s="296"/>
      <c r="D15" s="296"/>
      <c r="E15" s="296"/>
      <c r="F15" s="296"/>
      <c r="G15" s="296"/>
      <c r="H15" s="296"/>
      <c r="I15" s="303"/>
      <c r="J15" s="303"/>
      <c r="L15" s="301"/>
    </row>
    <row r="16" spans="2:12" ht="13.5">
      <c r="B16" s="296"/>
      <c r="C16" s="300"/>
      <c r="D16" s="304"/>
      <c r="E16" s="300"/>
      <c r="F16" s="300"/>
      <c r="G16" s="300"/>
      <c r="H16" s="300"/>
      <c r="I16" s="569"/>
      <c r="J16" s="569"/>
      <c r="L16" s="301"/>
    </row>
    <row r="17" spans="2:10" ht="13.5">
      <c r="B17" s="296"/>
      <c r="C17" s="296"/>
      <c r="D17" s="302"/>
      <c r="E17" s="296"/>
      <c r="F17" s="296"/>
      <c r="G17" s="296"/>
      <c r="H17" s="296"/>
      <c r="I17" s="305"/>
      <c r="J17" s="305"/>
    </row>
    <row r="18" spans="2:10" ht="13.5">
      <c r="B18" s="296"/>
      <c r="C18" s="298" t="s">
        <v>552</v>
      </c>
      <c r="D18" s="302"/>
      <c r="E18" s="296"/>
      <c r="F18" s="296"/>
      <c r="G18" s="296"/>
      <c r="H18" s="296"/>
      <c r="I18" s="568">
        <f>I14</f>
        <v>0</v>
      </c>
      <c r="J18" s="568"/>
    </row>
    <row r="19" spans="2:10" ht="13.5">
      <c r="B19" s="296"/>
      <c r="C19" s="306"/>
      <c r="D19" s="302"/>
      <c r="E19" s="296"/>
      <c r="F19" s="296"/>
      <c r="G19" s="296"/>
      <c r="H19" s="296"/>
      <c r="I19" s="305"/>
      <c r="J19" s="305"/>
    </row>
    <row r="20" spans="2:10" ht="13.5">
      <c r="B20" s="296"/>
      <c r="C20" s="306"/>
      <c r="D20" s="302"/>
      <c r="E20" s="296"/>
      <c r="F20" s="296"/>
      <c r="G20" s="296"/>
      <c r="H20" s="296"/>
      <c r="I20" s="305"/>
      <c r="J20" s="305"/>
    </row>
    <row r="21" spans="2:10" ht="13.5">
      <c r="B21" s="296"/>
      <c r="C21" s="296"/>
      <c r="D21" s="302"/>
      <c r="E21" s="296"/>
      <c r="F21" s="296"/>
      <c r="G21" s="296"/>
      <c r="H21" s="296"/>
      <c r="I21" s="305"/>
      <c r="J21" s="305"/>
    </row>
    <row r="22" spans="2:10" ht="13.5">
      <c r="B22" s="296"/>
      <c r="C22" s="296"/>
      <c r="D22" s="296"/>
      <c r="E22" s="296"/>
      <c r="F22" s="296"/>
      <c r="G22" s="296"/>
      <c r="H22" s="296"/>
      <c r="I22" s="303"/>
      <c r="J22" s="303"/>
    </row>
    <row r="23" spans="2:10" ht="13.5">
      <c r="B23" s="296"/>
      <c r="C23" s="296"/>
      <c r="D23" s="296"/>
      <c r="E23" s="296"/>
      <c r="F23" s="296"/>
      <c r="G23" s="296"/>
      <c r="H23" s="296"/>
      <c r="I23" s="305"/>
      <c r="J23" s="305"/>
    </row>
    <row r="24" spans="2:10" ht="13.5">
      <c r="B24" s="296"/>
      <c r="C24" s="296"/>
      <c r="D24" s="296"/>
      <c r="E24" s="296"/>
      <c r="F24" s="296"/>
      <c r="G24" s="296"/>
      <c r="H24" s="296"/>
      <c r="I24" s="305"/>
      <c r="J24" s="305"/>
    </row>
    <row r="25" spans="2:11" s="308" customFormat="1" ht="24.95" customHeight="1">
      <c r="B25" s="296"/>
      <c r="C25" s="296"/>
      <c r="D25" s="296"/>
      <c r="E25" s="296"/>
      <c r="F25" s="296"/>
      <c r="G25" s="296"/>
      <c r="H25" s="296"/>
      <c r="I25" s="303"/>
      <c r="J25" s="303"/>
      <c r="K25" s="307"/>
    </row>
    <row r="26" spans="2:11" ht="13.5">
      <c r="B26" s="296"/>
      <c r="C26" s="298" t="s">
        <v>545</v>
      </c>
      <c r="D26" s="296"/>
      <c r="E26" s="296"/>
      <c r="F26" s="296"/>
      <c r="G26" s="296"/>
      <c r="H26" s="296"/>
      <c r="I26" s="570">
        <f>I18</f>
        <v>0</v>
      </c>
      <c r="J26" s="570"/>
      <c r="K26" s="307"/>
    </row>
    <row r="27" spans="2:11" ht="13.5">
      <c r="B27" s="309"/>
      <c r="C27" s="310" t="s">
        <v>31</v>
      </c>
      <c r="D27" s="309"/>
      <c r="E27" s="311">
        <v>0.21</v>
      </c>
      <c r="F27" s="309"/>
      <c r="G27" s="309"/>
      <c r="H27" s="309"/>
      <c r="I27" s="568">
        <f>(SUM(I26))*0.21</f>
        <v>0</v>
      </c>
      <c r="J27" s="568"/>
      <c r="K27" s="307"/>
    </row>
    <row r="28" spans="2:11" ht="13.5" thickBot="1">
      <c r="B28" s="309"/>
      <c r="C28" s="309"/>
      <c r="D28" s="309"/>
      <c r="E28" s="312"/>
      <c r="F28" s="309"/>
      <c r="G28" s="309"/>
      <c r="H28" s="309"/>
      <c r="I28" s="571"/>
      <c r="J28" s="571"/>
      <c r="K28" s="307"/>
    </row>
    <row r="29" spans="2:11" ht="15.75" thickBot="1">
      <c r="B29" s="313"/>
      <c r="C29" s="314" t="s">
        <v>546</v>
      </c>
      <c r="D29" s="315"/>
      <c r="E29" s="315"/>
      <c r="F29" s="315"/>
      <c r="G29" s="315"/>
      <c r="H29" s="315"/>
      <c r="I29" s="567">
        <f>SUM(I26:J27)</f>
        <v>0</v>
      </c>
      <c r="J29" s="567"/>
      <c r="K29" s="316"/>
    </row>
    <row r="30" spans="2:10" ht="13.5">
      <c r="B30" s="296"/>
      <c r="C30" s="296"/>
      <c r="D30" s="296"/>
      <c r="E30" s="296"/>
      <c r="F30" s="296"/>
      <c r="G30" s="296"/>
      <c r="H30" s="296"/>
      <c r="I30" s="317"/>
      <c r="J30" s="317"/>
    </row>
    <row r="44" ht="13.5">
      <c r="B44" s="318"/>
    </row>
  </sheetData>
  <mergeCells count="13">
    <mergeCell ref="I13:J13"/>
    <mergeCell ref="B5:K5"/>
    <mergeCell ref="B7:K7"/>
    <mergeCell ref="I10:J10"/>
    <mergeCell ref="I11:J11"/>
    <mergeCell ref="I12:J12"/>
    <mergeCell ref="I29:J29"/>
    <mergeCell ref="I14:J14"/>
    <mergeCell ref="I16:J16"/>
    <mergeCell ref="I18:J18"/>
    <mergeCell ref="I26:J26"/>
    <mergeCell ref="I27:J27"/>
    <mergeCell ref="I28:J28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view="pageBreakPreview" zoomScale="115" zoomScaleSheetLayoutView="115" workbookViewId="0" topLeftCell="A58">
      <selection activeCell="C93" sqref="C93"/>
    </sheetView>
  </sheetViews>
  <sheetFormatPr defaultColWidth="9.33203125" defaultRowHeight="13.5"/>
  <cols>
    <col min="1" max="1" width="64.16015625" style="320" bestFit="1" customWidth="1"/>
    <col min="2" max="2" width="18.33203125" style="320" customWidth="1"/>
    <col min="3" max="3" width="9.16015625" style="321" bestFit="1" customWidth="1"/>
    <col min="4" max="4" width="11.5" style="321" bestFit="1" customWidth="1"/>
    <col min="5" max="5" width="14.66015625" style="321" bestFit="1" customWidth="1"/>
    <col min="6" max="6" width="15.5" style="320" bestFit="1" customWidth="1"/>
    <col min="7" max="7" width="9.16015625" style="321" bestFit="1" customWidth="1"/>
    <col min="8" max="8" width="14.83203125" style="321" customWidth="1"/>
    <col min="9" max="9" width="14.66015625" style="321" bestFit="1" customWidth="1"/>
    <col min="10" max="10" width="9.33203125" style="326" customWidth="1"/>
    <col min="11" max="11" width="14.83203125" style="326" customWidth="1"/>
    <col min="12" max="12" width="9.33203125" style="327" hidden="1" customWidth="1"/>
    <col min="13" max="256" width="9.33203125" style="326" customWidth="1"/>
    <col min="257" max="257" width="64.16015625" style="326" bestFit="1" customWidth="1"/>
    <col min="258" max="258" width="18.33203125" style="326" customWidth="1"/>
    <col min="259" max="259" width="9.16015625" style="326" bestFit="1" customWidth="1"/>
    <col min="260" max="260" width="11.5" style="326" bestFit="1" customWidth="1"/>
    <col min="261" max="261" width="14.66015625" style="326" bestFit="1" customWidth="1"/>
    <col min="262" max="262" width="15.5" style="326" bestFit="1" customWidth="1"/>
    <col min="263" max="263" width="9.16015625" style="326" bestFit="1" customWidth="1"/>
    <col min="264" max="264" width="14.83203125" style="326" customWidth="1"/>
    <col min="265" max="265" width="14.66015625" style="326" bestFit="1" customWidth="1"/>
    <col min="266" max="266" width="9.33203125" style="326" customWidth="1"/>
    <col min="267" max="267" width="14.83203125" style="326" customWidth="1"/>
    <col min="268" max="268" width="9.33203125" style="326" hidden="1" customWidth="1"/>
    <col min="269" max="512" width="9.33203125" style="326" customWidth="1"/>
    <col min="513" max="513" width="64.16015625" style="326" bestFit="1" customWidth="1"/>
    <col min="514" max="514" width="18.33203125" style="326" customWidth="1"/>
    <col min="515" max="515" width="9.16015625" style="326" bestFit="1" customWidth="1"/>
    <col min="516" max="516" width="11.5" style="326" bestFit="1" customWidth="1"/>
    <col min="517" max="517" width="14.66015625" style="326" bestFit="1" customWidth="1"/>
    <col min="518" max="518" width="15.5" style="326" bestFit="1" customWidth="1"/>
    <col min="519" max="519" width="9.16015625" style="326" bestFit="1" customWidth="1"/>
    <col min="520" max="520" width="14.83203125" style="326" customWidth="1"/>
    <col min="521" max="521" width="14.66015625" style="326" bestFit="1" customWidth="1"/>
    <col min="522" max="522" width="9.33203125" style="326" customWidth="1"/>
    <col min="523" max="523" width="14.83203125" style="326" customWidth="1"/>
    <col min="524" max="524" width="9.33203125" style="326" hidden="1" customWidth="1"/>
    <col min="525" max="768" width="9.33203125" style="326" customWidth="1"/>
    <col min="769" max="769" width="64.16015625" style="326" bestFit="1" customWidth="1"/>
    <col min="770" max="770" width="18.33203125" style="326" customWidth="1"/>
    <col min="771" max="771" width="9.16015625" style="326" bestFit="1" customWidth="1"/>
    <col min="772" max="772" width="11.5" style="326" bestFit="1" customWidth="1"/>
    <col min="773" max="773" width="14.66015625" style="326" bestFit="1" customWidth="1"/>
    <col min="774" max="774" width="15.5" style="326" bestFit="1" customWidth="1"/>
    <col min="775" max="775" width="9.16015625" style="326" bestFit="1" customWidth="1"/>
    <col min="776" max="776" width="14.83203125" style="326" customWidth="1"/>
    <col min="777" max="777" width="14.66015625" style="326" bestFit="1" customWidth="1"/>
    <col min="778" max="778" width="9.33203125" style="326" customWidth="1"/>
    <col min="779" max="779" width="14.83203125" style="326" customWidth="1"/>
    <col min="780" max="780" width="9.33203125" style="326" hidden="1" customWidth="1"/>
    <col min="781" max="1024" width="9.33203125" style="326" customWidth="1"/>
    <col min="1025" max="1025" width="64.16015625" style="326" bestFit="1" customWidth="1"/>
    <col min="1026" max="1026" width="18.33203125" style="326" customWidth="1"/>
    <col min="1027" max="1027" width="9.16015625" style="326" bestFit="1" customWidth="1"/>
    <col min="1028" max="1028" width="11.5" style="326" bestFit="1" customWidth="1"/>
    <col min="1029" max="1029" width="14.66015625" style="326" bestFit="1" customWidth="1"/>
    <col min="1030" max="1030" width="15.5" style="326" bestFit="1" customWidth="1"/>
    <col min="1031" max="1031" width="9.16015625" style="326" bestFit="1" customWidth="1"/>
    <col min="1032" max="1032" width="14.83203125" style="326" customWidth="1"/>
    <col min="1033" max="1033" width="14.66015625" style="326" bestFit="1" customWidth="1"/>
    <col min="1034" max="1034" width="9.33203125" style="326" customWidth="1"/>
    <col min="1035" max="1035" width="14.83203125" style="326" customWidth="1"/>
    <col min="1036" max="1036" width="9.33203125" style="326" hidden="1" customWidth="1"/>
    <col min="1037" max="1280" width="9.33203125" style="326" customWidth="1"/>
    <col min="1281" max="1281" width="64.16015625" style="326" bestFit="1" customWidth="1"/>
    <col min="1282" max="1282" width="18.33203125" style="326" customWidth="1"/>
    <col min="1283" max="1283" width="9.16015625" style="326" bestFit="1" customWidth="1"/>
    <col min="1284" max="1284" width="11.5" style="326" bestFit="1" customWidth="1"/>
    <col min="1285" max="1285" width="14.66015625" style="326" bestFit="1" customWidth="1"/>
    <col min="1286" max="1286" width="15.5" style="326" bestFit="1" customWidth="1"/>
    <col min="1287" max="1287" width="9.16015625" style="326" bestFit="1" customWidth="1"/>
    <col min="1288" max="1288" width="14.83203125" style="326" customWidth="1"/>
    <col min="1289" max="1289" width="14.66015625" style="326" bestFit="1" customWidth="1"/>
    <col min="1290" max="1290" width="9.33203125" style="326" customWidth="1"/>
    <col min="1291" max="1291" width="14.83203125" style="326" customWidth="1"/>
    <col min="1292" max="1292" width="9.33203125" style="326" hidden="1" customWidth="1"/>
    <col min="1293" max="1536" width="9.33203125" style="326" customWidth="1"/>
    <col min="1537" max="1537" width="64.16015625" style="326" bestFit="1" customWidth="1"/>
    <col min="1538" max="1538" width="18.33203125" style="326" customWidth="1"/>
    <col min="1539" max="1539" width="9.16015625" style="326" bestFit="1" customWidth="1"/>
    <col min="1540" max="1540" width="11.5" style="326" bestFit="1" customWidth="1"/>
    <col min="1541" max="1541" width="14.66015625" style="326" bestFit="1" customWidth="1"/>
    <col min="1542" max="1542" width="15.5" style="326" bestFit="1" customWidth="1"/>
    <col min="1543" max="1543" width="9.16015625" style="326" bestFit="1" customWidth="1"/>
    <col min="1544" max="1544" width="14.83203125" style="326" customWidth="1"/>
    <col min="1545" max="1545" width="14.66015625" style="326" bestFit="1" customWidth="1"/>
    <col min="1546" max="1546" width="9.33203125" style="326" customWidth="1"/>
    <col min="1547" max="1547" width="14.83203125" style="326" customWidth="1"/>
    <col min="1548" max="1548" width="9.33203125" style="326" hidden="1" customWidth="1"/>
    <col min="1549" max="1792" width="9.33203125" style="326" customWidth="1"/>
    <col min="1793" max="1793" width="64.16015625" style="326" bestFit="1" customWidth="1"/>
    <col min="1794" max="1794" width="18.33203125" style="326" customWidth="1"/>
    <col min="1795" max="1795" width="9.16015625" style="326" bestFit="1" customWidth="1"/>
    <col min="1796" max="1796" width="11.5" style="326" bestFit="1" customWidth="1"/>
    <col min="1797" max="1797" width="14.66015625" style="326" bestFit="1" customWidth="1"/>
    <col min="1798" max="1798" width="15.5" style="326" bestFit="1" customWidth="1"/>
    <col min="1799" max="1799" width="9.16015625" style="326" bestFit="1" customWidth="1"/>
    <col min="1800" max="1800" width="14.83203125" style="326" customWidth="1"/>
    <col min="1801" max="1801" width="14.66015625" style="326" bestFit="1" customWidth="1"/>
    <col min="1802" max="1802" width="9.33203125" style="326" customWidth="1"/>
    <col min="1803" max="1803" width="14.83203125" style="326" customWidth="1"/>
    <col min="1804" max="1804" width="9.33203125" style="326" hidden="1" customWidth="1"/>
    <col min="1805" max="2048" width="9.33203125" style="326" customWidth="1"/>
    <col min="2049" max="2049" width="64.16015625" style="326" bestFit="1" customWidth="1"/>
    <col min="2050" max="2050" width="18.33203125" style="326" customWidth="1"/>
    <col min="2051" max="2051" width="9.16015625" style="326" bestFit="1" customWidth="1"/>
    <col min="2052" max="2052" width="11.5" style="326" bestFit="1" customWidth="1"/>
    <col min="2053" max="2053" width="14.66015625" style="326" bestFit="1" customWidth="1"/>
    <col min="2054" max="2054" width="15.5" style="326" bestFit="1" customWidth="1"/>
    <col min="2055" max="2055" width="9.16015625" style="326" bestFit="1" customWidth="1"/>
    <col min="2056" max="2056" width="14.83203125" style="326" customWidth="1"/>
    <col min="2057" max="2057" width="14.66015625" style="326" bestFit="1" customWidth="1"/>
    <col min="2058" max="2058" width="9.33203125" style="326" customWidth="1"/>
    <col min="2059" max="2059" width="14.83203125" style="326" customWidth="1"/>
    <col min="2060" max="2060" width="9.33203125" style="326" hidden="1" customWidth="1"/>
    <col min="2061" max="2304" width="9.33203125" style="326" customWidth="1"/>
    <col min="2305" max="2305" width="64.16015625" style="326" bestFit="1" customWidth="1"/>
    <col min="2306" max="2306" width="18.33203125" style="326" customWidth="1"/>
    <col min="2307" max="2307" width="9.16015625" style="326" bestFit="1" customWidth="1"/>
    <col min="2308" max="2308" width="11.5" style="326" bestFit="1" customWidth="1"/>
    <col min="2309" max="2309" width="14.66015625" style="326" bestFit="1" customWidth="1"/>
    <col min="2310" max="2310" width="15.5" style="326" bestFit="1" customWidth="1"/>
    <col min="2311" max="2311" width="9.16015625" style="326" bestFit="1" customWidth="1"/>
    <col min="2312" max="2312" width="14.83203125" style="326" customWidth="1"/>
    <col min="2313" max="2313" width="14.66015625" style="326" bestFit="1" customWidth="1"/>
    <col min="2314" max="2314" width="9.33203125" style="326" customWidth="1"/>
    <col min="2315" max="2315" width="14.83203125" style="326" customWidth="1"/>
    <col min="2316" max="2316" width="9.33203125" style="326" hidden="1" customWidth="1"/>
    <col min="2317" max="2560" width="9.33203125" style="326" customWidth="1"/>
    <col min="2561" max="2561" width="64.16015625" style="326" bestFit="1" customWidth="1"/>
    <col min="2562" max="2562" width="18.33203125" style="326" customWidth="1"/>
    <col min="2563" max="2563" width="9.16015625" style="326" bestFit="1" customWidth="1"/>
    <col min="2564" max="2564" width="11.5" style="326" bestFit="1" customWidth="1"/>
    <col min="2565" max="2565" width="14.66015625" style="326" bestFit="1" customWidth="1"/>
    <col min="2566" max="2566" width="15.5" style="326" bestFit="1" customWidth="1"/>
    <col min="2567" max="2567" width="9.16015625" style="326" bestFit="1" customWidth="1"/>
    <col min="2568" max="2568" width="14.83203125" style="326" customWidth="1"/>
    <col min="2569" max="2569" width="14.66015625" style="326" bestFit="1" customWidth="1"/>
    <col min="2570" max="2570" width="9.33203125" style="326" customWidth="1"/>
    <col min="2571" max="2571" width="14.83203125" style="326" customWidth="1"/>
    <col min="2572" max="2572" width="9.33203125" style="326" hidden="1" customWidth="1"/>
    <col min="2573" max="2816" width="9.33203125" style="326" customWidth="1"/>
    <col min="2817" max="2817" width="64.16015625" style="326" bestFit="1" customWidth="1"/>
    <col min="2818" max="2818" width="18.33203125" style="326" customWidth="1"/>
    <col min="2819" max="2819" width="9.16015625" style="326" bestFit="1" customWidth="1"/>
    <col min="2820" max="2820" width="11.5" style="326" bestFit="1" customWidth="1"/>
    <col min="2821" max="2821" width="14.66015625" style="326" bestFit="1" customWidth="1"/>
    <col min="2822" max="2822" width="15.5" style="326" bestFit="1" customWidth="1"/>
    <col min="2823" max="2823" width="9.16015625" style="326" bestFit="1" customWidth="1"/>
    <col min="2824" max="2824" width="14.83203125" style="326" customWidth="1"/>
    <col min="2825" max="2825" width="14.66015625" style="326" bestFit="1" customWidth="1"/>
    <col min="2826" max="2826" width="9.33203125" style="326" customWidth="1"/>
    <col min="2827" max="2827" width="14.83203125" style="326" customWidth="1"/>
    <col min="2828" max="2828" width="9.33203125" style="326" hidden="1" customWidth="1"/>
    <col min="2829" max="3072" width="9.33203125" style="326" customWidth="1"/>
    <col min="3073" max="3073" width="64.16015625" style="326" bestFit="1" customWidth="1"/>
    <col min="3074" max="3074" width="18.33203125" style="326" customWidth="1"/>
    <col min="3075" max="3075" width="9.16015625" style="326" bestFit="1" customWidth="1"/>
    <col min="3076" max="3076" width="11.5" style="326" bestFit="1" customWidth="1"/>
    <col min="3077" max="3077" width="14.66015625" style="326" bestFit="1" customWidth="1"/>
    <col min="3078" max="3078" width="15.5" style="326" bestFit="1" customWidth="1"/>
    <col min="3079" max="3079" width="9.16015625" style="326" bestFit="1" customWidth="1"/>
    <col min="3080" max="3080" width="14.83203125" style="326" customWidth="1"/>
    <col min="3081" max="3081" width="14.66015625" style="326" bestFit="1" customWidth="1"/>
    <col min="3082" max="3082" width="9.33203125" style="326" customWidth="1"/>
    <col min="3083" max="3083" width="14.83203125" style="326" customWidth="1"/>
    <col min="3084" max="3084" width="9.33203125" style="326" hidden="1" customWidth="1"/>
    <col min="3085" max="3328" width="9.33203125" style="326" customWidth="1"/>
    <col min="3329" max="3329" width="64.16015625" style="326" bestFit="1" customWidth="1"/>
    <col min="3330" max="3330" width="18.33203125" style="326" customWidth="1"/>
    <col min="3331" max="3331" width="9.16015625" style="326" bestFit="1" customWidth="1"/>
    <col min="3332" max="3332" width="11.5" style="326" bestFit="1" customWidth="1"/>
    <col min="3333" max="3333" width="14.66015625" style="326" bestFit="1" customWidth="1"/>
    <col min="3334" max="3334" width="15.5" style="326" bestFit="1" customWidth="1"/>
    <col min="3335" max="3335" width="9.16015625" style="326" bestFit="1" customWidth="1"/>
    <col min="3336" max="3336" width="14.83203125" style="326" customWidth="1"/>
    <col min="3337" max="3337" width="14.66015625" style="326" bestFit="1" customWidth="1"/>
    <col min="3338" max="3338" width="9.33203125" style="326" customWidth="1"/>
    <col min="3339" max="3339" width="14.83203125" style="326" customWidth="1"/>
    <col min="3340" max="3340" width="9.33203125" style="326" hidden="1" customWidth="1"/>
    <col min="3341" max="3584" width="9.33203125" style="326" customWidth="1"/>
    <col min="3585" max="3585" width="64.16015625" style="326" bestFit="1" customWidth="1"/>
    <col min="3586" max="3586" width="18.33203125" style="326" customWidth="1"/>
    <col min="3587" max="3587" width="9.16015625" style="326" bestFit="1" customWidth="1"/>
    <col min="3588" max="3588" width="11.5" style="326" bestFit="1" customWidth="1"/>
    <col min="3589" max="3589" width="14.66015625" style="326" bestFit="1" customWidth="1"/>
    <col min="3590" max="3590" width="15.5" style="326" bestFit="1" customWidth="1"/>
    <col min="3591" max="3591" width="9.16015625" style="326" bestFit="1" customWidth="1"/>
    <col min="3592" max="3592" width="14.83203125" style="326" customWidth="1"/>
    <col min="3593" max="3593" width="14.66015625" style="326" bestFit="1" customWidth="1"/>
    <col min="3594" max="3594" width="9.33203125" style="326" customWidth="1"/>
    <col min="3595" max="3595" width="14.83203125" style="326" customWidth="1"/>
    <col min="3596" max="3596" width="9.33203125" style="326" hidden="1" customWidth="1"/>
    <col min="3597" max="3840" width="9.33203125" style="326" customWidth="1"/>
    <col min="3841" max="3841" width="64.16015625" style="326" bestFit="1" customWidth="1"/>
    <col min="3842" max="3842" width="18.33203125" style="326" customWidth="1"/>
    <col min="3843" max="3843" width="9.16015625" style="326" bestFit="1" customWidth="1"/>
    <col min="3844" max="3844" width="11.5" style="326" bestFit="1" customWidth="1"/>
    <col min="3845" max="3845" width="14.66015625" style="326" bestFit="1" customWidth="1"/>
    <col min="3846" max="3846" width="15.5" style="326" bestFit="1" customWidth="1"/>
    <col min="3847" max="3847" width="9.16015625" style="326" bestFit="1" customWidth="1"/>
    <col min="3848" max="3848" width="14.83203125" style="326" customWidth="1"/>
    <col min="3849" max="3849" width="14.66015625" style="326" bestFit="1" customWidth="1"/>
    <col min="3850" max="3850" width="9.33203125" style="326" customWidth="1"/>
    <col min="3851" max="3851" width="14.83203125" style="326" customWidth="1"/>
    <col min="3852" max="3852" width="9.33203125" style="326" hidden="1" customWidth="1"/>
    <col min="3853" max="4096" width="9.33203125" style="326" customWidth="1"/>
    <col min="4097" max="4097" width="64.16015625" style="326" bestFit="1" customWidth="1"/>
    <col min="4098" max="4098" width="18.33203125" style="326" customWidth="1"/>
    <col min="4099" max="4099" width="9.16015625" style="326" bestFit="1" customWidth="1"/>
    <col min="4100" max="4100" width="11.5" style="326" bestFit="1" customWidth="1"/>
    <col min="4101" max="4101" width="14.66015625" style="326" bestFit="1" customWidth="1"/>
    <col min="4102" max="4102" width="15.5" style="326" bestFit="1" customWidth="1"/>
    <col min="4103" max="4103" width="9.16015625" style="326" bestFit="1" customWidth="1"/>
    <col min="4104" max="4104" width="14.83203125" style="326" customWidth="1"/>
    <col min="4105" max="4105" width="14.66015625" style="326" bestFit="1" customWidth="1"/>
    <col min="4106" max="4106" width="9.33203125" style="326" customWidth="1"/>
    <col min="4107" max="4107" width="14.83203125" style="326" customWidth="1"/>
    <col min="4108" max="4108" width="9.33203125" style="326" hidden="1" customWidth="1"/>
    <col min="4109" max="4352" width="9.33203125" style="326" customWidth="1"/>
    <col min="4353" max="4353" width="64.16015625" style="326" bestFit="1" customWidth="1"/>
    <col min="4354" max="4354" width="18.33203125" style="326" customWidth="1"/>
    <col min="4355" max="4355" width="9.16015625" style="326" bestFit="1" customWidth="1"/>
    <col min="4356" max="4356" width="11.5" style="326" bestFit="1" customWidth="1"/>
    <col min="4357" max="4357" width="14.66015625" style="326" bestFit="1" customWidth="1"/>
    <col min="4358" max="4358" width="15.5" style="326" bestFit="1" customWidth="1"/>
    <col min="4359" max="4359" width="9.16015625" style="326" bestFit="1" customWidth="1"/>
    <col min="4360" max="4360" width="14.83203125" style="326" customWidth="1"/>
    <col min="4361" max="4361" width="14.66015625" style="326" bestFit="1" customWidth="1"/>
    <col min="4362" max="4362" width="9.33203125" style="326" customWidth="1"/>
    <col min="4363" max="4363" width="14.83203125" style="326" customWidth="1"/>
    <col min="4364" max="4364" width="9.33203125" style="326" hidden="1" customWidth="1"/>
    <col min="4365" max="4608" width="9.33203125" style="326" customWidth="1"/>
    <col min="4609" max="4609" width="64.16015625" style="326" bestFit="1" customWidth="1"/>
    <col min="4610" max="4610" width="18.33203125" style="326" customWidth="1"/>
    <col min="4611" max="4611" width="9.16015625" style="326" bestFit="1" customWidth="1"/>
    <col min="4612" max="4612" width="11.5" style="326" bestFit="1" customWidth="1"/>
    <col min="4613" max="4613" width="14.66015625" style="326" bestFit="1" customWidth="1"/>
    <col min="4614" max="4614" width="15.5" style="326" bestFit="1" customWidth="1"/>
    <col min="4615" max="4615" width="9.16015625" style="326" bestFit="1" customWidth="1"/>
    <col min="4616" max="4616" width="14.83203125" style="326" customWidth="1"/>
    <col min="4617" max="4617" width="14.66015625" style="326" bestFit="1" customWidth="1"/>
    <col min="4618" max="4618" width="9.33203125" style="326" customWidth="1"/>
    <col min="4619" max="4619" width="14.83203125" style="326" customWidth="1"/>
    <col min="4620" max="4620" width="9.33203125" style="326" hidden="1" customWidth="1"/>
    <col min="4621" max="4864" width="9.33203125" style="326" customWidth="1"/>
    <col min="4865" max="4865" width="64.16015625" style="326" bestFit="1" customWidth="1"/>
    <col min="4866" max="4866" width="18.33203125" style="326" customWidth="1"/>
    <col min="4867" max="4867" width="9.16015625" style="326" bestFit="1" customWidth="1"/>
    <col min="4868" max="4868" width="11.5" style="326" bestFit="1" customWidth="1"/>
    <col min="4869" max="4869" width="14.66015625" style="326" bestFit="1" customWidth="1"/>
    <col min="4870" max="4870" width="15.5" style="326" bestFit="1" customWidth="1"/>
    <col min="4871" max="4871" width="9.16015625" style="326" bestFit="1" customWidth="1"/>
    <col min="4872" max="4872" width="14.83203125" style="326" customWidth="1"/>
    <col min="4873" max="4873" width="14.66015625" style="326" bestFit="1" customWidth="1"/>
    <col min="4874" max="4874" width="9.33203125" style="326" customWidth="1"/>
    <col min="4875" max="4875" width="14.83203125" style="326" customWidth="1"/>
    <col min="4876" max="4876" width="9.33203125" style="326" hidden="1" customWidth="1"/>
    <col min="4877" max="5120" width="9.33203125" style="326" customWidth="1"/>
    <col min="5121" max="5121" width="64.16015625" style="326" bestFit="1" customWidth="1"/>
    <col min="5122" max="5122" width="18.33203125" style="326" customWidth="1"/>
    <col min="5123" max="5123" width="9.16015625" style="326" bestFit="1" customWidth="1"/>
    <col min="5124" max="5124" width="11.5" style="326" bestFit="1" customWidth="1"/>
    <col min="5125" max="5125" width="14.66015625" style="326" bestFit="1" customWidth="1"/>
    <col min="5126" max="5126" width="15.5" style="326" bestFit="1" customWidth="1"/>
    <col min="5127" max="5127" width="9.16015625" style="326" bestFit="1" customWidth="1"/>
    <col min="5128" max="5128" width="14.83203125" style="326" customWidth="1"/>
    <col min="5129" max="5129" width="14.66015625" style="326" bestFit="1" customWidth="1"/>
    <col min="5130" max="5130" width="9.33203125" style="326" customWidth="1"/>
    <col min="5131" max="5131" width="14.83203125" style="326" customWidth="1"/>
    <col min="5132" max="5132" width="9.33203125" style="326" hidden="1" customWidth="1"/>
    <col min="5133" max="5376" width="9.33203125" style="326" customWidth="1"/>
    <col min="5377" max="5377" width="64.16015625" style="326" bestFit="1" customWidth="1"/>
    <col min="5378" max="5378" width="18.33203125" style="326" customWidth="1"/>
    <col min="5379" max="5379" width="9.16015625" style="326" bestFit="1" customWidth="1"/>
    <col min="5380" max="5380" width="11.5" style="326" bestFit="1" customWidth="1"/>
    <col min="5381" max="5381" width="14.66015625" style="326" bestFit="1" customWidth="1"/>
    <col min="5382" max="5382" width="15.5" style="326" bestFit="1" customWidth="1"/>
    <col min="5383" max="5383" width="9.16015625" style="326" bestFit="1" customWidth="1"/>
    <col min="5384" max="5384" width="14.83203125" style="326" customWidth="1"/>
    <col min="5385" max="5385" width="14.66015625" style="326" bestFit="1" customWidth="1"/>
    <col min="5386" max="5386" width="9.33203125" style="326" customWidth="1"/>
    <col min="5387" max="5387" width="14.83203125" style="326" customWidth="1"/>
    <col min="5388" max="5388" width="9.33203125" style="326" hidden="1" customWidth="1"/>
    <col min="5389" max="5632" width="9.33203125" style="326" customWidth="1"/>
    <col min="5633" max="5633" width="64.16015625" style="326" bestFit="1" customWidth="1"/>
    <col min="5634" max="5634" width="18.33203125" style="326" customWidth="1"/>
    <col min="5635" max="5635" width="9.16015625" style="326" bestFit="1" customWidth="1"/>
    <col min="5636" max="5636" width="11.5" style="326" bestFit="1" customWidth="1"/>
    <col min="5637" max="5637" width="14.66015625" style="326" bestFit="1" customWidth="1"/>
    <col min="5638" max="5638" width="15.5" style="326" bestFit="1" customWidth="1"/>
    <col min="5639" max="5639" width="9.16015625" style="326" bestFit="1" customWidth="1"/>
    <col min="5640" max="5640" width="14.83203125" style="326" customWidth="1"/>
    <col min="5641" max="5641" width="14.66015625" style="326" bestFit="1" customWidth="1"/>
    <col min="5642" max="5642" width="9.33203125" style="326" customWidth="1"/>
    <col min="5643" max="5643" width="14.83203125" style="326" customWidth="1"/>
    <col min="5644" max="5644" width="9.33203125" style="326" hidden="1" customWidth="1"/>
    <col min="5645" max="5888" width="9.33203125" style="326" customWidth="1"/>
    <col min="5889" max="5889" width="64.16015625" style="326" bestFit="1" customWidth="1"/>
    <col min="5890" max="5890" width="18.33203125" style="326" customWidth="1"/>
    <col min="5891" max="5891" width="9.16015625" style="326" bestFit="1" customWidth="1"/>
    <col min="5892" max="5892" width="11.5" style="326" bestFit="1" customWidth="1"/>
    <col min="5893" max="5893" width="14.66015625" style="326" bestFit="1" customWidth="1"/>
    <col min="5894" max="5894" width="15.5" style="326" bestFit="1" customWidth="1"/>
    <col min="5895" max="5895" width="9.16015625" style="326" bestFit="1" customWidth="1"/>
    <col min="5896" max="5896" width="14.83203125" style="326" customWidth="1"/>
    <col min="5897" max="5897" width="14.66015625" style="326" bestFit="1" customWidth="1"/>
    <col min="5898" max="5898" width="9.33203125" style="326" customWidth="1"/>
    <col min="5899" max="5899" width="14.83203125" style="326" customWidth="1"/>
    <col min="5900" max="5900" width="9.33203125" style="326" hidden="1" customWidth="1"/>
    <col min="5901" max="6144" width="9.33203125" style="326" customWidth="1"/>
    <col min="6145" max="6145" width="64.16015625" style="326" bestFit="1" customWidth="1"/>
    <col min="6146" max="6146" width="18.33203125" style="326" customWidth="1"/>
    <col min="6147" max="6147" width="9.16015625" style="326" bestFit="1" customWidth="1"/>
    <col min="6148" max="6148" width="11.5" style="326" bestFit="1" customWidth="1"/>
    <col min="6149" max="6149" width="14.66015625" style="326" bestFit="1" customWidth="1"/>
    <col min="6150" max="6150" width="15.5" style="326" bestFit="1" customWidth="1"/>
    <col min="6151" max="6151" width="9.16015625" style="326" bestFit="1" customWidth="1"/>
    <col min="6152" max="6152" width="14.83203125" style="326" customWidth="1"/>
    <col min="6153" max="6153" width="14.66015625" style="326" bestFit="1" customWidth="1"/>
    <col min="6154" max="6154" width="9.33203125" style="326" customWidth="1"/>
    <col min="6155" max="6155" width="14.83203125" style="326" customWidth="1"/>
    <col min="6156" max="6156" width="9.33203125" style="326" hidden="1" customWidth="1"/>
    <col min="6157" max="6400" width="9.33203125" style="326" customWidth="1"/>
    <col min="6401" max="6401" width="64.16015625" style="326" bestFit="1" customWidth="1"/>
    <col min="6402" max="6402" width="18.33203125" style="326" customWidth="1"/>
    <col min="6403" max="6403" width="9.16015625" style="326" bestFit="1" customWidth="1"/>
    <col min="6404" max="6404" width="11.5" style="326" bestFit="1" customWidth="1"/>
    <col min="6405" max="6405" width="14.66015625" style="326" bestFit="1" customWidth="1"/>
    <col min="6406" max="6406" width="15.5" style="326" bestFit="1" customWidth="1"/>
    <col min="6407" max="6407" width="9.16015625" style="326" bestFit="1" customWidth="1"/>
    <col min="6408" max="6408" width="14.83203125" style="326" customWidth="1"/>
    <col min="6409" max="6409" width="14.66015625" style="326" bestFit="1" customWidth="1"/>
    <col min="6410" max="6410" width="9.33203125" style="326" customWidth="1"/>
    <col min="6411" max="6411" width="14.83203125" style="326" customWidth="1"/>
    <col min="6412" max="6412" width="9.33203125" style="326" hidden="1" customWidth="1"/>
    <col min="6413" max="6656" width="9.33203125" style="326" customWidth="1"/>
    <col min="6657" max="6657" width="64.16015625" style="326" bestFit="1" customWidth="1"/>
    <col min="6658" max="6658" width="18.33203125" style="326" customWidth="1"/>
    <col min="6659" max="6659" width="9.16015625" style="326" bestFit="1" customWidth="1"/>
    <col min="6660" max="6660" width="11.5" style="326" bestFit="1" customWidth="1"/>
    <col min="6661" max="6661" width="14.66015625" style="326" bestFit="1" customWidth="1"/>
    <col min="6662" max="6662" width="15.5" style="326" bestFit="1" customWidth="1"/>
    <col min="6663" max="6663" width="9.16015625" style="326" bestFit="1" customWidth="1"/>
    <col min="6664" max="6664" width="14.83203125" style="326" customWidth="1"/>
    <col min="6665" max="6665" width="14.66015625" style="326" bestFit="1" customWidth="1"/>
    <col min="6666" max="6666" width="9.33203125" style="326" customWidth="1"/>
    <col min="6667" max="6667" width="14.83203125" style="326" customWidth="1"/>
    <col min="6668" max="6668" width="9.33203125" style="326" hidden="1" customWidth="1"/>
    <col min="6669" max="6912" width="9.33203125" style="326" customWidth="1"/>
    <col min="6913" max="6913" width="64.16015625" style="326" bestFit="1" customWidth="1"/>
    <col min="6914" max="6914" width="18.33203125" style="326" customWidth="1"/>
    <col min="6915" max="6915" width="9.16015625" style="326" bestFit="1" customWidth="1"/>
    <col min="6916" max="6916" width="11.5" style="326" bestFit="1" customWidth="1"/>
    <col min="6917" max="6917" width="14.66015625" style="326" bestFit="1" customWidth="1"/>
    <col min="6918" max="6918" width="15.5" style="326" bestFit="1" customWidth="1"/>
    <col min="6919" max="6919" width="9.16015625" style="326" bestFit="1" customWidth="1"/>
    <col min="6920" max="6920" width="14.83203125" style="326" customWidth="1"/>
    <col min="6921" max="6921" width="14.66015625" style="326" bestFit="1" customWidth="1"/>
    <col min="6922" max="6922" width="9.33203125" style="326" customWidth="1"/>
    <col min="6923" max="6923" width="14.83203125" style="326" customWidth="1"/>
    <col min="6924" max="6924" width="9.33203125" style="326" hidden="1" customWidth="1"/>
    <col min="6925" max="7168" width="9.33203125" style="326" customWidth="1"/>
    <col min="7169" max="7169" width="64.16015625" style="326" bestFit="1" customWidth="1"/>
    <col min="7170" max="7170" width="18.33203125" style="326" customWidth="1"/>
    <col min="7171" max="7171" width="9.16015625" style="326" bestFit="1" customWidth="1"/>
    <col min="7172" max="7172" width="11.5" style="326" bestFit="1" customWidth="1"/>
    <col min="7173" max="7173" width="14.66015625" style="326" bestFit="1" customWidth="1"/>
    <col min="7174" max="7174" width="15.5" style="326" bestFit="1" customWidth="1"/>
    <col min="7175" max="7175" width="9.16015625" style="326" bestFit="1" customWidth="1"/>
    <col min="7176" max="7176" width="14.83203125" style="326" customWidth="1"/>
    <col min="7177" max="7177" width="14.66015625" style="326" bestFit="1" customWidth="1"/>
    <col min="7178" max="7178" width="9.33203125" style="326" customWidth="1"/>
    <col min="7179" max="7179" width="14.83203125" style="326" customWidth="1"/>
    <col min="7180" max="7180" width="9.33203125" style="326" hidden="1" customWidth="1"/>
    <col min="7181" max="7424" width="9.33203125" style="326" customWidth="1"/>
    <col min="7425" max="7425" width="64.16015625" style="326" bestFit="1" customWidth="1"/>
    <col min="7426" max="7426" width="18.33203125" style="326" customWidth="1"/>
    <col min="7427" max="7427" width="9.16015625" style="326" bestFit="1" customWidth="1"/>
    <col min="7428" max="7428" width="11.5" style="326" bestFit="1" customWidth="1"/>
    <col min="7429" max="7429" width="14.66015625" style="326" bestFit="1" customWidth="1"/>
    <col min="7430" max="7430" width="15.5" style="326" bestFit="1" customWidth="1"/>
    <col min="7431" max="7431" width="9.16015625" style="326" bestFit="1" customWidth="1"/>
    <col min="7432" max="7432" width="14.83203125" style="326" customWidth="1"/>
    <col min="7433" max="7433" width="14.66015625" style="326" bestFit="1" customWidth="1"/>
    <col min="7434" max="7434" width="9.33203125" style="326" customWidth="1"/>
    <col min="7435" max="7435" width="14.83203125" style="326" customWidth="1"/>
    <col min="7436" max="7436" width="9.33203125" style="326" hidden="1" customWidth="1"/>
    <col min="7437" max="7680" width="9.33203125" style="326" customWidth="1"/>
    <col min="7681" max="7681" width="64.16015625" style="326" bestFit="1" customWidth="1"/>
    <col min="7682" max="7682" width="18.33203125" style="326" customWidth="1"/>
    <col min="7683" max="7683" width="9.16015625" style="326" bestFit="1" customWidth="1"/>
    <col min="7684" max="7684" width="11.5" style="326" bestFit="1" customWidth="1"/>
    <col min="7685" max="7685" width="14.66015625" style="326" bestFit="1" customWidth="1"/>
    <col min="7686" max="7686" width="15.5" style="326" bestFit="1" customWidth="1"/>
    <col min="7687" max="7687" width="9.16015625" style="326" bestFit="1" customWidth="1"/>
    <col min="7688" max="7688" width="14.83203125" style="326" customWidth="1"/>
    <col min="7689" max="7689" width="14.66015625" style="326" bestFit="1" customWidth="1"/>
    <col min="7690" max="7690" width="9.33203125" style="326" customWidth="1"/>
    <col min="7691" max="7691" width="14.83203125" style="326" customWidth="1"/>
    <col min="7692" max="7692" width="9.33203125" style="326" hidden="1" customWidth="1"/>
    <col min="7693" max="7936" width="9.33203125" style="326" customWidth="1"/>
    <col min="7937" max="7937" width="64.16015625" style="326" bestFit="1" customWidth="1"/>
    <col min="7938" max="7938" width="18.33203125" style="326" customWidth="1"/>
    <col min="7939" max="7939" width="9.16015625" style="326" bestFit="1" customWidth="1"/>
    <col min="7940" max="7940" width="11.5" style="326" bestFit="1" customWidth="1"/>
    <col min="7941" max="7941" width="14.66015625" style="326" bestFit="1" customWidth="1"/>
    <col min="7942" max="7942" width="15.5" style="326" bestFit="1" customWidth="1"/>
    <col min="7943" max="7943" width="9.16015625" style="326" bestFit="1" customWidth="1"/>
    <col min="7944" max="7944" width="14.83203125" style="326" customWidth="1"/>
    <col min="7945" max="7945" width="14.66015625" style="326" bestFit="1" customWidth="1"/>
    <col min="7946" max="7946" width="9.33203125" style="326" customWidth="1"/>
    <col min="7947" max="7947" width="14.83203125" style="326" customWidth="1"/>
    <col min="7948" max="7948" width="9.33203125" style="326" hidden="1" customWidth="1"/>
    <col min="7949" max="8192" width="9.33203125" style="326" customWidth="1"/>
    <col min="8193" max="8193" width="64.16015625" style="326" bestFit="1" customWidth="1"/>
    <col min="8194" max="8194" width="18.33203125" style="326" customWidth="1"/>
    <col min="8195" max="8195" width="9.16015625" style="326" bestFit="1" customWidth="1"/>
    <col min="8196" max="8196" width="11.5" style="326" bestFit="1" customWidth="1"/>
    <col min="8197" max="8197" width="14.66015625" style="326" bestFit="1" customWidth="1"/>
    <col min="8198" max="8198" width="15.5" style="326" bestFit="1" customWidth="1"/>
    <col min="8199" max="8199" width="9.16015625" style="326" bestFit="1" customWidth="1"/>
    <col min="8200" max="8200" width="14.83203125" style="326" customWidth="1"/>
    <col min="8201" max="8201" width="14.66015625" style="326" bestFit="1" customWidth="1"/>
    <col min="8202" max="8202" width="9.33203125" style="326" customWidth="1"/>
    <col min="8203" max="8203" width="14.83203125" style="326" customWidth="1"/>
    <col min="8204" max="8204" width="9.33203125" style="326" hidden="1" customWidth="1"/>
    <col min="8205" max="8448" width="9.33203125" style="326" customWidth="1"/>
    <col min="8449" max="8449" width="64.16015625" style="326" bestFit="1" customWidth="1"/>
    <col min="8450" max="8450" width="18.33203125" style="326" customWidth="1"/>
    <col min="8451" max="8451" width="9.16015625" style="326" bestFit="1" customWidth="1"/>
    <col min="8452" max="8452" width="11.5" style="326" bestFit="1" customWidth="1"/>
    <col min="8453" max="8453" width="14.66015625" style="326" bestFit="1" customWidth="1"/>
    <col min="8454" max="8454" width="15.5" style="326" bestFit="1" customWidth="1"/>
    <col min="8455" max="8455" width="9.16015625" style="326" bestFit="1" customWidth="1"/>
    <col min="8456" max="8456" width="14.83203125" style="326" customWidth="1"/>
    <col min="8457" max="8457" width="14.66015625" style="326" bestFit="1" customWidth="1"/>
    <col min="8458" max="8458" width="9.33203125" style="326" customWidth="1"/>
    <col min="8459" max="8459" width="14.83203125" style="326" customWidth="1"/>
    <col min="8460" max="8460" width="9.33203125" style="326" hidden="1" customWidth="1"/>
    <col min="8461" max="8704" width="9.33203125" style="326" customWidth="1"/>
    <col min="8705" max="8705" width="64.16015625" style="326" bestFit="1" customWidth="1"/>
    <col min="8706" max="8706" width="18.33203125" style="326" customWidth="1"/>
    <col min="8707" max="8707" width="9.16015625" style="326" bestFit="1" customWidth="1"/>
    <col min="8708" max="8708" width="11.5" style="326" bestFit="1" customWidth="1"/>
    <col min="8709" max="8709" width="14.66015625" style="326" bestFit="1" customWidth="1"/>
    <col min="8710" max="8710" width="15.5" style="326" bestFit="1" customWidth="1"/>
    <col min="8711" max="8711" width="9.16015625" style="326" bestFit="1" customWidth="1"/>
    <col min="8712" max="8712" width="14.83203125" style="326" customWidth="1"/>
    <col min="8713" max="8713" width="14.66015625" style="326" bestFit="1" customWidth="1"/>
    <col min="8714" max="8714" width="9.33203125" style="326" customWidth="1"/>
    <col min="8715" max="8715" width="14.83203125" style="326" customWidth="1"/>
    <col min="8716" max="8716" width="9.33203125" style="326" hidden="1" customWidth="1"/>
    <col min="8717" max="8960" width="9.33203125" style="326" customWidth="1"/>
    <col min="8961" max="8961" width="64.16015625" style="326" bestFit="1" customWidth="1"/>
    <col min="8962" max="8962" width="18.33203125" style="326" customWidth="1"/>
    <col min="8963" max="8963" width="9.16015625" style="326" bestFit="1" customWidth="1"/>
    <col min="8964" max="8964" width="11.5" style="326" bestFit="1" customWidth="1"/>
    <col min="8965" max="8965" width="14.66015625" style="326" bestFit="1" customWidth="1"/>
    <col min="8966" max="8966" width="15.5" style="326" bestFit="1" customWidth="1"/>
    <col min="8967" max="8967" width="9.16015625" style="326" bestFit="1" customWidth="1"/>
    <col min="8968" max="8968" width="14.83203125" style="326" customWidth="1"/>
    <col min="8969" max="8969" width="14.66015625" style="326" bestFit="1" customWidth="1"/>
    <col min="8970" max="8970" width="9.33203125" style="326" customWidth="1"/>
    <col min="8971" max="8971" width="14.83203125" style="326" customWidth="1"/>
    <col min="8972" max="8972" width="9.33203125" style="326" hidden="1" customWidth="1"/>
    <col min="8973" max="9216" width="9.33203125" style="326" customWidth="1"/>
    <col min="9217" max="9217" width="64.16015625" style="326" bestFit="1" customWidth="1"/>
    <col min="9218" max="9218" width="18.33203125" style="326" customWidth="1"/>
    <col min="9219" max="9219" width="9.16015625" style="326" bestFit="1" customWidth="1"/>
    <col min="9220" max="9220" width="11.5" style="326" bestFit="1" customWidth="1"/>
    <col min="9221" max="9221" width="14.66015625" style="326" bestFit="1" customWidth="1"/>
    <col min="9222" max="9222" width="15.5" style="326" bestFit="1" customWidth="1"/>
    <col min="9223" max="9223" width="9.16015625" style="326" bestFit="1" customWidth="1"/>
    <col min="9224" max="9224" width="14.83203125" style="326" customWidth="1"/>
    <col min="9225" max="9225" width="14.66015625" style="326" bestFit="1" customWidth="1"/>
    <col min="9226" max="9226" width="9.33203125" style="326" customWidth="1"/>
    <col min="9227" max="9227" width="14.83203125" style="326" customWidth="1"/>
    <col min="9228" max="9228" width="9.33203125" style="326" hidden="1" customWidth="1"/>
    <col min="9229" max="9472" width="9.33203125" style="326" customWidth="1"/>
    <col min="9473" max="9473" width="64.16015625" style="326" bestFit="1" customWidth="1"/>
    <col min="9474" max="9474" width="18.33203125" style="326" customWidth="1"/>
    <col min="9475" max="9475" width="9.16015625" style="326" bestFit="1" customWidth="1"/>
    <col min="9476" max="9476" width="11.5" style="326" bestFit="1" customWidth="1"/>
    <col min="9477" max="9477" width="14.66015625" style="326" bestFit="1" customWidth="1"/>
    <col min="9478" max="9478" width="15.5" style="326" bestFit="1" customWidth="1"/>
    <col min="9479" max="9479" width="9.16015625" style="326" bestFit="1" customWidth="1"/>
    <col min="9480" max="9480" width="14.83203125" style="326" customWidth="1"/>
    <col min="9481" max="9481" width="14.66015625" style="326" bestFit="1" customWidth="1"/>
    <col min="9482" max="9482" width="9.33203125" style="326" customWidth="1"/>
    <col min="9483" max="9483" width="14.83203125" style="326" customWidth="1"/>
    <col min="9484" max="9484" width="9.33203125" style="326" hidden="1" customWidth="1"/>
    <col min="9485" max="9728" width="9.33203125" style="326" customWidth="1"/>
    <col min="9729" max="9729" width="64.16015625" style="326" bestFit="1" customWidth="1"/>
    <col min="9730" max="9730" width="18.33203125" style="326" customWidth="1"/>
    <col min="9731" max="9731" width="9.16015625" style="326" bestFit="1" customWidth="1"/>
    <col min="9732" max="9732" width="11.5" style="326" bestFit="1" customWidth="1"/>
    <col min="9733" max="9733" width="14.66015625" style="326" bestFit="1" customWidth="1"/>
    <col min="9734" max="9734" width="15.5" style="326" bestFit="1" customWidth="1"/>
    <col min="9735" max="9735" width="9.16015625" style="326" bestFit="1" customWidth="1"/>
    <col min="9736" max="9736" width="14.83203125" style="326" customWidth="1"/>
    <col min="9737" max="9737" width="14.66015625" style="326" bestFit="1" customWidth="1"/>
    <col min="9738" max="9738" width="9.33203125" style="326" customWidth="1"/>
    <col min="9739" max="9739" width="14.83203125" style="326" customWidth="1"/>
    <col min="9740" max="9740" width="9.33203125" style="326" hidden="1" customWidth="1"/>
    <col min="9741" max="9984" width="9.33203125" style="326" customWidth="1"/>
    <col min="9985" max="9985" width="64.16015625" style="326" bestFit="1" customWidth="1"/>
    <col min="9986" max="9986" width="18.33203125" style="326" customWidth="1"/>
    <col min="9987" max="9987" width="9.16015625" style="326" bestFit="1" customWidth="1"/>
    <col min="9988" max="9988" width="11.5" style="326" bestFit="1" customWidth="1"/>
    <col min="9989" max="9989" width="14.66015625" style="326" bestFit="1" customWidth="1"/>
    <col min="9990" max="9990" width="15.5" style="326" bestFit="1" customWidth="1"/>
    <col min="9991" max="9991" width="9.16015625" style="326" bestFit="1" customWidth="1"/>
    <col min="9992" max="9992" width="14.83203125" style="326" customWidth="1"/>
    <col min="9993" max="9993" width="14.66015625" style="326" bestFit="1" customWidth="1"/>
    <col min="9994" max="9994" width="9.33203125" style="326" customWidth="1"/>
    <col min="9995" max="9995" width="14.83203125" style="326" customWidth="1"/>
    <col min="9996" max="9996" width="9.33203125" style="326" hidden="1" customWidth="1"/>
    <col min="9997" max="10240" width="9.33203125" style="326" customWidth="1"/>
    <col min="10241" max="10241" width="64.16015625" style="326" bestFit="1" customWidth="1"/>
    <col min="10242" max="10242" width="18.33203125" style="326" customWidth="1"/>
    <col min="10243" max="10243" width="9.16015625" style="326" bestFit="1" customWidth="1"/>
    <col min="10244" max="10244" width="11.5" style="326" bestFit="1" customWidth="1"/>
    <col min="10245" max="10245" width="14.66015625" style="326" bestFit="1" customWidth="1"/>
    <col min="10246" max="10246" width="15.5" style="326" bestFit="1" customWidth="1"/>
    <col min="10247" max="10247" width="9.16015625" style="326" bestFit="1" customWidth="1"/>
    <col min="10248" max="10248" width="14.83203125" style="326" customWidth="1"/>
    <col min="10249" max="10249" width="14.66015625" style="326" bestFit="1" customWidth="1"/>
    <col min="10250" max="10250" width="9.33203125" style="326" customWidth="1"/>
    <col min="10251" max="10251" width="14.83203125" style="326" customWidth="1"/>
    <col min="10252" max="10252" width="9.33203125" style="326" hidden="1" customWidth="1"/>
    <col min="10253" max="10496" width="9.33203125" style="326" customWidth="1"/>
    <col min="10497" max="10497" width="64.16015625" style="326" bestFit="1" customWidth="1"/>
    <col min="10498" max="10498" width="18.33203125" style="326" customWidth="1"/>
    <col min="10499" max="10499" width="9.16015625" style="326" bestFit="1" customWidth="1"/>
    <col min="10500" max="10500" width="11.5" style="326" bestFit="1" customWidth="1"/>
    <col min="10501" max="10501" width="14.66015625" style="326" bestFit="1" customWidth="1"/>
    <col min="10502" max="10502" width="15.5" style="326" bestFit="1" customWidth="1"/>
    <col min="10503" max="10503" width="9.16015625" style="326" bestFit="1" customWidth="1"/>
    <col min="10504" max="10504" width="14.83203125" style="326" customWidth="1"/>
    <col min="10505" max="10505" width="14.66015625" style="326" bestFit="1" customWidth="1"/>
    <col min="10506" max="10506" width="9.33203125" style="326" customWidth="1"/>
    <col min="10507" max="10507" width="14.83203125" style="326" customWidth="1"/>
    <col min="10508" max="10508" width="9.33203125" style="326" hidden="1" customWidth="1"/>
    <col min="10509" max="10752" width="9.33203125" style="326" customWidth="1"/>
    <col min="10753" max="10753" width="64.16015625" style="326" bestFit="1" customWidth="1"/>
    <col min="10754" max="10754" width="18.33203125" style="326" customWidth="1"/>
    <col min="10755" max="10755" width="9.16015625" style="326" bestFit="1" customWidth="1"/>
    <col min="10756" max="10756" width="11.5" style="326" bestFit="1" customWidth="1"/>
    <col min="10757" max="10757" width="14.66015625" style="326" bestFit="1" customWidth="1"/>
    <col min="10758" max="10758" width="15.5" style="326" bestFit="1" customWidth="1"/>
    <col min="10759" max="10759" width="9.16015625" style="326" bestFit="1" customWidth="1"/>
    <col min="10760" max="10760" width="14.83203125" style="326" customWidth="1"/>
    <col min="10761" max="10761" width="14.66015625" style="326" bestFit="1" customWidth="1"/>
    <col min="10762" max="10762" width="9.33203125" style="326" customWidth="1"/>
    <col min="10763" max="10763" width="14.83203125" style="326" customWidth="1"/>
    <col min="10764" max="10764" width="9.33203125" style="326" hidden="1" customWidth="1"/>
    <col min="10765" max="11008" width="9.33203125" style="326" customWidth="1"/>
    <col min="11009" max="11009" width="64.16015625" style="326" bestFit="1" customWidth="1"/>
    <col min="11010" max="11010" width="18.33203125" style="326" customWidth="1"/>
    <col min="11011" max="11011" width="9.16015625" style="326" bestFit="1" customWidth="1"/>
    <col min="11012" max="11012" width="11.5" style="326" bestFit="1" customWidth="1"/>
    <col min="11013" max="11013" width="14.66015625" style="326" bestFit="1" customWidth="1"/>
    <col min="11014" max="11014" width="15.5" style="326" bestFit="1" customWidth="1"/>
    <col min="11015" max="11015" width="9.16015625" style="326" bestFit="1" customWidth="1"/>
    <col min="11016" max="11016" width="14.83203125" style="326" customWidth="1"/>
    <col min="11017" max="11017" width="14.66015625" style="326" bestFit="1" customWidth="1"/>
    <col min="11018" max="11018" width="9.33203125" style="326" customWidth="1"/>
    <col min="11019" max="11019" width="14.83203125" style="326" customWidth="1"/>
    <col min="11020" max="11020" width="9.33203125" style="326" hidden="1" customWidth="1"/>
    <col min="11021" max="11264" width="9.33203125" style="326" customWidth="1"/>
    <col min="11265" max="11265" width="64.16015625" style="326" bestFit="1" customWidth="1"/>
    <col min="11266" max="11266" width="18.33203125" style="326" customWidth="1"/>
    <col min="11267" max="11267" width="9.16015625" style="326" bestFit="1" customWidth="1"/>
    <col min="11268" max="11268" width="11.5" style="326" bestFit="1" customWidth="1"/>
    <col min="11269" max="11269" width="14.66015625" style="326" bestFit="1" customWidth="1"/>
    <col min="11270" max="11270" width="15.5" style="326" bestFit="1" customWidth="1"/>
    <col min="11271" max="11271" width="9.16015625" style="326" bestFit="1" customWidth="1"/>
    <col min="11272" max="11272" width="14.83203125" style="326" customWidth="1"/>
    <col min="11273" max="11273" width="14.66015625" style="326" bestFit="1" customWidth="1"/>
    <col min="11274" max="11274" width="9.33203125" style="326" customWidth="1"/>
    <col min="11275" max="11275" width="14.83203125" style="326" customWidth="1"/>
    <col min="11276" max="11276" width="9.33203125" style="326" hidden="1" customWidth="1"/>
    <col min="11277" max="11520" width="9.33203125" style="326" customWidth="1"/>
    <col min="11521" max="11521" width="64.16015625" style="326" bestFit="1" customWidth="1"/>
    <col min="11522" max="11522" width="18.33203125" style="326" customWidth="1"/>
    <col min="11523" max="11523" width="9.16015625" style="326" bestFit="1" customWidth="1"/>
    <col min="11524" max="11524" width="11.5" style="326" bestFit="1" customWidth="1"/>
    <col min="11525" max="11525" width="14.66015625" style="326" bestFit="1" customWidth="1"/>
    <col min="11526" max="11526" width="15.5" style="326" bestFit="1" customWidth="1"/>
    <col min="11527" max="11527" width="9.16015625" style="326" bestFit="1" customWidth="1"/>
    <col min="11528" max="11528" width="14.83203125" style="326" customWidth="1"/>
    <col min="11529" max="11529" width="14.66015625" style="326" bestFit="1" customWidth="1"/>
    <col min="11530" max="11530" width="9.33203125" style="326" customWidth="1"/>
    <col min="11531" max="11531" width="14.83203125" style="326" customWidth="1"/>
    <col min="11532" max="11532" width="9.33203125" style="326" hidden="1" customWidth="1"/>
    <col min="11533" max="11776" width="9.33203125" style="326" customWidth="1"/>
    <col min="11777" max="11777" width="64.16015625" style="326" bestFit="1" customWidth="1"/>
    <col min="11778" max="11778" width="18.33203125" style="326" customWidth="1"/>
    <col min="11779" max="11779" width="9.16015625" style="326" bestFit="1" customWidth="1"/>
    <col min="11780" max="11780" width="11.5" style="326" bestFit="1" customWidth="1"/>
    <col min="11781" max="11781" width="14.66015625" style="326" bestFit="1" customWidth="1"/>
    <col min="11782" max="11782" width="15.5" style="326" bestFit="1" customWidth="1"/>
    <col min="11783" max="11783" width="9.16015625" style="326" bestFit="1" customWidth="1"/>
    <col min="11784" max="11784" width="14.83203125" style="326" customWidth="1"/>
    <col min="11785" max="11785" width="14.66015625" style="326" bestFit="1" customWidth="1"/>
    <col min="11786" max="11786" width="9.33203125" style="326" customWidth="1"/>
    <col min="11787" max="11787" width="14.83203125" style="326" customWidth="1"/>
    <col min="11788" max="11788" width="9.33203125" style="326" hidden="1" customWidth="1"/>
    <col min="11789" max="12032" width="9.33203125" style="326" customWidth="1"/>
    <col min="12033" max="12033" width="64.16015625" style="326" bestFit="1" customWidth="1"/>
    <col min="12034" max="12034" width="18.33203125" style="326" customWidth="1"/>
    <col min="12035" max="12035" width="9.16015625" style="326" bestFit="1" customWidth="1"/>
    <col min="12036" max="12036" width="11.5" style="326" bestFit="1" customWidth="1"/>
    <col min="12037" max="12037" width="14.66015625" style="326" bestFit="1" customWidth="1"/>
    <col min="12038" max="12038" width="15.5" style="326" bestFit="1" customWidth="1"/>
    <col min="12039" max="12039" width="9.16015625" style="326" bestFit="1" customWidth="1"/>
    <col min="12040" max="12040" width="14.83203125" style="326" customWidth="1"/>
    <col min="12041" max="12041" width="14.66015625" style="326" bestFit="1" customWidth="1"/>
    <col min="12042" max="12042" width="9.33203125" style="326" customWidth="1"/>
    <col min="12043" max="12043" width="14.83203125" style="326" customWidth="1"/>
    <col min="12044" max="12044" width="9.33203125" style="326" hidden="1" customWidth="1"/>
    <col min="12045" max="12288" width="9.33203125" style="326" customWidth="1"/>
    <col min="12289" max="12289" width="64.16015625" style="326" bestFit="1" customWidth="1"/>
    <col min="12290" max="12290" width="18.33203125" style="326" customWidth="1"/>
    <col min="12291" max="12291" width="9.16015625" style="326" bestFit="1" customWidth="1"/>
    <col min="12292" max="12292" width="11.5" style="326" bestFit="1" customWidth="1"/>
    <col min="12293" max="12293" width="14.66015625" style="326" bestFit="1" customWidth="1"/>
    <col min="12294" max="12294" width="15.5" style="326" bestFit="1" customWidth="1"/>
    <col min="12295" max="12295" width="9.16015625" style="326" bestFit="1" customWidth="1"/>
    <col min="12296" max="12296" width="14.83203125" style="326" customWidth="1"/>
    <col min="12297" max="12297" width="14.66015625" style="326" bestFit="1" customWidth="1"/>
    <col min="12298" max="12298" width="9.33203125" style="326" customWidth="1"/>
    <col min="12299" max="12299" width="14.83203125" style="326" customWidth="1"/>
    <col min="12300" max="12300" width="9.33203125" style="326" hidden="1" customWidth="1"/>
    <col min="12301" max="12544" width="9.33203125" style="326" customWidth="1"/>
    <col min="12545" max="12545" width="64.16015625" style="326" bestFit="1" customWidth="1"/>
    <col min="12546" max="12546" width="18.33203125" style="326" customWidth="1"/>
    <col min="12547" max="12547" width="9.16015625" style="326" bestFit="1" customWidth="1"/>
    <col min="12548" max="12548" width="11.5" style="326" bestFit="1" customWidth="1"/>
    <col min="12549" max="12549" width="14.66015625" style="326" bestFit="1" customWidth="1"/>
    <col min="12550" max="12550" width="15.5" style="326" bestFit="1" customWidth="1"/>
    <col min="12551" max="12551" width="9.16015625" style="326" bestFit="1" customWidth="1"/>
    <col min="12552" max="12552" width="14.83203125" style="326" customWidth="1"/>
    <col min="12553" max="12553" width="14.66015625" style="326" bestFit="1" customWidth="1"/>
    <col min="12554" max="12554" width="9.33203125" style="326" customWidth="1"/>
    <col min="12555" max="12555" width="14.83203125" style="326" customWidth="1"/>
    <col min="12556" max="12556" width="9.33203125" style="326" hidden="1" customWidth="1"/>
    <col min="12557" max="12800" width="9.33203125" style="326" customWidth="1"/>
    <col min="12801" max="12801" width="64.16015625" style="326" bestFit="1" customWidth="1"/>
    <col min="12802" max="12802" width="18.33203125" style="326" customWidth="1"/>
    <col min="12803" max="12803" width="9.16015625" style="326" bestFit="1" customWidth="1"/>
    <col min="12804" max="12804" width="11.5" style="326" bestFit="1" customWidth="1"/>
    <col min="12805" max="12805" width="14.66015625" style="326" bestFit="1" customWidth="1"/>
    <col min="12806" max="12806" width="15.5" style="326" bestFit="1" customWidth="1"/>
    <col min="12807" max="12807" width="9.16015625" style="326" bestFit="1" customWidth="1"/>
    <col min="12808" max="12808" width="14.83203125" style="326" customWidth="1"/>
    <col min="12809" max="12809" width="14.66015625" style="326" bestFit="1" customWidth="1"/>
    <col min="12810" max="12810" width="9.33203125" style="326" customWidth="1"/>
    <col min="12811" max="12811" width="14.83203125" style="326" customWidth="1"/>
    <col min="12812" max="12812" width="9.33203125" style="326" hidden="1" customWidth="1"/>
    <col min="12813" max="13056" width="9.33203125" style="326" customWidth="1"/>
    <col min="13057" max="13057" width="64.16015625" style="326" bestFit="1" customWidth="1"/>
    <col min="13058" max="13058" width="18.33203125" style="326" customWidth="1"/>
    <col min="13059" max="13059" width="9.16015625" style="326" bestFit="1" customWidth="1"/>
    <col min="13060" max="13060" width="11.5" style="326" bestFit="1" customWidth="1"/>
    <col min="13061" max="13061" width="14.66015625" style="326" bestFit="1" customWidth="1"/>
    <col min="13062" max="13062" width="15.5" style="326" bestFit="1" customWidth="1"/>
    <col min="13063" max="13063" width="9.16015625" style="326" bestFit="1" customWidth="1"/>
    <col min="13064" max="13064" width="14.83203125" style="326" customWidth="1"/>
    <col min="13065" max="13065" width="14.66015625" style="326" bestFit="1" customWidth="1"/>
    <col min="13066" max="13066" width="9.33203125" style="326" customWidth="1"/>
    <col min="13067" max="13067" width="14.83203125" style="326" customWidth="1"/>
    <col min="13068" max="13068" width="9.33203125" style="326" hidden="1" customWidth="1"/>
    <col min="13069" max="13312" width="9.33203125" style="326" customWidth="1"/>
    <col min="13313" max="13313" width="64.16015625" style="326" bestFit="1" customWidth="1"/>
    <col min="13314" max="13314" width="18.33203125" style="326" customWidth="1"/>
    <col min="13315" max="13315" width="9.16015625" style="326" bestFit="1" customWidth="1"/>
    <col min="13316" max="13316" width="11.5" style="326" bestFit="1" customWidth="1"/>
    <col min="13317" max="13317" width="14.66015625" style="326" bestFit="1" customWidth="1"/>
    <col min="13318" max="13318" width="15.5" style="326" bestFit="1" customWidth="1"/>
    <col min="13319" max="13319" width="9.16015625" style="326" bestFit="1" customWidth="1"/>
    <col min="13320" max="13320" width="14.83203125" style="326" customWidth="1"/>
    <col min="13321" max="13321" width="14.66015625" style="326" bestFit="1" customWidth="1"/>
    <col min="13322" max="13322" width="9.33203125" style="326" customWidth="1"/>
    <col min="13323" max="13323" width="14.83203125" style="326" customWidth="1"/>
    <col min="13324" max="13324" width="9.33203125" style="326" hidden="1" customWidth="1"/>
    <col min="13325" max="13568" width="9.33203125" style="326" customWidth="1"/>
    <col min="13569" max="13569" width="64.16015625" style="326" bestFit="1" customWidth="1"/>
    <col min="13570" max="13570" width="18.33203125" style="326" customWidth="1"/>
    <col min="13571" max="13571" width="9.16015625" style="326" bestFit="1" customWidth="1"/>
    <col min="13572" max="13572" width="11.5" style="326" bestFit="1" customWidth="1"/>
    <col min="13573" max="13573" width="14.66015625" style="326" bestFit="1" customWidth="1"/>
    <col min="13574" max="13574" width="15.5" style="326" bestFit="1" customWidth="1"/>
    <col min="13575" max="13575" width="9.16015625" style="326" bestFit="1" customWidth="1"/>
    <col min="13576" max="13576" width="14.83203125" style="326" customWidth="1"/>
    <col min="13577" max="13577" width="14.66015625" style="326" bestFit="1" customWidth="1"/>
    <col min="13578" max="13578" width="9.33203125" style="326" customWidth="1"/>
    <col min="13579" max="13579" width="14.83203125" style="326" customWidth="1"/>
    <col min="13580" max="13580" width="9.33203125" style="326" hidden="1" customWidth="1"/>
    <col min="13581" max="13824" width="9.33203125" style="326" customWidth="1"/>
    <col min="13825" max="13825" width="64.16015625" style="326" bestFit="1" customWidth="1"/>
    <col min="13826" max="13826" width="18.33203125" style="326" customWidth="1"/>
    <col min="13827" max="13827" width="9.16015625" style="326" bestFit="1" customWidth="1"/>
    <col min="13828" max="13828" width="11.5" style="326" bestFit="1" customWidth="1"/>
    <col min="13829" max="13829" width="14.66015625" style="326" bestFit="1" customWidth="1"/>
    <col min="13830" max="13830" width="15.5" style="326" bestFit="1" customWidth="1"/>
    <col min="13831" max="13831" width="9.16015625" style="326" bestFit="1" customWidth="1"/>
    <col min="13832" max="13832" width="14.83203125" style="326" customWidth="1"/>
    <col min="13833" max="13833" width="14.66015625" style="326" bestFit="1" customWidth="1"/>
    <col min="13834" max="13834" width="9.33203125" style="326" customWidth="1"/>
    <col min="13835" max="13835" width="14.83203125" style="326" customWidth="1"/>
    <col min="13836" max="13836" width="9.33203125" style="326" hidden="1" customWidth="1"/>
    <col min="13837" max="14080" width="9.33203125" style="326" customWidth="1"/>
    <col min="14081" max="14081" width="64.16015625" style="326" bestFit="1" customWidth="1"/>
    <col min="14082" max="14082" width="18.33203125" style="326" customWidth="1"/>
    <col min="14083" max="14083" width="9.16015625" style="326" bestFit="1" customWidth="1"/>
    <col min="14084" max="14084" width="11.5" style="326" bestFit="1" customWidth="1"/>
    <col min="14085" max="14085" width="14.66015625" style="326" bestFit="1" customWidth="1"/>
    <col min="14086" max="14086" width="15.5" style="326" bestFit="1" customWidth="1"/>
    <col min="14087" max="14087" width="9.16015625" style="326" bestFit="1" customWidth="1"/>
    <col min="14088" max="14088" width="14.83203125" style="326" customWidth="1"/>
    <col min="14089" max="14089" width="14.66015625" style="326" bestFit="1" customWidth="1"/>
    <col min="14090" max="14090" width="9.33203125" style="326" customWidth="1"/>
    <col min="14091" max="14091" width="14.83203125" style="326" customWidth="1"/>
    <col min="14092" max="14092" width="9.33203125" style="326" hidden="1" customWidth="1"/>
    <col min="14093" max="14336" width="9.33203125" style="326" customWidth="1"/>
    <col min="14337" max="14337" width="64.16015625" style="326" bestFit="1" customWidth="1"/>
    <col min="14338" max="14338" width="18.33203125" style="326" customWidth="1"/>
    <col min="14339" max="14339" width="9.16015625" style="326" bestFit="1" customWidth="1"/>
    <col min="14340" max="14340" width="11.5" style="326" bestFit="1" customWidth="1"/>
    <col min="14341" max="14341" width="14.66015625" style="326" bestFit="1" customWidth="1"/>
    <col min="14342" max="14342" width="15.5" style="326" bestFit="1" customWidth="1"/>
    <col min="14343" max="14343" width="9.16015625" style="326" bestFit="1" customWidth="1"/>
    <col min="14344" max="14344" width="14.83203125" style="326" customWidth="1"/>
    <col min="14345" max="14345" width="14.66015625" style="326" bestFit="1" customWidth="1"/>
    <col min="14346" max="14346" width="9.33203125" style="326" customWidth="1"/>
    <col min="14347" max="14347" width="14.83203125" style="326" customWidth="1"/>
    <col min="14348" max="14348" width="9.33203125" style="326" hidden="1" customWidth="1"/>
    <col min="14349" max="14592" width="9.33203125" style="326" customWidth="1"/>
    <col min="14593" max="14593" width="64.16015625" style="326" bestFit="1" customWidth="1"/>
    <col min="14594" max="14594" width="18.33203125" style="326" customWidth="1"/>
    <col min="14595" max="14595" width="9.16015625" style="326" bestFit="1" customWidth="1"/>
    <col min="14596" max="14596" width="11.5" style="326" bestFit="1" customWidth="1"/>
    <col min="14597" max="14597" width="14.66015625" style="326" bestFit="1" customWidth="1"/>
    <col min="14598" max="14598" width="15.5" style="326" bestFit="1" customWidth="1"/>
    <col min="14599" max="14599" width="9.16015625" style="326" bestFit="1" customWidth="1"/>
    <col min="14600" max="14600" width="14.83203125" style="326" customWidth="1"/>
    <col min="14601" max="14601" width="14.66015625" style="326" bestFit="1" customWidth="1"/>
    <col min="14602" max="14602" width="9.33203125" style="326" customWidth="1"/>
    <col min="14603" max="14603" width="14.83203125" style="326" customWidth="1"/>
    <col min="14604" max="14604" width="9.33203125" style="326" hidden="1" customWidth="1"/>
    <col min="14605" max="14848" width="9.33203125" style="326" customWidth="1"/>
    <col min="14849" max="14849" width="64.16015625" style="326" bestFit="1" customWidth="1"/>
    <col min="14850" max="14850" width="18.33203125" style="326" customWidth="1"/>
    <col min="14851" max="14851" width="9.16015625" style="326" bestFit="1" customWidth="1"/>
    <col min="14852" max="14852" width="11.5" style="326" bestFit="1" customWidth="1"/>
    <col min="14853" max="14853" width="14.66015625" style="326" bestFit="1" customWidth="1"/>
    <col min="14854" max="14854" width="15.5" style="326" bestFit="1" customWidth="1"/>
    <col min="14855" max="14855" width="9.16015625" style="326" bestFit="1" customWidth="1"/>
    <col min="14856" max="14856" width="14.83203125" style="326" customWidth="1"/>
    <col min="14857" max="14857" width="14.66015625" style="326" bestFit="1" customWidth="1"/>
    <col min="14858" max="14858" width="9.33203125" style="326" customWidth="1"/>
    <col min="14859" max="14859" width="14.83203125" style="326" customWidth="1"/>
    <col min="14860" max="14860" width="9.33203125" style="326" hidden="1" customWidth="1"/>
    <col min="14861" max="15104" width="9.33203125" style="326" customWidth="1"/>
    <col min="15105" max="15105" width="64.16015625" style="326" bestFit="1" customWidth="1"/>
    <col min="15106" max="15106" width="18.33203125" style="326" customWidth="1"/>
    <col min="15107" max="15107" width="9.16015625" style="326" bestFit="1" customWidth="1"/>
    <col min="15108" max="15108" width="11.5" style="326" bestFit="1" customWidth="1"/>
    <col min="15109" max="15109" width="14.66015625" style="326" bestFit="1" customWidth="1"/>
    <col min="15110" max="15110" width="15.5" style="326" bestFit="1" customWidth="1"/>
    <col min="15111" max="15111" width="9.16015625" style="326" bestFit="1" customWidth="1"/>
    <col min="15112" max="15112" width="14.83203125" style="326" customWidth="1"/>
    <col min="15113" max="15113" width="14.66015625" style="326" bestFit="1" customWidth="1"/>
    <col min="15114" max="15114" width="9.33203125" style="326" customWidth="1"/>
    <col min="15115" max="15115" width="14.83203125" style="326" customWidth="1"/>
    <col min="15116" max="15116" width="9.33203125" style="326" hidden="1" customWidth="1"/>
    <col min="15117" max="15360" width="9.33203125" style="326" customWidth="1"/>
    <col min="15361" max="15361" width="64.16015625" style="326" bestFit="1" customWidth="1"/>
    <col min="15362" max="15362" width="18.33203125" style="326" customWidth="1"/>
    <col min="15363" max="15363" width="9.16015625" style="326" bestFit="1" customWidth="1"/>
    <col min="15364" max="15364" width="11.5" style="326" bestFit="1" customWidth="1"/>
    <col min="15365" max="15365" width="14.66015625" style="326" bestFit="1" customWidth="1"/>
    <col min="15366" max="15366" width="15.5" style="326" bestFit="1" customWidth="1"/>
    <col min="15367" max="15367" width="9.16015625" style="326" bestFit="1" customWidth="1"/>
    <col min="15368" max="15368" width="14.83203125" style="326" customWidth="1"/>
    <col min="15369" max="15369" width="14.66015625" style="326" bestFit="1" customWidth="1"/>
    <col min="15370" max="15370" width="9.33203125" style="326" customWidth="1"/>
    <col min="15371" max="15371" width="14.83203125" style="326" customWidth="1"/>
    <col min="15372" max="15372" width="9.33203125" style="326" hidden="1" customWidth="1"/>
    <col min="15373" max="15616" width="9.33203125" style="326" customWidth="1"/>
    <col min="15617" max="15617" width="64.16015625" style="326" bestFit="1" customWidth="1"/>
    <col min="15618" max="15618" width="18.33203125" style="326" customWidth="1"/>
    <col min="15619" max="15619" width="9.16015625" style="326" bestFit="1" customWidth="1"/>
    <col min="15620" max="15620" width="11.5" style="326" bestFit="1" customWidth="1"/>
    <col min="15621" max="15621" width="14.66015625" style="326" bestFit="1" customWidth="1"/>
    <col min="15622" max="15622" width="15.5" style="326" bestFit="1" customWidth="1"/>
    <col min="15623" max="15623" width="9.16015625" style="326" bestFit="1" customWidth="1"/>
    <col min="15624" max="15624" width="14.83203125" style="326" customWidth="1"/>
    <col min="15625" max="15625" width="14.66015625" style="326" bestFit="1" customWidth="1"/>
    <col min="15626" max="15626" width="9.33203125" style="326" customWidth="1"/>
    <col min="15627" max="15627" width="14.83203125" style="326" customWidth="1"/>
    <col min="15628" max="15628" width="9.33203125" style="326" hidden="1" customWidth="1"/>
    <col min="15629" max="15872" width="9.33203125" style="326" customWidth="1"/>
    <col min="15873" max="15873" width="64.16015625" style="326" bestFit="1" customWidth="1"/>
    <col min="15874" max="15874" width="18.33203125" style="326" customWidth="1"/>
    <col min="15875" max="15875" width="9.16015625" style="326" bestFit="1" customWidth="1"/>
    <col min="15876" max="15876" width="11.5" style="326" bestFit="1" customWidth="1"/>
    <col min="15877" max="15877" width="14.66015625" style="326" bestFit="1" customWidth="1"/>
    <col min="15878" max="15878" width="15.5" style="326" bestFit="1" customWidth="1"/>
    <col min="15879" max="15879" width="9.16015625" style="326" bestFit="1" customWidth="1"/>
    <col min="15880" max="15880" width="14.83203125" style="326" customWidth="1"/>
    <col min="15881" max="15881" width="14.66015625" style="326" bestFit="1" customWidth="1"/>
    <col min="15882" max="15882" width="9.33203125" style="326" customWidth="1"/>
    <col min="15883" max="15883" width="14.83203125" style="326" customWidth="1"/>
    <col min="15884" max="15884" width="9.33203125" style="326" hidden="1" customWidth="1"/>
    <col min="15885" max="16128" width="9.33203125" style="326" customWidth="1"/>
    <col min="16129" max="16129" width="64.16015625" style="326" bestFit="1" customWidth="1"/>
    <col min="16130" max="16130" width="18.33203125" style="326" customWidth="1"/>
    <col min="16131" max="16131" width="9.16015625" style="326" bestFit="1" customWidth="1"/>
    <col min="16132" max="16132" width="11.5" style="326" bestFit="1" customWidth="1"/>
    <col min="16133" max="16133" width="14.66015625" style="326" bestFit="1" customWidth="1"/>
    <col min="16134" max="16134" width="15.5" style="326" bestFit="1" customWidth="1"/>
    <col min="16135" max="16135" width="9.16015625" style="326" bestFit="1" customWidth="1"/>
    <col min="16136" max="16136" width="14.83203125" style="326" customWidth="1"/>
    <col min="16137" max="16137" width="14.66015625" style="326" bestFit="1" customWidth="1"/>
    <col min="16138" max="16138" width="9.33203125" style="326" customWidth="1"/>
    <col min="16139" max="16139" width="14.83203125" style="326" customWidth="1"/>
    <col min="16140" max="16140" width="9.33203125" style="326" hidden="1" customWidth="1"/>
    <col min="16141" max="16384" width="9.33203125" style="326" customWidth="1"/>
  </cols>
  <sheetData>
    <row r="1" ht="13.5">
      <c r="A1" s="319" t="s">
        <v>553</v>
      </c>
    </row>
    <row r="2" ht="13.5">
      <c r="A2" s="322" t="s">
        <v>554</v>
      </c>
    </row>
    <row r="3" ht="13.5">
      <c r="A3" s="322" t="s">
        <v>555</v>
      </c>
    </row>
    <row r="5" spans="1:2" ht="13.5">
      <c r="A5" s="323" t="s">
        <v>556</v>
      </c>
      <c r="B5" s="324"/>
    </row>
    <row r="6" spans="1:2" ht="13.5">
      <c r="A6" s="323" t="s">
        <v>557</v>
      </c>
      <c r="B6" s="324"/>
    </row>
    <row r="7" spans="1:2" ht="13.5">
      <c r="A7" s="323" t="s">
        <v>558</v>
      </c>
      <c r="B7" s="324"/>
    </row>
    <row r="8" spans="1:2" ht="13.5">
      <c r="A8" s="323" t="s">
        <v>559</v>
      </c>
      <c r="B8" s="324"/>
    </row>
    <row r="9" spans="1:2" ht="13.5">
      <c r="A9" s="323" t="s">
        <v>560</v>
      </c>
      <c r="B9" s="324"/>
    </row>
    <row r="10" spans="1:2" ht="13.5">
      <c r="A10" s="323" t="s">
        <v>561</v>
      </c>
      <c r="B10" s="324"/>
    </row>
    <row r="11" spans="1:2" ht="13.5">
      <c r="A11" s="323" t="s">
        <v>562</v>
      </c>
      <c r="B11" s="324"/>
    </row>
    <row r="12" spans="1:2" ht="13.5">
      <c r="A12" s="323" t="s">
        <v>563</v>
      </c>
      <c r="B12" s="324"/>
    </row>
    <row r="13" spans="1:2" ht="13.5">
      <c r="A13" s="323" t="s">
        <v>564</v>
      </c>
      <c r="B13" s="324"/>
    </row>
    <row r="14" spans="1:2" ht="13.5">
      <c r="A14" s="323" t="s">
        <v>565</v>
      </c>
      <c r="B14" s="324"/>
    </row>
    <row r="15" spans="1:2" ht="13.5">
      <c r="A15" s="323" t="s">
        <v>566</v>
      </c>
      <c r="B15" s="324"/>
    </row>
    <row r="16" spans="1:2" ht="13.5">
      <c r="A16" s="323" t="s">
        <v>567</v>
      </c>
      <c r="B16" s="324"/>
    </row>
    <row r="17" spans="1:2" ht="13.5">
      <c r="A17" s="325"/>
      <c r="B17" s="324"/>
    </row>
    <row r="18" spans="1:2" ht="13.5">
      <c r="A18" s="325"/>
      <c r="B18" s="324"/>
    </row>
    <row r="19" spans="1:2" ht="13.5">
      <c r="A19" s="325" t="s">
        <v>568</v>
      </c>
      <c r="B19" s="324"/>
    </row>
    <row r="20" spans="1:2" ht="13.5">
      <c r="A20" s="325" t="s">
        <v>569</v>
      </c>
      <c r="B20" s="328">
        <f>E33</f>
        <v>0</v>
      </c>
    </row>
    <row r="21" spans="1:2" ht="13.5">
      <c r="A21" s="325" t="s">
        <v>570</v>
      </c>
      <c r="B21" s="328">
        <f>E119</f>
        <v>0</v>
      </c>
    </row>
    <row r="22" spans="1:11" s="327" customFormat="1" ht="13.5">
      <c r="A22" s="325" t="s">
        <v>571</v>
      </c>
      <c r="B22" s="328">
        <f>H119</f>
        <v>0</v>
      </c>
      <c r="C22" s="321"/>
      <c r="D22" s="321"/>
      <c r="E22" s="321"/>
      <c r="F22" s="320"/>
      <c r="G22" s="321"/>
      <c r="H22" s="321"/>
      <c r="I22" s="321"/>
      <c r="J22" s="326"/>
      <c r="K22" s="326"/>
    </row>
    <row r="23" spans="1:11" s="327" customFormat="1" ht="13.5">
      <c r="A23" s="320" t="s">
        <v>572</v>
      </c>
      <c r="B23" s="328">
        <f>I128</f>
        <v>0</v>
      </c>
      <c r="C23" s="321"/>
      <c r="D23" s="321"/>
      <c r="E23" s="321"/>
      <c r="F23" s="320"/>
      <c r="G23" s="321"/>
      <c r="H23" s="321"/>
      <c r="I23" s="321"/>
      <c r="J23" s="326"/>
      <c r="K23" s="326"/>
    </row>
    <row r="24" spans="1:11" s="327" customFormat="1" ht="13.5">
      <c r="A24" s="329" t="s">
        <v>573</v>
      </c>
      <c r="B24" s="330">
        <f>SUM(B20:B23)</f>
        <v>0</v>
      </c>
      <c r="C24" s="321"/>
      <c r="D24" s="321"/>
      <c r="E24" s="321"/>
      <c r="F24" s="320"/>
      <c r="G24" s="321"/>
      <c r="H24" s="321"/>
      <c r="I24" s="321"/>
      <c r="J24" s="326"/>
      <c r="K24" s="326"/>
    </row>
    <row r="28" spans="1:11" s="327" customFormat="1" ht="13.5">
      <c r="A28" s="331" t="s">
        <v>415</v>
      </c>
      <c r="B28" s="331" t="s">
        <v>574</v>
      </c>
      <c r="C28" s="332" t="s">
        <v>575</v>
      </c>
      <c r="D28" s="332" t="s">
        <v>576</v>
      </c>
      <c r="E28" s="332" t="s">
        <v>577</v>
      </c>
      <c r="F28" s="331" t="s">
        <v>578</v>
      </c>
      <c r="G28" s="332" t="s">
        <v>579</v>
      </c>
      <c r="H28" s="332" t="s">
        <v>580</v>
      </c>
      <c r="I28" s="332" t="s">
        <v>484</v>
      </c>
      <c r="J28" s="333"/>
      <c r="K28" s="333"/>
    </row>
    <row r="29" spans="1:11" s="327" customFormat="1" ht="13.5">
      <c r="A29" s="334" t="s">
        <v>581</v>
      </c>
      <c r="B29" s="334" t="s">
        <v>1</v>
      </c>
      <c r="C29" s="335"/>
      <c r="D29" s="335"/>
      <c r="E29" s="335"/>
      <c r="F29" s="334" t="s">
        <v>1</v>
      </c>
      <c r="G29" s="335"/>
      <c r="H29" s="335"/>
      <c r="I29" s="335"/>
      <c r="J29" s="333"/>
      <c r="K29" s="333"/>
    </row>
    <row r="30" spans="1:11" s="327" customFormat="1" ht="13.5">
      <c r="A30" s="336" t="s">
        <v>582</v>
      </c>
      <c r="B30" s="336" t="s">
        <v>583</v>
      </c>
      <c r="C30" s="337">
        <v>1</v>
      </c>
      <c r="D30" s="337"/>
      <c r="E30" s="337">
        <f>D30*C30</f>
        <v>0</v>
      </c>
      <c r="F30" s="336" t="s">
        <v>1</v>
      </c>
      <c r="G30" s="337"/>
      <c r="H30" s="337">
        <v>0</v>
      </c>
      <c r="I30" s="337">
        <f>E30+H30</f>
        <v>0</v>
      </c>
      <c r="J30" s="333"/>
      <c r="K30" s="333"/>
    </row>
    <row r="31" spans="1:11" s="327" customFormat="1" ht="13.5">
      <c r="A31" s="336" t="s">
        <v>584</v>
      </c>
      <c r="B31" s="336" t="s">
        <v>583</v>
      </c>
      <c r="C31" s="337">
        <v>1</v>
      </c>
      <c r="D31" s="337"/>
      <c r="E31" s="337">
        <f>D31*C31</f>
        <v>0</v>
      </c>
      <c r="F31" s="336" t="s">
        <v>1</v>
      </c>
      <c r="G31" s="337"/>
      <c r="H31" s="337">
        <v>0</v>
      </c>
      <c r="I31" s="337">
        <f>E31+H31</f>
        <v>0</v>
      </c>
      <c r="J31" s="333"/>
      <c r="K31" s="333"/>
    </row>
    <row r="32" spans="1:11" s="327" customFormat="1" ht="13.5">
      <c r="A32" s="336" t="s">
        <v>585</v>
      </c>
      <c r="B32" s="336" t="s">
        <v>583</v>
      </c>
      <c r="C32" s="337">
        <v>1</v>
      </c>
      <c r="D32" s="337"/>
      <c r="E32" s="337">
        <f>D32*C32</f>
        <v>0</v>
      </c>
      <c r="F32" s="336" t="s">
        <v>1</v>
      </c>
      <c r="G32" s="337"/>
      <c r="H32" s="337">
        <v>0</v>
      </c>
      <c r="I32" s="337">
        <f>E32+H32</f>
        <v>0</v>
      </c>
      <c r="J32" s="333"/>
      <c r="K32" s="333"/>
    </row>
    <row r="33" spans="1:11" s="327" customFormat="1" ht="13.5">
      <c r="A33" s="334" t="s">
        <v>586</v>
      </c>
      <c r="B33" s="334" t="s">
        <v>1</v>
      </c>
      <c r="C33" s="335"/>
      <c r="D33" s="335"/>
      <c r="E33" s="335">
        <f>SUM(E30:E32)</f>
        <v>0</v>
      </c>
      <c r="F33" s="334" t="s">
        <v>1</v>
      </c>
      <c r="G33" s="335"/>
      <c r="H33" s="335"/>
      <c r="I33" s="335">
        <f>SUM(I30:I32)</f>
        <v>0</v>
      </c>
      <c r="J33" s="333"/>
      <c r="K33" s="333"/>
    </row>
    <row r="34" spans="1:11" s="327" customFormat="1" ht="13.5">
      <c r="A34" s="334" t="s">
        <v>587</v>
      </c>
      <c r="B34" s="334" t="s">
        <v>1</v>
      </c>
      <c r="C34" s="335"/>
      <c r="D34" s="335"/>
      <c r="E34" s="335"/>
      <c r="F34" s="334" t="s">
        <v>1</v>
      </c>
      <c r="G34" s="335"/>
      <c r="H34" s="335"/>
      <c r="I34" s="335"/>
      <c r="J34" s="333"/>
      <c r="K34" s="333"/>
    </row>
    <row r="35" spans="1:11" s="327" customFormat="1" ht="13.5">
      <c r="A35" s="338" t="s">
        <v>588</v>
      </c>
      <c r="B35" s="338" t="s">
        <v>1</v>
      </c>
      <c r="C35" s="339"/>
      <c r="D35" s="339"/>
      <c r="E35" s="339"/>
      <c r="F35" s="338" t="s">
        <v>1</v>
      </c>
      <c r="G35" s="339"/>
      <c r="H35" s="339"/>
      <c r="I35" s="339"/>
      <c r="J35" s="333"/>
      <c r="K35" s="333"/>
    </row>
    <row r="36" spans="1:11" s="327" customFormat="1" ht="13.5">
      <c r="A36" s="336" t="s">
        <v>589</v>
      </c>
      <c r="B36" s="336" t="s">
        <v>583</v>
      </c>
      <c r="C36" s="337">
        <v>4</v>
      </c>
      <c r="D36" s="337"/>
      <c r="E36" s="337">
        <v>0</v>
      </c>
      <c r="F36" s="337"/>
      <c r="G36" s="337"/>
      <c r="H36" s="337">
        <f>C36*G36</f>
        <v>0</v>
      </c>
      <c r="I36" s="337">
        <f>E36+H36</f>
        <v>0</v>
      </c>
      <c r="J36" s="333"/>
      <c r="K36" s="333"/>
    </row>
    <row r="37" spans="1:11" s="327" customFormat="1" ht="13.5">
      <c r="A37" s="336" t="s">
        <v>590</v>
      </c>
      <c r="B37" s="336" t="s">
        <v>583</v>
      </c>
      <c r="C37" s="337">
        <v>1</v>
      </c>
      <c r="D37" s="337"/>
      <c r="E37" s="337">
        <v>0</v>
      </c>
      <c r="F37" s="337"/>
      <c r="G37" s="337"/>
      <c r="H37" s="337">
        <f>C37*G37</f>
        <v>0</v>
      </c>
      <c r="I37" s="337">
        <f>E37+H37</f>
        <v>0</v>
      </c>
      <c r="J37" s="333"/>
      <c r="K37" s="333"/>
    </row>
    <row r="38" spans="1:11" s="327" customFormat="1" ht="13.5">
      <c r="A38" s="336" t="s">
        <v>591</v>
      </c>
      <c r="B38" s="336" t="s">
        <v>583</v>
      </c>
      <c r="C38" s="337">
        <v>1</v>
      </c>
      <c r="D38" s="337"/>
      <c r="E38" s="337">
        <v>0</v>
      </c>
      <c r="F38" s="337"/>
      <c r="G38" s="337"/>
      <c r="H38" s="337">
        <f>C38*G38</f>
        <v>0</v>
      </c>
      <c r="I38" s="337">
        <f>E38+H38</f>
        <v>0</v>
      </c>
      <c r="J38" s="333"/>
      <c r="K38" s="333"/>
    </row>
    <row r="39" spans="1:11" s="327" customFormat="1" ht="13.5">
      <c r="A39" s="336" t="s">
        <v>1</v>
      </c>
      <c r="B39" s="336" t="s">
        <v>1</v>
      </c>
      <c r="C39" s="337"/>
      <c r="D39" s="337"/>
      <c r="E39" s="337"/>
      <c r="F39" s="336" t="s">
        <v>1</v>
      </c>
      <c r="G39" s="337"/>
      <c r="H39" s="337"/>
      <c r="I39" s="337"/>
      <c r="J39" s="333"/>
      <c r="K39" s="333"/>
    </row>
    <row r="40" spans="1:11" s="327" customFormat="1" ht="13.5">
      <c r="A40" s="338" t="s">
        <v>592</v>
      </c>
      <c r="B40" s="338" t="s">
        <v>1</v>
      </c>
      <c r="C40" s="339"/>
      <c r="D40" s="339"/>
      <c r="E40" s="339"/>
      <c r="F40" s="338" t="s">
        <v>1</v>
      </c>
      <c r="G40" s="339"/>
      <c r="H40" s="339"/>
      <c r="I40" s="339"/>
      <c r="J40" s="333"/>
      <c r="K40" s="333"/>
    </row>
    <row r="41" spans="1:11" s="327" customFormat="1" ht="13.5">
      <c r="A41" s="336" t="s">
        <v>593</v>
      </c>
      <c r="B41" s="336" t="s">
        <v>583</v>
      </c>
      <c r="C41" s="337">
        <v>228</v>
      </c>
      <c r="D41" s="337"/>
      <c r="E41" s="337">
        <v>0</v>
      </c>
      <c r="F41" s="337"/>
      <c r="G41" s="337"/>
      <c r="H41" s="337">
        <f>C41*G41</f>
        <v>0</v>
      </c>
      <c r="I41" s="337">
        <f>E41+H41</f>
        <v>0</v>
      </c>
      <c r="J41" s="333"/>
      <c r="K41" s="333"/>
    </row>
    <row r="42" spans="1:11" s="327" customFormat="1" ht="13.5">
      <c r="A42" s="336" t="s">
        <v>594</v>
      </c>
      <c r="B42" s="336" t="s">
        <v>583</v>
      </c>
      <c r="C42" s="337">
        <v>14</v>
      </c>
      <c r="D42" s="337"/>
      <c r="E42" s="337">
        <v>0</v>
      </c>
      <c r="F42" s="337"/>
      <c r="G42" s="337"/>
      <c r="H42" s="337">
        <f>C42*G42</f>
        <v>0</v>
      </c>
      <c r="I42" s="337">
        <f>E42+H42</f>
        <v>0</v>
      </c>
      <c r="J42" s="333"/>
      <c r="K42" s="333"/>
    </row>
    <row r="43" spans="1:11" s="327" customFormat="1" ht="13.5">
      <c r="A43" s="336" t="s">
        <v>595</v>
      </c>
      <c r="B43" s="336" t="s">
        <v>583</v>
      </c>
      <c r="C43" s="337">
        <v>2</v>
      </c>
      <c r="D43" s="337"/>
      <c r="E43" s="337">
        <v>0</v>
      </c>
      <c r="F43" s="337"/>
      <c r="G43" s="337"/>
      <c r="H43" s="337">
        <f>C43*G43</f>
        <v>0</v>
      </c>
      <c r="I43" s="337">
        <f>E43+H43</f>
        <v>0</v>
      </c>
      <c r="J43" s="333"/>
      <c r="K43" s="333"/>
    </row>
    <row r="44" spans="1:11" s="327" customFormat="1" ht="13.5">
      <c r="A44" s="336" t="s">
        <v>596</v>
      </c>
      <c r="B44" s="336" t="s">
        <v>583</v>
      </c>
      <c r="C44" s="337">
        <v>12</v>
      </c>
      <c r="D44" s="337"/>
      <c r="E44" s="337">
        <v>0</v>
      </c>
      <c r="F44" s="337"/>
      <c r="G44" s="337"/>
      <c r="H44" s="337">
        <f>C44*G44</f>
        <v>0</v>
      </c>
      <c r="I44" s="337">
        <f>E44+H44</f>
        <v>0</v>
      </c>
      <c r="J44" s="333"/>
      <c r="K44" s="333"/>
    </row>
    <row r="45" spans="1:11" s="327" customFormat="1" ht="13.5">
      <c r="A45" s="336" t="s">
        <v>1</v>
      </c>
      <c r="B45" s="336" t="s">
        <v>1</v>
      </c>
      <c r="C45" s="337"/>
      <c r="D45" s="337"/>
      <c r="E45" s="337"/>
      <c r="F45" s="336" t="s">
        <v>1</v>
      </c>
      <c r="G45" s="337"/>
      <c r="H45" s="337"/>
      <c r="I45" s="337"/>
      <c r="J45" s="333"/>
      <c r="K45" s="333"/>
    </row>
    <row r="46" spans="1:11" s="327" customFormat="1" ht="13.5">
      <c r="A46" s="338" t="s">
        <v>597</v>
      </c>
      <c r="B46" s="338" t="s">
        <v>1</v>
      </c>
      <c r="C46" s="339"/>
      <c r="D46" s="339"/>
      <c r="E46" s="339"/>
      <c r="F46" s="338" t="s">
        <v>1</v>
      </c>
      <c r="G46" s="339"/>
      <c r="H46" s="339"/>
      <c r="I46" s="339"/>
      <c r="J46" s="333"/>
      <c r="K46" s="333"/>
    </row>
    <row r="47" spans="1:11" s="327" customFormat="1" ht="13.5">
      <c r="A47" s="336" t="s">
        <v>598</v>
      </c>
      <c r="B47" s="336" t="s">
        <v>165</v>
      </c>
      <c r="C47" s="337">
        <v>250</v>
      </c>
      <c r="D47" s="337"/>
      <c r="E47" s="337">
        <f>D47*C47</f>
        <v>0</v>
      </c>
      <c r="F47" s="336" t="s">
        <v>1</v>
      </c>
      <c r="G47" s="337"/>
      <c r="H47" s="337">
        <f>G47*C47</f>
        <v>0</v>
      </c>
      <c r="I47" s="337">
        <f>E47+H47</f>
        <v>0</v>
      </c>
      <c r="J47" s="333"/>
      <c r="K47" s="333"/>
    </row>
    <row r="48" spans="1:11" s="327" customFormat="1" ht="13.5">
      <c r="A48" s="336" t="s">
        <v>599</v>
      </c>
      <c r="B48" s="336" t="s">
        <v>165</v>
      </c>
      <c r="C48" s="337">
        <v>1500</v>
      </c>
      <c r="D48" s="337"/>
      <c r="E48" s="337">
        <f>D48*C48</f>
        <v>0</v>
      </c>
      <c r="F48" s="336" t="s">
        <v>1</v>
      </c>
      <c r="G48" s="337"/>
      <c r="H48" s="337">
        <f>G48*C48</f>
        <v>0</v>
      </c>
      <c r="I48" s="337">
        <f>E48+H48</f>
        <v>0</v>
      </c>
      <c r="J48" s="333"/>
      <c r="K48" s="333"/>
    </row>
    <row r="49" spans="1:11" s="327" customFormat="1" ht="13.5">
      <c r="A49" s="336" t="s">
        <v>600</v>
      </c>
      <c r="B49" s="336" t="s">
        <v>165</v>
      </c>
      <c r="C49" s="337">
        <v>700</v>
      </c>
      <c r="D49" s="337"/>
      <c r="E49" s="337">
        <f>D49*C49</f>
        <v>0</v>
      </c>
      <c r="F49" s="336" t="s">
        <v>1</v>
      </c>
      <c r="G49" s="337"/>
      <c r="H49" s="337">
        <f>G49*C49</f>
        <v>0</v>
      </c>
      <c r="I49" s="337">
        <f>E49+H49</f>
        <v>0</v>
      </c>
      <c r="J49" s="333"/>
      <c r="K49" s="333"/>
    </row>
    <row r="50" spans="1:11" s="327" customFormat="1" ht="13.5">
      <c r="A50" s="336" t="s">
        <v>601</v>
      </c>
      <c r="B50" s="336" t="s">
        <v>165</v>
      </c>
      <c r="C50" s="337">
        <v>40</v>
      </c>
      <c r="D50" s="337"/>
      <c r="E50" s="337">
        <f>D50*C50</f>
        <v>0</v>
      </c>
      <c r="F50" s="336" t="s">
        <v>1</v>
      </c>
      <c r="G50" s="337"/>
      <c r="H50" s="337">
        <f>G50*C50</f>
        <v>0</v>
      </c>
      <c r="I50" s="337">
        <f>E50+H50</f>
        <v>0</v>
      </c>
      <c r="J50" s="333"/>
      <c r="K50" s="333"/>
    </row>
    <row r="51" spans="1:11" s="327" customFormat="1" ht="13.5">
      <c r="A51" s="336" t="s">
        <v>602</v>
      </c>
      <c r="B51" s="336" t="s">
        <v>165</v>
      </c>
      <c r="C51" s="337">
        <v>80</v>
      </c>
      <c r="D51" s="337"/>
      <c r="E51" s="337">
        <f>D51*C51</f>
        <v>0</v>
      </c>
      <c r="F51" s="336" t="s">
        <v>1</v>
      </c>
      <c r="G51" s="337"/>
      <c r="H51" s="337">
        <f>G51*C51</f>
        <v>0</v>
      </c>
      <c r="I51" s="337">
        <f>E51+H51</f>
        <v>0</v>
      </c>
      <c r="J51" s="333"/>
      <c r="K51" s="333"/>
    </row>
    <row r="52" spans="1:11" s="327" customFormat="1" ht="13.5">
      <c r="A52" s="336"/>
      <c r="B52" s="336"/>
      <c r="C52" s="337"/>
      <c r="D52" s="337"/>
      <c r="E52" s="337"/>
      <c r="F52" s="336"/>
      <c r="G52" s="337"/>
      <c r="H52" s="337"/>
      <c r="I52" s="337"/>
      <c r="J52" s="333"/>
      <c r="K52" s="333"/>
    </row>
    <row r="53" spans="1:11" s="327" customFormat="1" ht="13.5">
      <c r="A53" s="338" t="s">
        <v>603</v>
      </c>
      <c r="B53" s="338" t="s">
        <v>1</v>
      </c>
      <c r="C53" s="339"/>
      <c r="D53" s="339"/>
      <c r="E53" s="339"/>
      <c r="F53" s="338" t="s">
        <v>1</v>
      </c>
      <c r="G53" s="339"/>
      <c r="H53" s="339"/>
      <c r="I53" s="339"/>
      <c r="J53" s="333"/>
      <c r="K53" s="333"/>
    </row>
    <row r="54" spans="1:11" s="327" customFormat="1" ht="13.5">
      <c r="A54" s="336" t="s">
        <v>604</v>
      </c>
      <c r="B54" s="336" t="s">
        <v>165</v>
      </c>
      <c r="C54" s="337">
        <v>40</v>
      </c>
      <c r="D54" s="337"/>
      <c r="E54" s="337">
        <f aca="true" t="shared" si="0" ref="E54:E59">D54*C54</f>
        <v>0</v>
      </c>
      <c r="F54" s="336" t="s">
        <v>1</v>
      </c>
      <c r="G54" s="337"/>
      <c r="H54" s="337">
        <f aca="true" t="shared" si="1" ref="H54:H59">G54*C54</f>
        <v>0</v>
      </c>
      <c r="I54" s="337">
        <f aca="true" t="shared" si="2" ref="I54:I59">E54+H54</f>
        <v>0</v>
      </c>
      <c r="J54" s="333"/>
      <c r="K54" s="333"/>
    </row>
    <row r="55" spans="1:11" s="327" customFormat="1" ht="13.5">
      <c r="A55" s="336" t="s">
        <v>605</v>
      </c>
      <c r="B55" s="336" t="s">
        <v>165</v>
      </c>
      <c r="C55" s="337">
        <v>80</v>
      </c>
      <c r="D55" s="337"/>
      <c r="E55" s="337">
        <f t="shared" si="0"/>
        <v>0</v>
      </c>
      <c r="F55" s="336" t="s">
        <v>1</v>
      </c>
      <c r="G55" s="337"/>
      <c r="H55" s="337">
        <f t="shared" si="1"/>
        <v>0</v>
      </c>
      <c r="I55" s="337">
        <f t="shared" si="2"/>
        <v>0</v>
      </c>
      <c r="J55" s="333"/>
      <c r="K55" s="333"/>
    </row>
    <row r="56" spans="1:11" s="327" customFormat="1" ht="13.5">
      <c r="A56" s="336" t="s">
        <v>606</v>
      </c>
      <c r="B56" s="336" t="s">
        <v>583</v>
      </c>
      <c r="C56" s="337">
        <v>120</v>
      </c>
      <c r="D56" s="337"/>
      <c r="E56" s="337">
        <f t="shared" si="0"/>
        <v>0</v>
      </c>
      <c r="F56" s="336" t="s">
        <v>1</v>
      </c>
      <c r="G56" s="337"/>
      <c r="H56" s="337">
        <f t="shared" si="1"/>
        <v>0</v>
      </c>
      <c r="I56" s="337">
        <f t="shared" si="2"/>
        <v>0</v>
      </c>
      <c r="J56" s="333"/>
      <c r="K56" s="333"/>
    </row>
    <row r="57" spans="1:11" s="327" customFormat="1" ht="13.5">
      <c r="A57" s="336" t="s">
        <v>607</v>
      </c>
      <c r="B57" s="336" t="s">
        <v>165</v>
      </c>
      <c r="C57" s="337">
        <v>21</v>
      </c>
      <c r="D57" s="337"/>
      <c r="E57" s="337">
        <f t="shared" si="0"/>
        <v>0</v>
      </c>
      <c r="F57" s="336" t="s">
        <v>1</v>
      </c>
      <c r="G57" s="337"/>
      <c r="H57" s="337">
        <f t="shared" si="1"/>
        <v>0</v>
      </c>
      <c r="I57" s="337">
        <f t="shared" si="2"/>
        <v>0</v>
      </c>
      <c r="J57" s="333"/>
      <c r="K57" s="333"/>
    </row>
    <row r="58" spans="1:11" s="327" customFormat="1" ht="13.5">
      <c r="A58" s="336" t="s">
        <v>608</v>
      </c>
      <c r="B58" s="336" t="s">
        <v>609</v>
      </c>
      <c r="C58" s="337">
        <v>120</v>
      </c>
      <c r="D58" s="337"/>
      <c r="E58" s="337">
        <f t="shared" si="0"/>
        <v>0</v>
      </c>
      <c r="F58" s="336" t="s">
        <v>1</v>
      </c>
      <c r="G58" s="337"/>
      <c r="H58" s="337">
        <f t="shared" si="1"/>
        <v>0</v>
      </c>
      <c r="I58" s="337">
        <f t="shared" si="2"/>
        <v>0</v>
      </c>
      <c r="J58" s="333"/>
      <c r="K58" s="333"/>
    </row>
    <row r="59" spans="1:11" s="327" customFormat="1" ht="13.5">
      <c r="A59" s="336" t="s">
        <v>610</v>
      </c>
      <c r="B59" s="336" t="s">
        <v>583</v>
      </c>
      <c r="C59" s="337">
        <v>300</v>
      </c>
      <c r="D59" s="337"/>
      <c r="E59" s="337">
        <f t="shared" si="0"/>
        <v>0</v>
      </c>
      <c r="F59" s="336" t="s">
        <v>1</v>
      </c>
      <c r="G59" s="337"/>
      <c r="H59" s="337">
        <f t="shared" si="1"/>
        <v>0</v>
      </c>
      <c r="I59" s="337">
        <f t="shared" si="2"/>
        <v>0</v>
      </c>
      <c r="J59" s="333"/>
      <c r="K59" s="333"/>
    </row>
    <row r="60" spans="1:11" s="327" customFormat="1" ht="13.5">
      <c r="A60" s="336"/>
      <c r="B60" s="336"/>
      <c r="C60" s="337"/>
      <c r="D60" s="337"/>
      <c r="E60" s="337"/>
      <c r="F60" s="336"/>
      <c r="G60" s="337"/>
      <c r="H60" s="337"/>
      <c r="I60" s="337"/>
      <c r="J60" s="333"/>
      <c r="K60" s="333"/>
    </row>
    <row r="61" spans="1:11" s="327" customFormat="1" ht="13.5">
      <c r="A61" s="338" t="s">
        <v>611</v>
      </c>
      <c r="B61" s="338" t="s">
        <v>1</v>
      </c>
      <c r="C61" s="339"/>
      <c r="D61" s="339"/>
      <c r="E61" s="339"/>
      <c r="F61" s="338" t="s">
        <v>1</v>
      </c>
      <c r="G61" s="339"/>
      <c r="H61" s="339"/>
      <c r="I61" s="339"/>
      <c r="J61" s="333"/>
      <c r="K61" s="333"/>
    </row>
    <row r="62" spans="1:11" s="327" customFormat="1" ht="13.5">
      <c r="A62" s="336" t="s">
        <v>612</v>
      </c>
      <c r="B62" s="336" t="s">
        <v>583</v>
      </c>
      <c r="C62" s="337">
        <v>1</v>
      </c>
      <c r="D62" s="337"/>
      <c r="E62" s="337">
        <f>D62*C62</f>
        <v>0</v>
      </c>
      <c r="F62" s="336" t="s">
        <v>1</v>
      </c>
      <c r="G62" s="337"/>
      <c r="H62" s="337">
        <f>G62*C62</f>
        <v>0</v>
      </c>
      <c r="I62" s="337">
        <f>E62+H62</f>
        <v>0</v>
      </c>
      <c r="J62" s="333"/>
      <c r="K62" s="333"/>
    </row>
    <row r="63" spans="1:11" s="327" customFormat="1" ht="13.5">
      <c r="A63" s="336" t="s">
        <v>1</v>
      </c>
      <c r="B63" s="336" t="s">
        <v>1</v>
      </c>
      <c r="C63" s="337"/>
      <c r="D63" s="337"/>
      <c r="E63" s="337"/>
      <c r="F63" s="336" t="s">
        <v>1</v>
      </c>
      <c r="G63" s="337"/>
      <c r="H63" s="337"/>
      <c r="I63" s="337"/>
      <c r="J63" s="333"/>
      <c r="K63" s="333"/>
    </row>
    <row r="64" spans="1:11" s="327" customFormat="1" ht="13.5">
      <c r="A64" s="338" t="s">
        <v>613</v>
      </c>
      <c r="B64" s="338" t="s">
        <v>1</v>
      </c>
      <c r="C64" s="339"/>
      <c r="D64" s="339"/>
      <c r="E64" s="339"/>
      <c r="F64" s="338" t="s">
        <v>1</v>
      </c>
      <c r="G64" s="339"/>
      <c r="H64" s="339"/>
      <c r="I64" s="339"/>
      <c r="J64" s="333"/>
      <c r="K64" s="333"/>
    </row>
    <row r="65" spans="1:11" s="327" customFormat="1" ht="13.5">
      <c r="A65" s="336" t="s">
        <v>614</v>
      </c>
      <c r="B65" s="336" t="s">
        <v>583</v>
      </c>
      <c r="C65" s="337">
        <v>91</v>
      </c>
      <c r="D65" s="337"/>
      <c r="E65" s="337">
        <f>D65*C65</f>
        <v>0</v>
      </c>
      <c r="F65" s="336" t="s">
        <v>1</v>
      </c>
      <c r="G65" s="337"/>
      <c r="H65" s="337">
        <f>G65*C65</f>
        <v>0</v>
      </c>
      <c r="I65" s="337">
        <f>E65+H65</f>
        <v>0</v>
      </c>
      <c r="J65" s="333"/>
      <c r="K65" s="333"/>
    </row>
    <row r="66" spans="1:11" s="327" customFormat="1" ht="13.5">
      <c r="A66" s="336" t="s">
        <v>615</v>
      </c>
      <c r="B66" s="336" t="s">
        <v>583</v>
      </c>
      <c r="C66" s="337">
        <v>155</v>
      </c>
      <c r="D66" s="337"/>
      <c r="E66" s="337">
        <f>D66*C66</f>
        <v>0</v>
      </c>
      <c r="F66" s="336" t="s">
        <v>1</v>
      </c>
      <c r="G66" s="337"/>
      <c r="H66" s="337">
        <f>G66*C66</f>
        <v>0</v>
      </c>
      <c r="I66" s="337">
        <f>E66+H66</f>
        <v>0</v>
      </c>
      <c r="J66" s="333"/>
      <c r="K66" s="333"/>
    </row>
    <row r="67" spans="1:11" s="327" customFormat="1" ht="13.5">
      <c r="A67" s="336" t="s">
        <v>616</v>
      </c>
      <c r="B67" s="336" t="s">
        <v>583</v>
      </c>
      <c r="C67" s="337">
        <v>75</v>
      </c>
      <c r="D67" s="337"/>
      <c r="E67" s="337">
        <f>D67*C67</f>
        <v>0</v>
      </c>
      <c r="F67" s="336" t="s">
        <v>1</v>
      </c>
      <c r="G67" s="337"/>
      <c r="H67" s="337">
        <f>G67*C67</f>
        <v>0</v>
      </c>
      <c r="I67" s="337">
        <f>E67+H67</f>
        <v>0</v>
      </c>
      <c r="J67" s="333"/>
      <c r="K67" s="333"/>
    </row>
    <row r="68" spans="1:11" s="327" customFormat="1" ht="13.5">
      <c r="A68" s="336"/>
      <c r="B68" s="336"/>
      <c r="C68" s="337"/>
      <c r="D68" s="337"/>
      <c r="E68" s="337"/>
      <c r="F68" s="336"/>
      <c r="G68" s="337"/>
      <c r="H68" s="337"/>
      <c r="I68" s="337"/>
      <c r="J68" s="333"/>
      <c r="K68" s="333"/>
    </row>
    <row r="69" spans="1:11" s="327" customFormat="1" ht="13.5">
      <c r="A69" s="338" t="s">
        <v>617</v>
      </c>
      <c r="B69" s="338" t="s">
        <v>1</v>
      </c>
      <c r="C69" s="339"/>
      <c r="D69" s="339"/>
      <c r="E69" s="339"/>
      <c r="F69" s="338" t="s">
        <v>1</v>
      </c>
      <c r="G69" s="339"/>
      <c r="H69" s="339"/>
      <c r="I69" s="339"/>
      <c r="J69" s="333"/>
      <c r="K69" s="333"/>
    </row>
    <row r="70" spans="1:11" s="327" customFormat="1" ht="13.5">
      <c r="A70" s="336" t="s">
        <v>618</v>
      </c>
      <c r="B70" s="336" t="s">
        <v>583</v>
      </c>
      <c r="C70" s="337">
        <v>100</v>
      </c>
      <c r="D70" s="337"/>
      <c r="E70" s="337">
        <f>D70*C70</f>
        <v>0</v>
      </c>
      <c r="F70" s="336" t="s">
        <v>1</v>
      </c>
      <c r="G70" s="337"/>
      <c r="H70" s="337">
        <f>G70*C70</f>
        <v>0</v>
      </c>
      <c r="I70" s="337">
        <f>E70+H70</f>
        <v>0</v>
      </c>
      <c r="J70" s="333"/>
      <c r="K70" s="333"/>
    </row>
    <row r="71" spans="1:11" s="327" customFormat="1" ht="13.5">
      <c r="A71" s="336" t="s">
        <v>619</v>
      </c>
      <c r="B71" s="336" t="s">
        <v>583</v>
      </c>
      <c r="C71" s="337">
        <v>100</v>
      </c>
      <c r="D71" s="337"/>
      <c r="E71" s="337">
        <f>D71*C71</f>
        <v>0</v>
      </c>
      <c r="F71" s="336" t="s">
        <v>1</v>
      </c>
      <c r="G71" s="337"/>
      <c r="H71" s="337">
        <f>G71*C71</f>
        <v>0</v>
      </c>
      <c r="I71" s="337">
        <f>E71+H71</f>
        <v>0</v>
      </c>
      <c r="J71" s="333"/>
      <c r="K71" s="333"/>
    </row>
    <row r="72" spans="1:11" s="327" customFormat="1" ht="13.5">
      <c r="A72" s="336"/>
      <c r="B72" s="336"/>
      <c r="C72" s="337"/>
      <c r="D72" s="337"/>
      <c r="E72" s="337"/>
      <c r="F72" s="336"/>
      <c r="G72" s="337"/>
      <c r="H72" s="337"/>
      <c r="I72" s="337"/>
      <c r="J72" s="333"/>
      <c r="K72" s="333"/>
    </row>
    <row r="73" spans="1:11" s="327" customFormat="1" ht="13.5">
      <c r="A73" s="338" t="s">
        <v>620</v>
      </c>
      <c r="B73" s="338" t="s">
        <v>1</v>
      </c>
      <c r="C73" s="339"/>
      <c r="D73" s="339"/>
      <c r="E73" s="339"/>
      <c r="F73" s="338" t="s">
        <v>1</v>
      </c>
      <c r="G73" s="339"/>
      <c r="H73" s="339"/>
      <c r="I73" s="339"/>
      <c r="J73" s="333"/>
      <c r="K73" s="333"/>
    </row>
    <row r="74" spans="1:11" s="327" customFormat="1" ht="13.5">
      <c r="A74" s="336" t="s">
        <v>621</v>
      </c>
      <c r="B74" s="336" t="s">
        <v>583</v>
      </c>
      <c r="C74" s="337">
        <v>49</v>
      </c>
      <c r="D74" s="337"/>
      <c r="E74" s="337">
        <f>D74*C74</f>
        <v>0</v>
      </c>
      <c r="F74" s="336" t="s">
        <v>1</v>
      </c>
      <c r="G74" s="337"/>
      <c r="H74" s="337">
        <f>G74*C74</f>
        <v>0</v>
      </c>
      <c r="I74" s="337">
        <f>E74+H74</f>
        <v>0</v>
      </c>
      <c r="J74" s="333"/>
      <c r="K74" s="333"/>
    </row>
    <row r="75" spans="1:11" s="327" customFormat="1" ht="13.5">
      <c r="A75" s="336" t="s">
        <v>622</v>
      </c>
      <c r="B75" s="336" t="s">
        <v>583</v>
      </c>
      <c r="C75" s="337">
        <v>6</v>
      </c>
      <c r="D75" s="337"/>
      <c r="E75" s="337">
        <f>D75*C75</f>
        <v>0</v>
      </c>
      <c r="F75" s="336" t="s">
        <v>1</v>
      </c>
      <c r="G75" s="337"/>
      <c r="H75" s="337">
        <f>G75*C75</f>
        <v>0</v>
      </c>
      <c r="I75" s="337">
        <f>E75+H75</f>
        <v>0</v>
      </c>
      <c r="J75" s="333"/>
      <c r="K75" s="333"/>
    </row>
    <row r="76" spans="1:11" s="327" customFormat="1" ht="13.5">
      <c r="A76" s="336"/>
      <c r="B76" s="336"/>
      <c r="C76" s="337"/>
      <c r="D76" s="337"/>
      <c r="E76" s="337"/>
      <c r="F76" s="336"/>
      <c r="G76" s="337"/>
      <c r="H76" s="337"/>
      <c r="I76" s="337"/>
      <c r="J76" s="333"/>
      <c r="K76" s="333"/>
    </row>
    <row r="77" spans="1:11" s="327" customFormat="1" ht="13.5">
      <c r="A77" s="338" t="s">
        <v>623</v>
      </c>
      <c r="B77" s="338" t="s">
        <v>1</v>
      </c>
      <c r="C77" s="339"/>
      <c r="D77" s="339"/>
      <c r="E77" s="339"/>
      <c r="F77" s="338" t="s">
        <v>1</v>
      </c>
      <c r="G77" s="339"/>
      <c r="H77" s="339"/>
      <c r="I77" s="339"/>
      <c r="J77" s="333"/>
      <c r="K77" s="333"/>
    </row>
    <row r="78" spans="1:11" s="327" customFormat="1" ht="13.5">
      <c r="A78" s="336" t="s">
        <v>624</v>
      </c>
      <c r="B78" s="336" t="s">
        <v>583</v>
      </c>
      <c r="C78" s="337">
        <v>4</v>
      </c>
      <c r="D78" s="337"/>
      <c r="E78" s="337">
        <f>D78*C78</f>
        <v>0</v>
      </c>
      <c r="F78" s="336" t="s">
        <v>1</v>
      </c>
      <c r="G78" s="337"/>
      <c r="H78" s="337">
        <f>G78*C78</f>
        <v>0</v>
      </c>
      <c r="I78" s="337">
        <f>E78+H78</f>
        <v>0</v>
      </c>
      <c r="J78" s="333"/>
      <c r="K78" s="333"/>
    </row>
    <row r="79" spans="1:11" s="327" customFormat="1" ht="13.5">
      <c r="A79" s="336" t="s">
        <v>625</v>
      </c>
      <c r="B79" s="336" t="s">
        <v>583</v>
      </c>
      <c r="C79" s="349">
        <v>31</v>
      </c>
      <c r="D79" s="337"/>
      <c r="E79" s="337">
        <f>D79*C79</f>
        <v>0</v>
      </c>
      <c r="F79" s="336" t="s">
        <v>1</v>
      </c>
      <c r="G79" s="337"/>
      <c r="H79" s="337">
        <f>G79*C79</f>
        <v>0</v>
      </c>
      <c r="I79" s="337">
        <f>E79+H79</f>
        <v>0</v>
      </c>
      <c r="J79" s="333"/>
      <c r="K79" s="333"/>
    </row>
    <row r="80" spans="1:11" s="327" customFormat="1" ht="13.5">
      <c r="A80" s="336" t="s">
        <v>626</v>
      </c>
      <c r="B80" s="336" t="s">
        <v>583</v>
      </c>
      <c r="C80" s="337">
        <v>2</v>
      </c>
      <c r="D80" s="337"/>
      <c r="E80" s="337">
        <f>D80*C80</f>
        <v>0</v>
      </c>
      <c r="F80" s="336" t="s">
        <v>1</v>
      </c>
      <c r="G80" s="337"/>
      <c r="H80" s="337">
        <f>G80*C80</f>
        <v>0</v>
      </c>
      <c r="I80" s="337">
        <f>E80+H80</f>
        <v>0</v>
      </c>
      <c r="J80" s="333"/>
      <c r="K80" s="333"/>
    </row>
    <row r="81" spans="1:11" s="327" customFormat="1" ht="13.5">
      <c r="A81" s="336" t="s">
        <v>627</v>
      </c>
      <c r="B81" s="336" t="s">
        <v>583</v>
      </c>
      <c r="C81" s="337">
        <v>11</v>
      </c>
      <c r="D81" s="337"/>
      <c r="E81" s="337">
        <f>D81*C81</f>
        <v>0</v>
      </c>
      <c r="F81" s="336" t="s">
        <v>1</v>
      </c>
      <c r="G81" s="337"/>
      <c r="H81" s="337">
        <f>G81*C81</f>
        <v>0</v>
      </c>
      <c r="I81" s="337">
        <f>E81+H81</f>
        <v>0</v>
      </c>
      <c r="J81" s="333"/>
      <c r="K81" s="333"/>
    </row>
    <row r="82" spans="1:11" s="327" customFormat="1" ht="13.5">
      <c r="A82" s="336"/>
      <c r="B82" s="336"/>
      <c r="C82" s="337"/>
      <c r="D82" s="337"/>
      <c r="E82" s="337"/>
      <c r="F82" s="336"/>
      <c r="G82" s="337"/>
      <c r="H82" s="337"/>
      <c r="I82" s="337"/>
      <c r="J82" s="333"/>
      <c r="K82" s="333"/>
    </row>
    <row r="83" spans="1:11" s="327" customFormat="1" ht="13.5">
      <c r="A83" s="338" t="s">
        <v>628</v>
      </c>
      <c r="B83" s="338" t="s">
        <v>1</v>
      </c>
      <c r="C83" s="339"/>
      <c r="D83" s="339"/>
      <c r="E83" s="339"/>
      <c r="F83" s="338" t="s">
        <v>1</v>
      </c>
      <c r="G83" s="339"/>
      <c r="H83" s="339"/>
      <c r="I83" s="339"/>
      <c r="J83" s="333"/>
      <c r="K83" s="333"/>
    </row>
    <row r="84" spans="1:11" s="327" customFormat="1" ht="13.5">
      <c r="A84" s="336" t="s">
        <v>629</v>
      </c>
      <c r="B84" s="336" t="s">
        <v>583</v>
      </c>
      <c r="C84" s="337">
        <v>15</v>
      </c>
      <c r="D84" s="337"/>
      <c r="E84" s="337">
        <f aca="true" t="shared" si="3" ref="E84:E98">D84*C84</f>
        <v>0</v>
      </c>
      <c r="F84" s="336" t="s">
        <v>1</v>
      </c>
      <c r="G84" s="337"/>
      <c r="H84" s="337">
        <f aca="true" t="shared" si="4" ref="H84:H98">G84*C84</f>
        <v>0</v>
      </c>
      <c r="I84" s="337">
        <f aca="true" t="shared" si="5" ref="I84:I98">E84+H84</f>
        <v>0</v>
      </c>
      <c r="J84" s="333"/>
      <c r="K84" s="333"/>
    </row>
    <row r="85" spans="1:11" s="327" customFormat="1" ht="13.5">
      <c r="A85" s="336" t="s">
        <v>630</v>
      </c>
      <c r="B85" s="336" t="s">
        <v>583</v>
      </c>
      <c r="C85" s="337">
        <v>8</v>
      </c>
      <c r="D85" s="337"/>
      <c r="E85" s="337">
        <f t="shared" si="3"/>
        <v>0</v>
      </c>
      <c r="F85" s="336" t="s">
        <v>1</v>
      </c>
      <c r="G85" s="337"/>
      <c r="H85" s="337">
        <f t="shared" si="4"/>
        <v>0</v>
      </c>
      <c r="I85" s="337">
        <f t="shared" si="5"/>
        <v>0</v>
      </c>
      <c r="J85" s="333"/>
      <c r="K85" s="333"/>
    </row>
    <row r="86" spans="1:11" s="327" customFormat="1" ht="13.5">
      <c r="A86" s="336" t="s">
        <v>631</v>
      </c>
      <c r="B86" s="336" t="s">
        <v>583</v>
      </c>
      <c r="C86" s="337">
        <v>8</v>
      </c>
      <c r="D86" s="337"/>
      <c r="E86" s="337">
        <f t="shared" si="3"/>
        <v>0</v>
      </c>
      <c r="F86" s="336" t="s">
        <v>1</v>
      </c>
      <c r="G86" s="337"/>
      <c r="H86" s="337">
        <f t="shared" si="4"/>
        <v>0</v>
      </c>
      <c r="I86" s="337">
        <f t="shared" si="5"/>
        <v>0</v>
      </c>
      <c r="J86" s="333"/>
      <c r="K86" s="333"/>
    </row>
    <row r="87" spans="1:11" s="327" customFormat="1" ht="13.5">
      <c r="A87" s="336" t="s">
        <v>632</v>
      </c>
      <c r="B87" s="336" t="s">
        <v>583</v>
      </c>
      <c r="C87" s="337">
        <v>6</v>
      </c>
      <c r="D87" s="337"/>
      <c r="E87" s="337">
        <f t="shared" si="3"/>
        <v>0</v>
      </c>
      <c r="F87" s="336" t="s">
        <v>1</v>
      </c>
      <c r="G87" s="337"/>
      <c r="H87" s="337">
        <f t="shared" si="4"/>
        <v>0</v>
      </c>
      <c r="I87" s="337">
        <f t="shared" si="5"/>
        <v>0</v>
      </c>
      <c r="J87" s="333"/>
      <c r="K87" s="333"/>
    </row>
    <row r="88" spans="1:11" s="327" customFormat="1" ht="13.5">
      <c r="A88" s="336" t="s">
        <v>633</v>
      </c>
      <c r="B88" s="336" t="s">
        <v>583</v>
      </c>
      <c r="C88" s="337">
        <v>4</v>
      </c>
      <c r="D88" s="337"/>
      <c r="E88" s="337">
        <f t="shared" si="3"/>
        <v>0</v>
      </c>
      <c r="F88" s="336" t="s">
        <v>1</v>
      </c>
      <c r="G88" s="337"/>
      <c r="H88" s="337">
        <f t="shared" si="4"/>
        <v>0</v>
      </c>
      <c r="I88" s="337">
        <f t="shared" si="5"/>
        <v>0</v>
      </c>
      <c r="J88" s="333"/>
      <c r="K88" s="333"/>
    </row>
    <row r="89" spans="1:11" s="327" customFormat="1" ht="13.5">
      <c r="A89" s="336" t="s">
        <v>634</v>
      </c>
      <c r="B89" s="336" t="s">
        <v>583</v>
      </c>
      <c r="C89" s="337">
        <v>24</v>
      </c>
      <c r="D89" s="337"/>
      <c r="E89" s="337">
        <f t="shared" si="3"/>
        <v>0</v>
      </c>
      <c r="F89" s="336" t="s">
        <v>1</v>
      </c>
      <c r="G89" s="337"/>
      <c r="H89" s="337">
        <f t="shared" si="4"/>
        <v>0</v>
      </c>
      <c r="I89" s="337">
        <f t="shared" si="5"/>
        <v>0</v>
      </c>
      <c r="J89" s="333"/>
      <c r="K89" s="333"/>
    </row>
    <row r="90" spans="1:11" s="327" customFormat="1" ht="13.5">
      <c r="A90" s="336" t="s">
        <v>635</v>
      </c>
      <c r="B90" s="336" t="s">
        <v>583</v>
      </c>
      <c r="C90" s="337">
        <v>4</v>
      </c>
      <c r="D90" s="337"/>
      <c r="E90" s="337">
        <f t="shared" si="3"/>
        <v>0</v>
      </c>
      <c r="F90" s="336" t="s">
        <v>1</v>
      </c>
      <c r="G90" s="337"/>
      <c r="H90" s="337">
        <f t="shared" si="4"/>
        <v>0</v>
      </c>
      <c r="I90" s="337">
        <f t="shared" si="5"/>
        <v>0</v>
      </c>
      <c r="J90" s="333"/>
      <c r="K90" s="333"/>
    </row>
    <row r="91" spans="1:11" s="327" customFormat="1" ht="13.5">
      <c r="A91" s="336" t="s">
        <v>636</v>
      </c>
      <c r="B91" s="336" t="s">
        <v>583</v>
      </c>
      <c r="C91" s="337">
        <v>6</v>
      </c>
      <c r="D91" s="337"/>
      <c r="E91" s="337">
        <f t="shared" si="3"/>
        <v>0</v>
      </c>
      <c r="F91" s="336" t="s">
        <v>1</v>
      </c>
      <c r="G91" s="337"/>
      <c r="H91" s="337">
        <f t="shared" si="4"/>
        <v>0</v>
      </c>
      <c r="I91" s="337">
        <f t="shared" si="5"/>
        <v>0</v>
      </c>
      <c r="J91" s="333"/>
      <c r="K91" s="333"/>
    </row>
    <row r="92" spans="1:11" s="327" customFormat="1" ht="13.5">
      <c r="A92" s="336" t="s">
        <v>637</v>
      </c>
      <c r="B92" s="336" t="s">
        <v>583</v>
      </c>
      <c r="C92" s="337">
        <v>2</v>
      </c>
      <c r="D92" s="337"/>
      <c r="E92" s="337">
        <f t="shared" si="3"/>
        <v>0</v>
      </c>
      <c r="F92" s="336" t="s">
        <v>1</v>
      </c>
      <c r="G92" s="337"/>
      <c r="H92" s="337">
        <f t="shared" si="4"/>
        <v>0</v>
      </c>
      <c r="I92" s="337">
        <f t="shared" si="5"/>
        <v>0</v>
      </c>
      <c r="J92" s="333"/>
      <c r="K92" s="333"/>
    </row>
    <row r="93" spans="1:11" s="327" customFormat="1" ht="13.5">
      <c r="A93" s="336" t="s">
        <v>638</v>
      </c>
      <c r="B93" s="336" t="s">
        <v>583</v>
      </c>
      <c r="C93" s="349">
        <v>39</v>
      </c>
      <c r="D93" s="337"/>
      <c r="E93" s="337">
        <f t="shared" si="3"/>
        <v>0</v>
      </c>
      <c r="F93" s="336" t="s">
        <v>1</v>
      </c>
      <c r="G93" s="337"/>
      <c r="H93" s="337">
        <f t="shared" si="4"/>
        <v>0</v>
      </c>
      <c r="I93" s="337">
        <f t="shared" si="5"/>
        <v>0</v>
      </c>
      <c r="J93" s="333"/>
      <c r="K93" s="333"/>
    </row>
    <row r="94" spans="1:11" s="327" customFormat="1" ht="13.5">
      <c r="A94" s="336" t="s">
        <v>639</v>
      </c>
      <c r="B94" s="336" t="s">
        <v>583</v>
      </c>
      <c r="C94" s="337">
        <v>11</v>
      </c>
      <c r="D94" s="337"/>
      <c r="E94" s="337">
        <f t="shared" si="3"/>
        <v>0</v>
      </c>
      <c r="F94" s="336" t="s">
        <v>1</v>
      </c>
      <c r="G94" s="337"/>
      <c r="H94" s="337">
        <f t="shared" si="4"/>
        <v>0</v>
      </c>
      <c r="I94" s="337">
        <f t="shared" si="5"/>
        <v>0</v>
      </c>
      <c r="J94" s="333"/>
      <c r="K94" s="333"/>
    </row>
    <row r="95" spans="1:11" s="327" customFormat="1" ht="13.5">
      <c r="A95" s="336" t="s">
        <v>640</v>
      </c>
      <c r="B95" s="336" t="s">
        <v>583</v>
      </c>
      <c r="C95" s="337">
        <v>2</v>
      </c>
      <c r="D95" s="337"/>
      <c r="E95" s="337">
        <f t="shared" si="3"/>
        <v>0</v>
      </c>
      <c r="F95" s="336" t="s">
        <v>1</v>
      </c>
      <c r="G95" s="337"/>
      <c r="H95" s="337">
        <f t="shared" si="4"/>
        <v>0</v>
      </c>
      <c r="I95" s="337">
        <f t="shared" si="5"/>
        <v>0</v>
      </c>
      <c r="J95" s="333"/>
      <c r="K95" s="333"/>
    </row>
    <row r="96" spans="1:11" s="327" customFormat="1" ht="13.5">
      <c r="A96" s="336" t="s">
        <v>641</v>
      </c>
      <c r="B96" s="336" t="s">
        <v>583</v>
      </c>
      <c r="C96" s="337">
        <v>7</v>
      </c>
      <c r="D96" s="337"/>
      <c r="E96" s="337">
        <f>D96*C96</f>
        <v>0</v>
      </c>
      <c r="F96" s="336" t="s">
        <v>1</v>
      </c>
      <c r="G96" s="337"/>
      <c r="H96" s="337">
        <f>G96*C96</f>
        <v>0</v>
      </c>
      <c r="I96" s="337">
        <f>E96+H96</f>
        <v>0</v>
      </c>
      <c r="J96" s="333"/>
      <c r="K96" s="333"/>
    </row>
    <row r="97" spans="1:11" ht="13.5">
      <c r="A97" s="336" t="s">
        <v>642</v>
      </c>
      <c r="B97" s="336" t="s">
        <v>583</v>
      </c>
      <c r="C97" s="337">
        <v>15</v>
      </c>
      <c r="D97" s="337"/>
      <c r="E97" s="337">
        <f t="shared" si="3"/>
        <v>0</v>
      </c>
      <c r="F97" s="336" t="s">
        <v>1</v>
      </c>
      <c r="G97" s="337"/>
      <c r="H97" s="337">
        <f t="shared" si="4"/>
        <v>0</v>
      </c>
      <c r="I97" s="337">
        <f t="shared" si="5"/>
        <v>0</v>
      </c>
      <c r="J97" s="333"/>
      <c r="K97" s="333"/>
    </row>
    <row r="98" spans="1:11" ht="13.5">
      <c r="A98" s="336" t="s">
        <v>643</v>
      </c>
      <c r="B98" s="336" t="s">
        <v>583</v>
      </c>
      <c r="C98" s="337">
        <v>147</v>
      </c>
      <c r="D98" s="337"/>
      <c r="E98" s="337">
        <f t="shared" si="3"/>
        <v>0</v>
      </c>
      <c r="F98" s="336" t="s">
        <v>1</v>
      </c>
      <c r="G98" s="337"/>
      <c r="H98" s="337">
        <f t="shared" si="4"/>
        <v>0</v>
      </c>
      <c r="I98" s="337">
        <f t="shared" si="5"/>
        <v>0</v>
      </c>
      <c r="J98" s="333"/>
      <c r="K98" s="333"/>
    </row>
    <row r="99" spans="1:11" ht="13.5">
      <c r="A99" s="336"/>
      <c r="B99" s="336"/>
      <c r="C99" s="337"/>
      <c r="D99" s="337"/>
      <c r="E99" s="337"/>
      <c r="F99" s="336"/>
      <c r="G99" s="337"/>
      <c r="H99" s="337"/>
      <c r="I99" s="337"/>
      <c r="J99" s="333"/>
      <c r="K99" s="333"/>
    </row>
    <row r="100" spans="1:11" ht="13.5">
      <c r="A100" s="338" t="s">
        <v>223</v>
      </c>
      <c r="B100" s="338" t="s">
        <v>1</v>
      </c>
      <c r="C100" s="339"/>
      <c r="D100" s="339"/>
      <c r="E100" s="339"/>
      <c r="F100" s="338" t="s">
        <v>1</v>
      </c>
      <c r="G100" s="339"/>
      <c r="H100" s="339"/>
      <c r="I100" s="339"/>
      <c r="J100" s="333"/>
      <c r="K100" s="333"/>
    </row>
    <row r="101" spans="1:11" ht="13.5">
      <c r="A101" s="336" t="s">
        <v>644</v>
      </c>
      <c r="B101" s="336" t="s">
        <v>226</v>
      </c>
      <c r="C101" s="337">
        <v>50</v>
      </c>
      <c r="D101" s="337"/>
      <c r="E101" s="337">
        <f aca="true" t="shared" si="6" ref="E101:E114">D101*C101</f>
        <v>0</v>
      </c>
      <c r="F101" s="336" t="s">
        <v>1</v>
      </c>
      <c r="G101" s="337"/>
      <c r="H101" s="337">
        <f aca="true" t="shared" si="7" ref="H101:H114">G101*C101</f>
        <v>0</v>
      </c>
      <c r="I101" s="337">
        <f aca="true" t="shared" si="8" ref="I101:I114">E101+H101</f>
        <v>0</v>
      </c>
      <c r="J101" s="333"/>
      <c r="K101" s="337"/>
    </row>
    <row r="102" spans="1:11" ht="13.5">
      <c r="A102" s="336" t="s">
        <v>645</v>
      </c>
      <c r="B102" s="336" t="s">
        <v>226</v>
      </c>
      <c r="C102" s="337">
        <v>10</v>
      </c>
      <c r="D102" s="337"/>
      <c r="E102" s="337">
        <f t="shared" si="6"/>
        <v>0</v>
      </c>
      <c r="F102" s="336" t="s">
        <v>1</v>
      </c>
      <c r="G102" s="337"/>
      <c r="H102" s="337">
        <f t="shared" si="7"/>
        <v>0</v>
      </c>
      <c r="I102" s="337">
        <f t="shared" si="8"/>
        <v>0</v>
      </c>
      <c r="J102" s="333"/>
      <c r="K102" s="333"/>
    </row>
    <row r="103" spans="1:11" ht="13.5">
      <c r="A103" s="336" t="s">
        <v>646</v>
      </c>
      <c r="B103" s="336" t="s">
        <v>226</v>
      </c>
      <c r="C103" s="337">
        <v>5</v>
      </c>
      <c r="D103" s="337"/>
      <c r="E103" s="337">
        <f t="shared" si="6"/>
        <v>0</v>
      </c>
      <c r="F103" s="336" t="s">
        <v>1</v>
      </c>
      <c r="G103" s="337"/>
      <c r="H103" s="337">
        <f t="shared" si="7"/>
        <v>0</v>
      </c>
      <c r="I103" s="337">
        <f t="shared" si="8"/>
        <v>0</v>
      </c>
      <c r="J103" s="333"/>
      <c r="K103" s="333"/>
    </row>
    <row r="104" spans="1:11" ht="13.5">
      <c r="A104" s="336" t="s">
        <v>647</v>
      </c>
      <c r="B104" s="336" t="s">
        <v>226</v>
      </c>
      <c r="C104" s="337">
        <v>10</v>
      </c>
      <c r="D104" s="337"/>
      <c r="E104" s="337">
        <f t="shared" si="6"/>
        <v>0</v>
      </c>
      <c r="F104" s="336" t="s">
        <v>1</v>
      </c>
      <c r="G104" s="337"/>
      <c r="H104" s="337">
        <f t="shared" si="7"/>
        <v>0</v>
      </c>
      <c r="I104" s="337">
        <f t="shared" si="8"/>
        <v>0</v>
      </c>
      <c r="J104" s="333"/>
      <c r="K104" s="333"/>
    </row>
    <row r="105" spans="1:11" ht="13.5">
      <c r="A105" s="336" t="s">
        <v>648</v>
      </c>
      <c r="B105" s="336" t="s">
        <v>226</v>
      </c>
      <c r="C105" s="337">
        <v>60</v>
      </c>
      <c r="D105" s="337"/>
      <c r="E105" s="337">
        <f t="shared" si="6"/>
        <v>0</v>
      </c>
      <c r="F105" s="336" t="s">
        <v>1</v>
      </c>
      <c r="G105" s="337"/>
      <c r="H105" s="337">
        <f t="shared" si="7"/>
        <v>0</v>
      </c>
      <c r="I105" s="337">
        <f t="shared" si="8"/>
        <v>0</v>
      </c>
      <c r="J105" s="333"/>
      <c r="K105" s="333"/>
    </row>
    <row r="106" spans="1:11" ht="13.5">
      <c r="A106" s="336" t="s">
        <v>649</v>
      </c>
      <c r="B106" s="336" t="s">
        <v>650</v>
      </c>
      <c r="C106" s="337">
        <v>1</v>
      </c>
      <c r="D106" s="337"/>
      <c r="E106" s="337">
        <f t="shared" si="6"/>
        <v>0</v>
      </c>
      <c r="F106" s="336" t="s">
        <v>1</v>
      </c>
      <c r="G106" s="337"/>
      <c r="H106" s="337">
        <f t="shared" si="7"/>
        <v>0</v>
      </c>
      <c r="I106" s="337">
        <f t="shared" si="8"/>
        <v>0</v>
      </c>
      <c r="J106" s="333"/>
      <c r="K106" s="333"/>
    </row>
    <row r="107" spans="1:12" s="344" customFormat="1" ht="13.5">
      <c r="A107" s="340" t="s">
        <v>651</v>
      </c>
      <c r="B107" s="340" t="s">
        <v>583</v>
      </c>
      <c r="C107" s="341">
        <v>75</v>
      </c>
      <c r="D107" s="341"/>
      <c r="E107" s="341">
        <f t="shared" si="6"/>
        <v>0</v>
      </c>
      <c r="F107" s="340" t="s">
        <v>1</v>
      </c>
      <c r="G107" s="341"/>
      <c r="H107" s="341">
        <f t="shared" si="7"/>
        <v>0</v>
      </c>
      <c r="I107" s="341">
        <f t="shared" si="8"/>
        <v>0</v>
      </c>
      <c r="J107" s="342"/>
      <c r="K107" s="342"/>
      <c r="L107" s="343"/>
    </row>
    <row r="108" spans="1:11" ht="13.5">
      <c r="A108" s="336" t="s">
        <v>652</v>
      </c>
      <c r="B108" s="336" t="s">
        <v>226</v>
      </c>
      <c r="C108" s="337">
        <v>60</v>
      </c>
      <c r="D108" s="337"/>
      <c r="E108" s="337">
        <f t="shared" si="6"/>
        <v>0</v>
      </c>
      <c r="F108" s="336" t="s">
        <v>1</v>
      </c>
      <c r="G108" s="337"/>
      <c r="H108" s="337">
        <f t="shared" si="7"/>
        <v>0</v>
      </c>
      <c r="I108" s="337">
        <f t="shared" si="8"/>
        <v>0</v>
      </c>
      <c r="J108" s="333"/>
      <c r="K108" s="333"/>
    </row>
    <row r="109" spans="1:11" ht="13.5">
      <c r="A109" s="336" t="s">
        <v>653</v>
      </c>
      <c r="B109" s="336" t="s">
        <v>226</v>
      </c>
      <c r="C109" s="337">
        <v>60</v>
      </c>
      <c r="D109" s="337"/>
      <c r="E109" s="337">
        <f t="shared" si="6"/>
        <v>0</v>
      </c>
      <c r="F109" s="336" t="s">
        <v>1</v>
      </c>
      <c r="G109" s="337"/>
      <c r="H109" s="337">
        <f t="shared" si="7"/>
        <v>0</v>
      </c>
      <c r="I109" s="337">
        <f t="shared" si="8"/>
        <v>0</v>
      </c>
      <c r="J109" s="333"/>
      <c r="K109" s="333"/>
    </row>
    <row r="110" spans="1:11" ht="13.5">
      <c r="A110" s="336" t="s">
        <v>654</v>
      </c>
      <c r="B110" s="336" t="s">
        <v>226</v>
      </c>
      <c r="C110" s="337">
        <v>20</v>
      </c>
      <c r="D110" s="337"/>
      <c r="E110" s="337">
        <f t="shared" si="6"/>
        <v>0</v>
      </c>
      <c r="F110" s="336" t="s">
        <v>1</v>
      </c>
      <c r="G110" s="337"/>
      <c r="H110" s="337">
        <f t="shared" si="7"/>
        <v>0</v>
      </c>
      <c r="I110" s="337">
        <f t="shared" si="8"/>
        <v>0</v>
      </c>
      <c r="J110" s="333"/>
      <c r="K110" s="333"/>
    </row>
    <row r="111" spans="1:11" ht="13.5">
      <c r="A111" s="336" t="s">
        <v>655</v>
      </c>
      <c r="B111" s="336" t="s">
        <v>226</v>
      </c>
      <c r="C111" s="337">
        <v>10</v>
      </c>
      <c r="D111" s="337"/>
      <c r="E111" s="337">
        <f t="shared" si="6"/>
        <v>0</v>
      </c>
      <c r="F111" s="336" t="s">
        <v>1</v>
      </c>
      <c r="G111" s="337"/>
      <c r="H111" s="337">
        <f t="shared" si="7"/>
        <v>0</v>
      </c>
      <c r="I111" s="337">
        <f t="shared" si="8"/>
        <v>0</v>
      </c>
      <c r="J111" s="333"/>
      <c r="K111" s="333"/>
    </row>
    <row r="112" spans="1:11" ht="13.5">
      <c r="A112" s="336" t="s">
        <v>656</v>
      </c>
      <c r="B112" s="336" t="s">
        <v>226</v>
      </c>
      <c r="C112" s="337">
        <v>10</v>
      </c>
      <c r="D112" s="337"/>
      <c r="E112" s="337">
        <f t="shared" si="6"/>
        <v>0</v>
      </c>
      <c r="F112" s="336" t="s">
        <v>1</v>
      </c>
      <c r="G112" s="337"/>
      <c r="H112" s="337">
        <f t="shared" si="7"/>
        <v>0</v>
      </c>
      <c r="I112" s="337">
        <f t="shared" si="8"/>
        <v>0</v>
      </c>
      <c r="J112" s="333"/>
      <c r="K112" s="333"/>
    </row>
    <row r="113" spans="1:11" s="327" customFormat="1" ht="13.5">
      <c r="A113" s="336" t="s">
        <v>657</v>
      </c>
      <c r="B113" s="336" t="s">
        <v>226</v>
      </c>
      <c r="C113" s="337">
        <v>5</v>
      </c>
      <c r="D113" s="337"/>
      <c r="E113" s="337">
        <f t="shared" si="6"/>
        <v>0</v>
      </c>
      <c r="F113" s="336" t="s">
        <v>1</v>
      </c>
      <c r="G113" s="337"/>
      <c r="H113" s="337">
        <f t="shared" si="7"/>
        <v>0</v>
      </c>
      <c r="I113" s="337">
        <f t="shared" si="8"/>
        <v>0</v>
      </c>
      <c r="J113" s="333"/>
      <c r="K113" s="333"/>
    </row>
    <row r="114" spans="1:11" s="327" customFormat="1" ht="13.5">
      <c r="A114" s="336" t="s">
        <v>658</v>
      </c>
      <c r="B114" s="336" t="s">
        <v>226</v>
      </c>
      <c r="C114" s="337">
        <v>25</v>
      </c>
      <c r="D114" s="337"/>
      <c r="E114" s="337">
        <f t="shared" si="6"/>
        <v>0</v>
      </c>
      <c r="F114" s="336" t="s">
        <v>1</v>
      </c>
      <c r="G114" s="337"/>
      <c r="H114" s="337">
        <f t="shared" si="7"/>
        <v>0</v>
      </c>
      <c r="I114" s="337">
        <f t="shared" si="8"/>
        <v>0</v>
      </c>
      <c r="J114" s="333"/>
      <c r="K114" s="333"/>
    </row>
    <row r="115" spans="1:11" s="327" customFormat="1" ht="13.5">
      <c r="A115" s="336" t="s">
        <v>659</v>
      </c>
      <c r="B115" s="336" t="s">
        <v>226</v>
      </c>
      <c r="C115" s="337">
        <v>25</v>
      </c>
      <c r="D115" s="337"/>
      <c r="E115" s="337">
        <v>0</v>
      </c>
      <c r="F115" s="336" t="s">
        <v>1</v>
      </c>
      <c r="G115" s="337"/>
      <c r="H115" s="337"/>
      <c r="I115" s="337"/>
      <c r="J115" s="333"/>
      <c r="K115" s="333"/>
    </row>
    <row r="116" spans="1:11" s="327" customFormat="1" ht="13.5">
      <c r="A116" s="336" t="s">
        <v>660</v>
      </c>
      <c r="B116" s="336" t="s">
        <v>226</v>
      </c>
      <c r="C116" s="337">
        <v>25</v>
      </c>
      <c r="D116" s="337"/>
      <c r="E116" s="337">
        <v>0</v>
      </c>
      <c r="F116" s="336" t="s">
        <v>1</v>
      </c>
      <c r="G116" s="337"/>
      <c r="H116" s="337"/>
      <c r="I116" s="337"/>
      <c r="J116" s="333"/>
      <c r="K116" s="345"/>
    </row>
    <row r="117" spans="1:11" s="327" customFormat="1" ht="13.5">
      <c r="A117" s="336" t="s">
        <v>661</v>
      </c>
      <c r="B117" s="336" t="s">
        <v>226</v>
      </c>
      <c r="C117" s="337">
        <v>10</v>
      </c>
      <c r="D117" s="337"/>
      <c r="E117" s="337">
        <v>0</v>
      </c>
      <c r="F117" s="336" t="s">
        <v>1</v>
      </c>
      <c r="G117" s="337"/>
      <c r="H117" s="337"/>
      <c r="I117" s="337"/>
      <c r="J117" s="333"/>
      <c r="K117" s="333"/>
    </row>
    <row r="118" spans="1:11" s="327" customFormat="1" ht="13.5">
      <c r="A118" s="336" t="s">
        <v>662</v>
      </c>
      <c r="B118" s="336" t="s">
        <v>1</v>
      </c>
      <c r="C118" s="337"/>
      <c r="D118" s="337"/>
      <c r="E118" s="337"/>
      <c r="F118" s="336" t="s">
        <v>1</v>
      </c>
      <c r="G118" s="337"/>
      <c r="H118" s="337"/>
      <c r="I118" s="337"/>
      <c r="J118" s="333"/>
      <c r="K118" s="333"/>
    </row>
    <row r="119" spans="1:11" s="327" customFormat="1" ht="13.5">
      <c r="A119" s="334" t="s">
        <v>663</v>
      </c>
      <c r="B119" s="334" t="s">
        <v>1</v>
      </c>
      <c r="C119" s="335"/>
      <c r="D119" s="335"/>
      <c r="E119" s="335">
        <f>SUM(E35:E118)</f>
        <v>0</v>
      </c>
      <c r="F119" s="334" t="s">
        <v>1</v>
      </c>
      <c r="G119" s="335"/>
      <c r="H119" s="335">
        <f>SUM(H35:H118)</f>
        <v>0</v>
      </c>
      <c r="I119" s="335">
        <f>SUM(I35:I118)</f>
        <v>0</v>
      </c>
      <c r="J119" s="333"/>
      <c r="K119" s="333"/>
    </row>
    <row r="120" spans="1:11" s="327" customFormat="1" ht="13.5">
      <c r="A120" s="336" t="s">
        <v>1</v>
      </c>
      <c r="B120" s="336" t="s">
        <v>1</v>
      </c>
      <c r="C120" s="337"/>
      <c r="D120" s="337"/>
      <c r="E120" s="337"/>
      <c r="F120" s="336" t="s">
        <v>1</v>
      </c>
      <c r="G120" s="337"/>
      <c r="H120" s="337"/>
      <c r="I120" s="337"/>
      <c r="J120" s="333"/>
      <c r="K120" s="333"/>
    </row>
    <row r="121" spans="1:11" s="327" customFormat="1" ht="13.5">
      <c r="A121" s="346" t="s">
        <v>664</v>
      </c>
      <c r="B121" s="346" t="s">
        <v>1</v>
      </c>
      <c r="C121" s="347"/>
      <c r="D121" s="347"/>
      <c r="E121" s="347"/>
      <c r="F121" s="346" t="s">
        <v>1</v>
      </c>
      <c r="G121" s="347"/>
      <c r="H121" s="347"/>
      <c r="I121" s="347"/>
      <c r="J121" s="326"/>
      <c r="K121" s="326"/>
    </row>
    <row r="122" spans="1:11" s="327" customFormat="1" ht="13.5">
      <c r="A122" s="348" t="s">
        <v>665</v>
      </c>
      <c r="B122" s="348"/>
      <c r="C122" s="349"/>
      <c r="D122" s="349"/>
      <c r="E122" s="349"/>
      <c r="F122" s="348"/>
      <c r="G122" s="349"/>
      <c r="H122" s="349"/>
      <c r="I122" s="349"/>
      <c r="J122" s="326"/>
      <c r="K122" s="326"/>
    </row>
    <row r="123" spans="1:11" s="327" customFormat="1" ht="13.5">
      <c r="A123" s="348" t="s">
        <v>666</v>
      </c>
      <c r="B123" s="348" t="s">
        <v>226</v>
      </c>
      <c r="C123" s="349">
        <v>60</v>
      </c>
      <c r="D123" s="349"/>
      <c r="E123" s="349">
        <f>D123*C123</f>
        <v>0</v>
      </c>
      <c r="F123" s="348" t="s">
        <v>1</v>
      </c>
      <c r="G123" s="349"/>
      <c r="H123" s="349">
        <f aca="true" t="shared" si="9" ref="H123:H127">G123*C123</f>
        <v>0</v>
      </c>
      <c r="I123" s="349">
        <f aca="true" t="shared" si="10" ref="I123:I127">E123+H123</f>
        <v>0</v>
      </c>
      <c r="J123" s="326"/>
      <c r="K123" s="326"/>
    </row>
    <row r="124" spans="1:11" s="327" customFormat="1" ht="13.5">
      <c r="A124" s="348" t="s">
        <v>667</v>
      </c>
      <c r="B124" s="348" t="s">
        <v>165</v>
      </c>
      <c r="C124" s="349">
        <v>300</v>
      </c>
      <c r="D124" s="349"/>
      <c r="E124" s="349">
        <f>D124*C124</f>
        <v>0</v>
      </c>
      <c r="F124" s="348" t="s">
        <v>1</v>
      </c>
      <c r="G124" s="349"/>
      <c r="H124" s="349">
        <f t="shared" si="9"/>
        <v>0</v>
      </c>
      <c r="I124" s="349">
        <f t="shared" si="10"/>
        <v>0</v>
      </c>
      <c r="J124" s="326"/>
      <c r="K124" s="326"/>
    </row>
    <row r="125" spans="1:11" s="327" customFormat="1" ht="13.5">
      <c r="A125" s="348" t="s">
        <v>668</v>
      </c>
      <c r="B125" s="348" t="s">
        <v>165</v>
      </c>
      <c r="C125" s="349">
        <v>300</v>
      </c>
      <c r="D125" s="349"/>
      <c r="E125" s="349">
        <v>0</v>
      </c>
      <c r="F125" s="348" t="s">
        <v>1</v>
      </c>
      <c r="G125" s="349"/>
      <c r="H125" s="349">
        <f t="shared" si="9"/>
        <v>0</v>
      </c>
      <c r="I125" s="349">
        <f t="shared" si="10"/>
        <v>0</v>
      </c>
      <c r="J125" s="326"/>
      <c r="K125" s="326"/>
    </row>
    <row r="126" spans="1:11" s="327" customFormat="1" ht="13.5">
      <c r="A126" s="348" t="s">
        <v>669</v>
      </c>
      <c r="B126" s="348" t="s">
        <v>226</v>
      </c>
      <c r="C126" s="349">
        <v>60</v>
      </c>
      <c r="D126" s="349"/>
      <c r="E126" s="349">
        <f>D126*C126</f>
        <v>0</v>
      </c>
      <c r="F126" s="348" t="s">
        <v>1</v>
      </c>
      <c r="G126" s="349"/>
      <c r="H126" s="349">
        <f t="shared" si="9"/>
        <v>0</v>
      </c>
      <c r="I126" s="349">
        <f t="shared" si="10"/>
        <v>0</v>
      </c>
      <c r="J126" s="326"/>
      <c r="K126" s="326"/>
    </row>
    <row r="127" spans="1:11" s="327" customFormat="1" ht="13.5">
      <c r="A127" s="348" t="s">
        <v>670</v>
      </c>
      <c r="B127" s="348" t="s">
        <v>650</v>
      </c>
      <c r="C127" s="349">
        <v>1</v>
      </c>
      <c r="D127" s="349"/>
      <c r="E127" s="349">
        <f>D127*C127</f>
        <v>0</v>
      </c>
      <c r="F127" s="348" t="s">
        <v>1</v>
      </c>
      <c r="G127" s="349"/>
      <c r="H127" s="349">
        <f t="shared" si="9"/>
        <v>0</v>
      </c>
      <c r="I127" s="349">
        <f t="shared" si="10"/>
        <v>0</v>
      </c>
      <c r="J127" s="326"/>
      <c r="K127" s="326"/>
    </row>
    <row r="128" spans="1:9" ht="13.5">
      <c r="A128" s="350" t="s">
        <v>671</v>
      </c>
      <c r="B128" s="351"/>
      <c r="C128" s="352"/>
      <c r="D128" s="352"/>
      <c r="E128" s="352"/>
      <c r="F128" s="353"/>
      <c r="G128" s="352"/>
      <c r="H128" s="352"/>
      <c r="I128" s="352">
        <f>SUM(I123:I127)</f>
        <v>0</v>
      </c>
    </row>
    <row r="129" spans="1:2" ht="13.5">
      <c r="A129" s="325"/>
      <c r="B129" s="324"/>
    </row>
    <row r="130" spans="1:2" ht="13.5">
      <c r="A130" s="325"/>
      <c r="B130" s="324"/>
    </row>
    <row r="131" spans="1:2" ht="13.5">
      <c r="A131" s="325"/>
      <c r="B131" s="354"/>
    </row>
    <row r="132" spans="1:2" ht="13.5">
      <c r="A132" s="325"/>
      <c r="B132" s="354"/>
    </row>
    <row r="133" spans="1:2" ht="13.5">
      <c r="A133" s="325"/>
      <c r="B133" s="354"/>
    </row>
    <row r="134" spans="1:2" ht="13.5">
      <c r="A134" s="325"/>
      <c r="B134" s="354"/>
    </row>
  </sheetData>
  <printOptions/>
  <pageMargins left="0.7" right="0.7" top="0.787401575" bottom="0.787401575" header="0.3" footer="0.3"/>
  <pageSetup horizontalDpi="600" verticalDpi="600" orientation="portrait" paperSize="9" scale="59" r:id="rId1"/>
  <rowBreaks count="1" manualBreakCount="1">
    <brk id="72" max="16383" man="1"/>
  </rowBreaks>
  <colBreaks count="1" manualBreakCount="1">
    <brk id="9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 topLeftCell="A1">
      <selection activeCell="H16" sqref="H16:I16"/>
    </sheetView>
  </sheetViews>
  <sheetFormatPr defaultColWidth="9.33203125" defaultRowHeight="13.5"/>
  <cols>
    <col min="1" max="2" width="9.33203125" style="355" customWidth="1"/>
    <col min="3" max="3" width="55.83203125" style="355" customWidth="1"/>
    <col min="4" max="5" width="9.33203125" style="355" customWidth="1"/>
    <col min="6" max="6" width="17.66015625" style="355" customWidth="1"/>
    <col min="7" max="7" width="16.5" style="355" customWidth="1"/>
    <col min="8" max="8" width="15.16015625" style="355" customWidth="1"/>
    <col min="9" max="258" width="9.33203125" style="355" customWidth="1"/>
    <col min="259" max="259" width="55.83203125" style="355" customWidth="1"/>
    <col min="260" max="261" width="9.33203125" style="355" customWidth="1"/>
    <col min="262" max="262" width="17.66015625" style="355" customWidth="1"/>
    <col min="263" max="263" width="16.5" style="355" customWidth="1"/>
    <col min="264" max="264" width="15.16015625" style="355" customWidth="1"/>
    <col min="265" max="514" width="9.33203125" style="355" customWidth="1"/>
    <col min="515" max="515" width="55.83203125" style="355" customWidth="1"/>
    <col min="516" max="517" width="9.33203125" style="355" customWidth="1"/>
    <col min="518" max="518" width="17.66015625" style="355" customWidth="1"/>
    <col min="519" max="519" width="16.5" style="355" customWidth="1"/>
    <col min="520" max="520" width="15.16015625" style="355" customWidth="1"/>
    <col min="521" max="770" width="9.33203125" style="355" customWidth="1"/>
    <col min="771" max="771" width="55.83203125" style="355" customWidth="1"/>
    <col min="772" max="773" width="9.33203125" style="355" customWidth="1"/>
    <col min="774" max="774" width="17.66015625" style="355" customWidth="1"/>
    <col min="775" max="775" width="16.5" style="355" customWidth="1"/>
    <col min="776" max="776" width="15.16015625" style="355" customWidth="1"/>
    <col min="777" max="1026" width="9.33203125" style="355" customWidth="1"/>
    <col min="1027" max="1027" width="55.83203125" style="355" customWidth="1"/>
    <col min="1028" max="1029" width="9.33203125" style="355" customWidth="1"/>
    <col min="1030" max="1030" width="17.66015625" style="355" customWidth="1"/>
    <col min="1031" max="1031" width="16.5" style="355" customWidth="1"/>
    <col min="1032" max="1032" width="15.16015625" style="355" customWidth="1"/>
    <col min="1033" max="1282" width="9.33203125" style="355" customWidth="1"/>
    <col min="1283" max="1283" width="55.83203125" style="355" customWidth="1"/>
    <col min="1284" max="1285" width="9.33203125" style="355" customWidth="1"/>
    <col min="1286" max="1286" width="17.66015625" style="355" customWidth="1"/>
    <col min="1287" max="1287" width="16.5" style="355" customWidth="1"/>
    <col min="1288" max="1288" width="15.16015625" style="355" customWidth="1"/>
    <col min="1289" max="1538" width="9.33203125" style="355" customWidth="1"/>
    <col min="1539" max="1539" width="55.83203125" style="355" customWidth="1"/>
    <col min="1540" max="1541" width="9.33203125" style="355" customWidth="1"/>
    <col min="1542" max="1542" width="17.66015625" style="355" customWidth="1"/>
    <col min="1543" max="1543" width="16.5" style="355" customWidth="1"/>
    <col min="1544" max="1544" width="15.16015625" style="355" customWidth="1"/>
    <col min="1545" max="1794" width="9.33203125" style="355" customWidth="1"/>
    <col min="1795" max="1795" width="55.83203125" style="355" customWidth="1"/>
    <col min="1796" max="1797" width="9.33203125" style="355" customWidth="1"/>
    <col min="1798" max="1798" width="17.66015625" style="355" customWidth="1"/>
    <col min="1799" max="1799" width="16.5" style="355" customWidth="1"/>
    <col min="1800" max="1800" width="15.16015625" style="355" customWidth="1"/>
    <col min="1801" max="2050" width="9.33203125" style="355" customWidth="1"/>
    <col min="2051" max="2051" width="55.83203125" style="355" customWidth="1"/>
    <col min="2052" max="2053" width="9.33203125" style="355" customWidth="1"/>
    <col min="2054" max="2054" width="17.66015625" style="355" customWidth="1"/>
    <col min="2055" max="2055" width="16.5" style="355" customWidth="1"/>
    <col min="2056" max="2056" width="15.16015625" style="355" customWidth="1"/>
    <col min="2057" max="2306" width="9.33203125" style="355" customWidth="1"/>
    <col min="2307" max="2307" width="55.83203125" style="355" customWidth="1"/>
    <col min="2308" max="2309" width="9.33203125" style="355" customWidth="1"/>
    <col min="2310" max="2310" width="17.66015625" style="355" customWidth="1"/>
    <col min="2311" max="2311" width="16.5" style="355" customWidth="1"/>
    <col min="2312" max="2312" width="15.16015625" style="355" customWidth="1"/>
    <col min="2313" max="2562" width="9.33203125" style="355" customWidth="1"/>
    <col min="2563" max="2563" width="55.83203125" style="355" customWidth="1"/>
    <col min="2564" max="2565" width="9.33203125" style="355" customWidth="1"/>
    <col min="2566" max="2566" width="17.66015625" style="355" customWidth="1"/>
    <col min="2567" max="2567" width="16.5" style="355" customWidth="1"/>
    <col min="2568" max="2568" width="15.16015625" style="355" customWidth="1"/>
    <col min="2569" max="2818" width="9.33203125" style="355" customWidth="1"/>
    <col min="2819" max="2819" width="55.83203125" style="355" customWidth="1"/>
    <col min="2820" max="2821" width="9.33203125" style="355" customWidth="1"/>
    <col min="2822" max="2822" width="17.66015625" style="355" customWidth="1"/>
    <col min="2823" max="2823" width="16.5" style="355" customWidth="1"/>
    <col min="2824" max="2824" width="15.16015625" style="355" customWidth="1"/>
    <col min="2825" max="3074" width="9.33203125" style="355" customWidth="1"/>
    <col min="3075" max="3075" width="55.83203125" style="355" customWidth="1"/>
    <col min="3076" max="3077" width="9.33203125" style="355" customWidth="1"/>
    <col min="3078" max="3078" width="17.66015625" style="355" customWidth="1"/>
    <col min="3079" max="3079" width="16.5" style="355" customWidth="1"/>
    <col min="3080" max="3080" width="15.16015625" style="355" customWidth="1"/>
    <col min="3081" max="3330" width="9.33203125" style="355" customWidth="1"/>
    <col min="3331" max="3331" width="55.83203125" style="355" customWidth="1"/>
    <col min="3332" max="3333" width="9.33203125" style="355" customWidth="1"/>
    <col min="3334" max="3334" width="17.66015625" style="355" customWidth="1"/>
    <col min="3335" max="3335" width="16.5" style="355" customWidth="1"/>
    <col min="3336" max="3336" width="15.16015625" style="355" customWidth="1"/>
    <col min="3337" max="3586" width="9.33203125" style="355" customWidth="1"/>
    <col min="3587" max="3587" width="55.83203125" style="355" customWidth="1"/>
    <col min="3588" max="3589" width="9.33203125" style="355" customWidth="1"/>
    <col min="3590" max="3590" width="17.66015625" style="355" customWidth="1"/>
    <col min="3591" max="3591" width="16.5" style="355" customWidth="1"/>
    <col min="3592" max="3592" width="15.16015625" style="355" customWidth="1"/>
    <col min="3593" max="3842" width="9.33203125" style="355" customWidth="1"/>
    <col min="3843" max="3843" width="55.83203125" style="355" customWidth="1"/>
    <col min="3844" max="3845" width="9.33203125" style="355" customWidth="1"/>
    <col min="3846" max="3846" width="17.66015625" style="355" customWidth="1"/>
    <col min="3847" max="3847" width="16.5" style="355" customWidth="1"/>
    <col min="3848" max="3848" width="15.16015625" style="355" customWidth="1"/>
    <col min="3849" max="4098" width="9.33203125" style="355" customWidth="1"/>
    <col min="4099" max="4099" width="55.83203125" style="355" customWidth="1"/>
    <col min="4100" max="4101" width="9.33203125" style="355" customWidth="1"/>
    <col min="4102" max="4102" width="17.66015625" style="355" customWidth="1"/>
    <col min="4103" max="4103" width="16.5" style="355" customWidth="1"/>
    <col min="4104" max="4104" width="15.16015625" style="355" customWidth="1"/>
    <col min="4105" max="4354" width="9.33203125" style="355" customWidth="1"/>
    <col min="4355" max="4355" width="55.83203125" style="355" customWidth="1"/>
    <col min="4356" max="4357" width="9.33203125" style="355" customWidth="1"/>
    <col min="4358" max="4358" width="17.66015625" style="355" customWidth="1"/>
    <col min="4359" max="4359" width="16.5" style="355" customWidth="1"/>
    <col min="4360" max="4360" width="15.16015625" style="355" customWidth="1"/>
    <col min="4361" max="4610" width="9.33203125" style="355" customWidth="1"/>
    <col min="4611" max="4611" width="55.83203125" style="355" customWidth="1"/>
    <col min="4612" max="4613" width="9.33203125" style="355" customWidth="1"/>
    <col min="4614" max="4614" width="17.66015625" style="355" customWidth="1"/>
    <col min="4615" max="4615" width="16.5" style="355" customWidth="1"/>
    <col min="4616" max="4616" width="15.16015625" style="355" customWidth="1"/>
    <col min="4617" max="4866" width="9.33203125" style="355" customWidth="1"/>
    <col min="4867" max="4867" width="55.83203125" style="355" customWidth="1"/>
    <col min="4868" max="4869" width="9.33203125" style="355" customWidth="1"/>
    <col min="4870" max="4870" width="17.66015625" style="355" customWidth="1"/>
    <col min="4871" max="4871" width="16.5" style="355" customWidth="1"/>
    <col min="4872" max="4872" width="15.16015625" style="355" customWidth="1"/>
    <col min="4873" max="5122" width="9.33203125" style="355" customWidth="1"/>
    <col min="5123" max="5123" width="55.83203125" style="355" customWidth="1"/>
    <col min="5124" max="5125" width="9.33203125" style="355" customWidth="1"/>
    <col min="5126" max="5126" width="17.66015625" style="355" customWidth="1"/>
    <col min="5127" max="5127" width="16.5" style="355" customWidth="1"/>
    <col min="5128" max="5128" width="15.16015625" style="355" customWidth="1"/>
    <col min="5129" max="5378" width="9.33203125" style="355" customWidth="1"/>
    <col min="5379" max="5379" width="55.83203125" style="355" customWidth="1"/>
    <col min="5380" max="5381" width="9.33203125" style="355" customWidth="1"/>
    <col min="5382" max="5382" width="17.66015625" style="355" customWidth="1"/>
    <col min="5383" max="5383" width="16.5" style="355" customWidth="1"/>
    <col min="5384" max="5384" width="15.16015625" style="355" customWidth="1"/>
    <col min="5385" max="5634" width="9.33203125" style="355" customWidth="1"/>
    <col min="5635" max="5635" width="55.83203125" style="355" customWidth="1"/>
    <col min="5636" max="5637" width="9.33203125" style="355" customWidth="1"/>
    <col min="5638" max="5638" width="17.66015625" style="355" customWidth="1"/>
    <col min="5639" max="5639" width="16.5" style="355" customWidth="1"/>
    <col min="5640" max="5640" width="15.16015625" style="355" customWidth="1"/>
    <col min="5641" max="5890" width="9.33203125" style="355" customWidth="1"/>
    <col min="5891" max="5891" width="55.83203125" style="355" customWidth="1"/>
    <col min="5892" max="5893" width="9.33203125" style="355" customWidth="1"/>
    <col min="5894" max="5894" width="17.66015625" style="355" customWidth="1"/>
    <col min="5895" max="5895" width="16.5" style="355" customWidth="1"/>
    <col min="5896" max="5896" width="15.16015625" style="355" customWidth="1"/>
    <col min="5897" max="6146" width="9.33203125" style="355" customWidth="1"/>
    <col min="6147" max="6147" width="55.83203125" style="355" customWidth="1"/>
    <col min="6148" max="6149" width="9.33203125" style="355" customWidth="1"/>
    <col min="6150" max="6150" width="17.66015625" style="355" customWidth="1"/>
    <col min="6151" max="6151" width="16.5" style="355" customWidth="1"/>
    <col min="6152" max="6152" width="15.16015625" style="355" customWidth="1"/>
    <col min="6153" max="6402" width="9.33203125" style="355" customWidth="1"/>
    <col min="6403" max="6403" width="55.83203125" style="355" customWidth="1"/>
    <col min="6404" max="6405" width="9.33203125" style="355" customWidth="1"/>
    <col min="6406" max="6406" width="17.66015625" style="355" customWidth="1"/>
    <col min="6407" max="6407" width="16.5" style="355" customWidth="1"/>
    <col min="6408" max="6408" width="15.16015625" style="355" customWidth="1"/>
    <col min="6409" max="6658" width="9.33203125" style="355" customWidth="1"/>
    <col min="6659" max="6659" width="55.83203125" style="355" customWidth="1"/>
    <col min="6660" max="6661" width="9.33203125" style="355" customWidth="1"/>
    <col min="6662" max="6662" width="17.66015625" style="355" customWidth="1"/>
    <col min="6663" max="6663" width="16.5" style="355" customWidth="1"/>
    <col min="6664" max="6664" width="15.16015625" style="355" customWidth="1"/>
    <col min="6665" max="6914" width="9.33203125" style="355" customWidth="1"/>
    <col min="6915" max="6915" width="55.83203125" style="355" customWidth="1"/>
    <col min="6916" max="6917" width="9.33203125" style="355" customWidth="1"/>
    <col min="6918" max="6918" width="17.66015625" style="355" customWidth="1"/>
    <col min="6919" max="6919" width="16.5" style="355" customWidth="1"/>
    <col min="6920" max="6920" width="15.16015625" style="355" customWidth="1"/>
    <col min="6921" max="7170" width="9.33203125" style="355" customWidth="1"/>
    <col min="7171" max="7171" width="55.83203125" style="355" customWidth="1"/>
    <col min="7172" max="7173" width="9.33203125" style="355" customWidth="1"/>
    <col min="7174" max="7174" width="17.66015625" style="355" customWidth="1"/>
    <col min="7175" max="7175" width="16.5" style="355" customWidth="1"/>
    <col min="7176" max="7176" width="15.16015625" style="355" customWidth="1"/>
    <col min="7177" max="7426" width="9.33203125" style="355" customWidth="1"/>
    <col min="7427" max="7427" width="55.83203125" style="355" customWidth="1"/>
    <col min="7428" max="7429" width="9.33203125" style="355" customWidth="1"/>
    <col min="7430" max="7430" width="17.66015625" style="355" customWidth="1"/>
    <col min="7431" max="7431" width="16.5" style="355" customWidth="1"/>
    <col min="7432" max="7432" width="15.16015625" style="355" customWidth="1"/>
    <col min="7433" max="7682" width="9.33203125" style="355" customWidth="1"/>
    <col min="7683" max="7683" width="55.83203125" style="355" customWidth="1"/>
    <col min="7684" max="7685" width="9.33203125" style="355" customWidth="1"/>
    <col min="7686" max="7686" width="17.66015625" style="355" customWidth="1"/>
    <col min="7687" max="7687" width="16.5" style="355" customWidth="1"/>
    <col min="7688" max="7688" width="15.16015625" style="355" customWidth="1"/>
    <col min="7689" max="7938" width="9.33203125" style="355" customWidth="1"/>
    <col min="7939" max="7939" width="55.83203125" style="355" customWidth="1"/>
    <col min="7940" max="7941" width="9.33203125" style="355" customWidth="1"/>
    <col min="7942" max="7942" width="17.66015625" style="355" customWidth="1"/>
    <col min="7943" max="7943" width="16.5" style="355" customWidth="1"/>
    <col min="7944" max="7944" width="15.16015625" style="355" customWidth="1"/>
    <col min="7945" max="8194" width="9.33203125" style="355" customWidth="1"/>
    <col min="8195" max="8195" width="55.83203125" style="355" customWidth="1"/>
    <col min="8196" max="8197" width="9.33203125" style="355" customWidth="1"/>
    <col min="8198" max="8198" width="17.66015625" style="355" customWidth="1"/>
    <col min="8199" max="8199" width="16.5" style="355" customWidth="1"/>
    <col min="8200" max="8200" width="15.16015625" style="355" customWidth="1"/>
    <col min="8201" max="8450" width="9.33203125" style="355" customWidth="1"/>
    <col min="8451" max="8451" width="55.83203125" style="355" customWidth="1"/>
    <col min="8452" max="8453" width="9.33203125" style="355" customWidth="1"/>
    <col min="8454" max="8454" width="17.66015625" style="355" customWidth="1"/>
    <col min="8455" max="8455" width="16.5" style="355" customWidth="1"/>
    <col min="8456" max="8456" width="15.16015625" style="355" customWidth="1"/>
    <col min="8457" max="8706" width="9.33203125" style="355" customWidth="1"/>
    <col min="8707" max="8707" width="55.83203125" style="355" customWidth="1"/>
    <col min="8708" max="8709" width="9.33203125" style="355" customWidth="1"/>
    <col min="8710" max="8710" width="17.66015625" style="355" customWidth="1"/>
    <col min="8711" max="8711" width="16.5" style="355" customWidth="1"/>
    <col min="8712" max="8712" width="15.16015625" style="355" customWidth="1"/>
    <col min="8713" max="8962" width="9.33203125" style="355" customWidth="1"/>
    <col min="8963" max="8963" width="55.83203125" style="355" customWidth="1"/>
    <col min="8964" max="8965" width="9.33203125" style="355" customWidth="1"/>
    <col min="8966" max="8966" width="17.66015625" style="355" customWidth="1"/>
    <col min="8967" max="8967" width="16.5" style="355" customWidth="1"/>
    <col min="8968" max="8968" width="15.16015625" style="355" customWidth="1"/>
    <col min="8969" max="9218" width="9.33203125" style="355" customWidth="1"/>
    <col min="9219" max="9219" width="55.83203125" style="355" customWidth="1"/>
    <col min="9220" max="9221" width="9.33203125" style="355" customWidth="1"/>
    <col min="9222" max="9222" width="17.66015625" style="355" customWidth="1"/>
    <col min="9223" max="9223" width="16.5" style="355" customWidth="1"/>
    <col min="9224" max="9224" width="15.16015625" style="355" customWidth="1"/>
    <col min="9225" max="9474" width="9.33203125" style="355" customWidth="1"/>
    <col min="9475" max="9475" width="55.83203125" style="355" customWidth="1"/>
    <col min="9476" max="9477" width="9.33203125" style="355" customWidth="1"/>
    <col min="9478" max="9478" width="17.66015625" style="355" customWidth="1"/>
    <col min="9479" max="9479" width="16.5" style="355" customWidth="1"/>
    <col min="9480" max="9480" width="15.16015625" style="355" customWidth="1"/>
    <col min="9481" max="9730" width="9.33203125" style="355" customWidth="1"/>
    <col min="9731" max="9731" width="55.83203125" style="355" customWidth="1"/>
    <col min="9732" max="9733" width="9.33203125" style="355" customWidth="1"/>
    <col min="9734" max="9734" width="17.66015625" style="355" customWidth="1"/>
    <col min="9735" max="9735" width="16.5" style="355" customWidth="1"/>
    <col min="9736" max="9736" width="15.16015625" style="355" customWidth="1"/>
    <col min="9737" max="9986" width="9.33203125" style="355" customWidth="1"/>
    <col min="9987" max="9987" width="55.83203125" style="355" customWidth="1"/>
    <col min="9988" max="9989" width="9.33203125" style="355" customWidth="1"/>
    <col min="9990" max="9990" width="17.66015625" style="355" customWidth="1"/>
    <col min="9991" max="9991" width="16.5" style="355" customWidth="1"/>
    <col min="9992" max="9992" width="15.16015625" style="355" customWidth="1"/>
    <col min="9993" max="10242" width="9.33203125" style="355" customWidth="1"/>
    <col min="10243" max="10243" width="55.83203125" style="355" customWidth="1"/>
    <col min="10244" max="10245" width="9.33203125" style="355" customWidth="1"/>
    <col min="10246" max="10246" width="17.66015625" style="355" customWidth="1"/>
    <col min="10247" max="10247" width="16.5" style="355" customWidth="1"/>
    <col min="10248" max="10248" width="15.16015625" style="355" customWidth="1"/>
    <col min="10249" max="10498" width="9.33203125" style="355" customWidth="1"/>
    <col min="10499" max="10499" width="55.83203125" style="355" customWidth="1"/>
    <col min="10500" max="10501" width="9.33203125" style="355" customWidth="1"/>
    <col min="10502" max="10502" width="17.66015625" style="355" customWidth="1"/>
    <col min="10503" max="10503" width="16.5" style="355" customWidth="1"/>
    <col min="10504" max="10504" width="15.16015625" style="355" customWidth="1"/>
    <col min="10505" max="10754" width="9.33203125" style="355" customWidth="1"/>
    <col min="10755" max="10755" width="55.83203125" style="355" customWidth="1"/>
    <col min="10756" max="10757" width="9.33203125" style="355" customWidth="1"/>
    <col min="10758" max="10758" width="17.66015625" style="355" customWidth="1"/>
    <col min="10759" max="10759" width="16.5" style="355" customWidth="1"/>
    <col min="10760" max="10760" width="15.16015625" style="355" customWidth="1"/>
    <col min="10761" max="11010" width="9.33203125" style="355" customWidth="1"/>
    <col min="11011" max="11011" width="55.83203125" style="355" customWidth="1"/>
    <col min="11012" max="11013" width="9.33203125" style="355" customWidth="1"/>
    <col min="11014" max="11014" width="17.66015625" style="355" customWidth="1"/>
    <col min="11015" max="11015" width="16.5" style="355" customWidth="1"/>
    <col min="11016" max="11016" width="15.16015625" style="355" customWidth="1"/>
    <col min="11017" max="11266" width="9.33203125" style="355" customWidth="1"/>
    <col min="11267" max="11267" width="55.83203125" style="355" customWidth="1"/>
    <col min="11268" max="11269" width="9.33203125" style="355" customWidth="1"/>
    <col min="11270" max="11270" width="17.66015625" style="355" customWidth="1"/>
    <col min="11271" max="11271" width="16.5" style="355" customWidth="1"/>
    <col min="11272" max="11272" width="15.16015625" style="355" customWidth="1"/>
    <col min="11273" max="11522" width="9.33203125" style="355" customWidth="1"/>
    <col min="11523" max="11523" width="55.83203125" style="355" customWidth="1"/>
    <col min="11524" max="11525" width="9.33203125" style="355" customWidth="1"/>
    <col min="11526" max="11526" width="17.66015625" style="355" customWidth="1"/>
    <col min="11527" max="11527" width="16.5" style="355" customWidth="1"/>
    <col min="11528" max="11528" width="15.16015625" style="355" customWidth="1"/>
    <col min="11529" max="11778" width="9.33203125" style="355" customWidth="1"/>
    <col min="11779" max="11779" width="55.83203125" style="355" customWidth="1"/>
    <col min="11780" max="11781" width="9.33203125" style="355" customWidth="1"/>
    <col min="11782" max="11782" width="17.66015625" style="355" customWidth="1"/>
    <col min="11783" max="11783" width="16.5" style="355" customWidth="1"/>
    <col min="11784" max="11784" width="15.16015625" style="355" customWidth="1"/>
    <col min="11785" max="12034" width="9.33203125" style="355" customWidth="1"/>
    <col min="12035" max="12035" width="55.83203125" style="355" customWidth="1"/>
    <col min="12036" max="12037" width="9.33203125" style="355" customWidth="1"/>
    <col min="12038" max="12038" width="17.66015625" style="355" customWidth="1"/>
    <col min="12039" max="12039" width="16.5" style="355" customWidth="1"/>
    <col min="12040" max="12040" width="15.16015625" style="355" customWidth="1"/>
    <col min="12041" max="12290" width="9.33203125" style="355" customWidth="1"/>
    <col min="12291" max="12291" width="55.83203125" style="355" customWidth="1"/>
    <col min="12292" max="12293" width="9.33203125" style="355" customWidth="1"/>
    <col min="12294" max="12294" width="17.66015625" style="355" customWidth="1"/>
    <col min="12295" max="12295" width="16.5" style="355" customWidth="1"/>
    <col min="12296" max="12296" width="15.16015625" style="355" customWidth="1"/>
    <col min="12297" max="12546" width="9.33203125" style="355" customWidth="1"/>
    <col min="12547" max="12547" width="55.83203125" style="355" customWidth="1"/>
    <col min="12548" max="12549" width="9.33203125" style="355" customWidth="1"/>
    <col min="12550" max="12550" width="17.66015625" style="355" customWidth="1"/>
    <col min="12551" max="12551" width="16.5" style="355" customWidth="1"/>
    <col min="12552" max="12552" width="15.16015625" style="355" customWidth="1"/>
    <col min="12553" max="12802" width="9.33203125" style="355" customWidth="1"/>
    <col min="12803" max="12803" width="55.83203125" style="355" customWidth="1"/>
    <col min="12804" max="12805" width="9.33203125" style="355" customWidth="1"/>
    <col min="12806" max="12806" width="17.66015625" style="355" customWidth="1"/>
    <col min="12807" max="12807" width="16.5" style="355" customWidth="1"/>
    <col min="12808" max="12808" width="15.16015625" style="355" customWidth="1"/>
    <col min="12809" max="13058" width="9.33203125" style="355" customWidth="1"/>
    <col min="13059" max="13059" width="55.83203125" style="355" customWidth="1"/>
    <col min="13060" max="13061" width="9.33203125" style="355" customWidth="1"/>
    <col min="13062" max="13062" width="17.66015625" style="355" customWidth="1"/>
    <col min="13063" max="13063" width="16.5" style="355" customWidth="1"/>
    <col min="13064" max="13064" width="15.16015625" style="355" customWidth="1"/>
    <col min="13065" max="13314" width="9.33203125" style="355" customWidth="1"/>
    <col min="13315" max="13315" width="55.83203125" style="355" customWidth="1"/>
    <col min="13316" max="13317" width="9.33203125" style="355" customWidth="1"/>
    <col min="13318" max="13318" width="17.66015625" style="355" customWidth="1"/>
    <col min="13319" max="13319" width="16.5" style="355" customWidth="1"/>
    <col min="13320" max="13320" width="15.16015625" style="355" customWidth="1"/>
    <col min="13321" max="13570" width="9.33203125" style="355" customWidth="1"/>
    <col min="13571" max="13571" width="55.83203125" style="355" customWidth="1"/>
    <col min="13572" max="13573" width="9.33203125" style="355" customWidth="1"/>
    <col min="13574" max="13574" width="17.66015625" style="355" customWidth="1"/>
    <col min="13575" max="13575" width="16.5" style="355" customWidth="1"/>
    <col min="13576" max="13576" width="15.16015625" style="355" customWidth="1"/>
    <col min="13577" max="13826" width="9.33203125" style="355" customWidth="1"/>
    <col min="13827" max="13827" width="55.83203125" style="355" customWidth="1"/>
    <col min="13828" max="13829" width="9.33203125" style="355" customWidth="1"/>
    <col min="13830" max="13830" width="17.66015625" style="355" customWidth="1"/>
    <col min="13831" max="13831" width="16.5" style="355" customWidth="1"/>
    <col min="13832" max="13832" width="15.16015625" style="355" customWidth="1"/>
    <col min="13833" max="14082" width="9.33203125" style="355" customWidth="1"/>
    <col min="14083" max="14083" width="55.83203125" style="355" customWidth="1"/>
    <col min="14084" max="14085" width="9.33203125" style="355" customWidth="1"/>
    <col min="14086" max="14086" width="17.66015625" style="355" customWidth="1"/>
    <col min="14087" max="14087" width="16.5" style="355" customWidth="1"/>
    <col min="14088" max="14088" width="15.16015625" style="355" customWidth="1"/>
    <col min="14089" max="14338" width="9.33203125" style="355" customWidth="1"/>
    <col min="14339" max="14339" width="55.83203125" style="355" customWidth="1"/>
    <col min="14340" max="14341" width="9.33203125" style="355" customWidth="1"/>
    <col min="14342" max="14342" width="17.66015625" style="355" customWidth="1"/>
    <col min="14343" max="14343" width="16.5" style="355" customWidth="1"/>
    <col min="14344" max="14344" width="15.16015625" style="355" customWidth="1"/>
    <col min="14345" max="14594" width="9.33203125" style="355" customWidth="1"/>
    <col min="14595" max="14595" width="55.83203125" style="355" customWidth="1"/>
    <col min="14596" max="14597" width="9.33203125" style="355" customWidth="1"/>
    <col min="14598" max="14598" width="17.66015625" style="355" customWidth="1"/>
    <col min="14599" max="14599" width="16.5" style="355" customWidth="1"/>
    <col min="14600" max="14600" width="15.16015625" style="355" customWidth="1"/>
    <col min="14601" max="14850" width="9.33203125" style="355" customWidth="1"/>
    <col min="14851" max="14851" width="55.83203125" style="355" customWidth="1"/>
    <col min="14852" max="14853" width="9.33203125" style="355" customWidth="1"/>
    <col min="14854" max="14854" width="17.66015625" style="355" customWidth="1"/>
    <col min="14855" max="14855" width="16.5" style="355" customWidth="1"/>
    <col min="14856" max="14856" width="15.16015625" style="355" customWidth="1"/>
    <col min="14857" max="15106" width="9.33203125" style="355" customWidth="1"/>
    <col min="15107" max="15107" width="55.83203125" style="355" customWidth="1"/>
    <col min="15108" max="15109" width="9.33203125" style="355" customWidth="1"/>
    <col min="15110" max="15110" width="17.66015625" style="355" customWidth="1"/>
    <col min="15111" max="15111" width="16.5" style="355" customWidth="1"/>
    <col min="15112" max="15112" width="15.16015625" style="355" customWidth="1"/>
    <col min="15113" max="15362" width="9.33203125" style="355" customWidth="1"/>
    <col min="15363" max="15363" width="55.83203125" style="355" customWidth="1"/>
    <col min="15364" max="15365" width="9.33203125" style="355" customWidth="1"/>
    <col min="15366" max="15366" width="17.66015625" style="355" customWidth="1"/>
    <col min="15367" max="15367" width="16.5" style="355" customWidth="1"/>
    <col min="15368" max="15368" width="15.16015625" style="355" customWidth="1"/>
    <col min="15369" max="15618" width="9.33203125" style="355" customWidth="1"/>
    <col min="15619" max="15619" width="55.83203125" style="355" customWidth="1"/>
    <col min="15620" max="15621" width="9.33203125" style="355" customWidth="1"/>
    <col min="15622" max="15622" width="17.66015625" style="355" customWidth="1"/>
    <col min="15623" max="15623" width="16.5" style="355" customWidth="1"/>
    <col min="15624" max="15624" width="15.16015625" style="355" customWidth="1"/>
    <col min="15625" max="15874" width="9.33203125" style="355" customWidth="1"/>
    <col min="15875" max="15875" width="55.83203125" style="355" customWidth="1"/>
    <col min="15876" max="15877" width="9.33203125" style="355" customWidth="1"/>
    <col min="15878" max="15878" width="17.66015625" style="355" customWidth="1"/>
    <col min="15879" max="15879" width="16.5" style="355" customWidth="1"/>
    <col min="15880" max="15880" width="15.16015625" style="355" customWidth="1"/>
    <col min="15881" max="16130" width="9.33203125" style="355" customWidth="1"/>
    <col min="16131" max="16131" width="55.83203125" style="355" customWidth="1"/>
    <col min="16132" max="16133" width="9.33203125" style="355" customWidth="1"/>
    <col min="16134" max="16134" width="17.66015625" style="355" customWidth="1"/>
    <col min="16135" max="16135" width="16.5" style="355" customWidth="1"/>
    <col min="16136" max="16136" width="15.16015625" style="355" customWidth="1"/>
    <col min="16137" max="16384" width="9.33203125" style="355" customWidth="1"/>
  </cols>
  <sheetData>
    <row r="1" ht="13.5" thickBot="1"/>
    <row r="2" spans="2:8" ht="18" thickBot="1">
      <c r="B2" s="577" t="s">
        <v>58</v>
      </c>
      <c r="C2" s="578"/>
      <c r="D2" s="578"/>
      <c r="E2" s="578"/>
      <c r="F2" s="578"/>
      <c r="G2" s="578"/>
      <c r="H2" s="579"/>
    </row>
    <row r="3" spans="2:8" ht="13.5">
      <c r="B3" s="356"/>
      <c r="C3" s="357"/>
      <c r="D3" s="357"/>
      <c r="E3" s="357"/>
      <c r="F3" s="357"/>
      <c r="G3" s="357"/>
      <c r="H3" s="358"/>
    </row>
    <row r="4" spans="2:8" ht="13.5">
      <c r="B4" s="359" t="s">
        <v>7</v>
      </c>
      <c r="C4" s="360" t="s">
        <v>672</v>
      </c>
      <c r="D4" s="361"/>
      <c r="E4" s="361"/>
      <c r="F4" s="361"/>
      <c r="G4" s="361"/>
      <c r="H4" s="362"/>
    </row>
    <row r="5" spans="2:8" ht="13.5">
      <c r="B5" s="359" t="s">
        <v>67</v>
      </c>
      <c r="C5" s="360" t="s">
        <v>550</v>
      </c>
      <c r="D5" s="361"/>
      <c r="E5" s="361"/>
      <c r="F5" s="361"/>
      <c r="G5" s="361"/>
      <c r="H5" s="362"/>
    </row>
    <row r="6" spans="2:8" ht="13.5">
      <c r="B6" s="359"/>
      <c r="C6" s="361"/>
      <c r="D6" s="361"/>
      <c r="E6" s="361"/>
      <c r="F6" s="363" t="s">
        <v>14</v>
      </c>
      <c r="G6" s="364">
        <v>42705</v>
      </c>
      <c r="H6" s="362"/>
    </row>
    <row r="7" spans="2:8" ht="13.5">
      <c r="B7" s="359" t="s">
        <v>12</v>
      </c>
      <c r="C7" s="365"/>
      <c r="D7" s="361"/>
      <c r="E7" s="361"/>
      <c r="F7" s="361"/>
      <c r="G7" s="361"/>
      <c r="H7" s="362"/>
    </row>
    <row r="8" spans="2:8" ht="13.5">
      <c r="B8" s="359"/>
      <c r="C8" s="365"/>
      <c r="D8" s="361"/>
      <c r="E8" s="361"/>
      <c r="F8" s="361" t="s">
        <v>16</v>
      </c>
      <c r="G8" s="361"/>
      <c r="H8" s="362"/>
    </row>
    <row r="9" spans="2:8" ht="13.5">
      <c r="B9" s="359" t="s">
        <v>15</v>
      </c>
      <c r="C9" s="361"/>
      <c r="D9" s="361"/>
      <c r="E9" s="361"/>
      <c r="F9" s="361" t="s">
        <v>19</v>
      </c>
      <c r="G9" s="361"/>
      <c r="H9" s="362"/>
    </row>
    <row r="10" spans="2:8" ht="13.5">
      <c r="B10" s="359"/>
      <c r="C10" s="361"/>
      <c r="D10" s="361"/>
      <c r="E10" s="361"/>
      <c r="F10" s="361"/>
      <c r="G10" s="361"/>
      <c r="H10" s="362"/>
    </row>
    <row r="11" spans="2:8" ht="13.5">
      <c r="B11" s="359" t="s">
        <v>21</v>
      </c>
      <c r="C11" s="361"/>
      <c r="D11" s="361"/>
      <c r="E11" s="361"/>
      <c r="F11" s="361" t="s">
        <v>16</v>
      </c>
      <c r="G11" s="361"/>
      <c r="H11" s="362"/>
    </row>
    <row r="12" spans="2:8" ht="13.5">
      <c r="B12" s="359"/>
      <c r="C12" s="361"/>
      <c r="D12" s="361"/>
      <c r="E12" s="361"/>
      <c r="F12" s="361" t="s">
        <v>19</v>
      </c>
      <c r="G12" s="361"/>
      <c r="H12" s="362"/>
    </row>
    <row r="13" spans="2:8" ht="13.5">
      <c r="B13" s="359"/>
      <c r="C13" s="361"/>
      <c r="D13" s="361"/>
      <c r="E13" s="361"/>
      <c r="F13" s="361"/>
      <c r="G13" s="361"/>
      <c r="H13" s="362"/>
    </row>
    <row r="14" spans="2:8" ht="13.5">
      <c r="B14" s="359" t="s">
        <v>22</v>
      </c>
      <c r="C14" s="361" t="s">
        <v>673</v>
      </c>
      <c r="D14" s="361"/>
      <c r="E14" s="361"/>
      <c r="F14" s="361" t="s">
        <v>16</v>
      </c>
      <c r="G14" s="361"/>
      <c r="H14" s="362"/>
    </row>
    <row r="15" spans="2:8" ht="13.5">
      <c r="B15" s="359"/>
      <c r="C15" s="361"/>
      <c r="D15" s="361"/>
      <c r="E15" s="361"/>
      <c r="F15" s="361" t="s">
        <v>19</v>
      </c>
      <c r="G15" s="361"/>
      <c r="H15" s="362"/>
    </row>
    <row r="16" spans="2:8" ht="51" customHeight="1">
      <c r="B16" s="359" t="s">
        <v>26</v>
      </c>
      <c r="C16" s="366"/>
      <c r="D16" s="361"/>
      <c r="E16" s="361"/>
      <c r="F16" s="361"/>
      <c r="G16" s="361"/>
      <c r="H16" s="362"/>
    </row>
    <row r="17" spans="2:8" ht="13.5">
      <c r="B17" s="359"/>
      <c r="C17" s="361"/>
      <c r="D17" s="361"/>
      <c r="E17" s="361"/>
      <c r="F17" s="361"/>
      <c r="G17" s="361"/>
      <c r="H17" s="362"/>
    </row>
    <row r="18" spans="2:8" ht="13.5">
      <c r="B18" s="359"/>
      <c r="C18" s="361"/>
      <c r="D18" s="361"/>
      <c r="E18" s="361"/>
      <c r="F18" s="361"/>
      <c r="G18" s="361"/>
      <c r="H18" s="362"/>
    </row>
    <row r="19" spans="2:8" ht="13.5">
      <c r="B19" s="359"/>
      <c r="C19" s="361"/>
      <c r="D19" s="361"/>
      <c r="E19" s="361"/>
      <c r="F19" s="361"/>
      <c r="G19" s="361"/>
      <c r="H19" s="362"/>
    </row>
    <row r="20" spans="2:8" ht="13.5">
      <c r="B20" s="359"/>
      <c r="C20" s="361" t="s">
        <v>674</v>
      </c>
      <c r="D20" s="361"/>
      <c r="E20" s="361"/>
      <c r="F20" s="367">
        <f>'ELSla REK'!F27</f>
        <v>0</v>
      </c>
      <c r="G20" s="367"/>
      <c r="H20" s="362"/>
    </row>
    <row r="21" spans="2:8" ht="13.5">
      <c r="B21" s="359"/>
      <c r="C21" s="361" t="s">
        <v>579</v>
      </c>
      <c r="D21" s="361"/>
      <c r="E21" s="361"/>
      <c r="F21" s="367">
        <f>'ELSla REK'!F36</f>
        <v>0</v>
      </c>
      <c r="G21" s="367"/>
      <c r="H21" s="362"/>
    </row>
    <row r="22" spans="2:8" ht="13.5">
      <c r="B22" s="359"/>
      <c r="C22" s="360" t="s">
        <v>27</v>
      </c>
      <c r="D22" s="361"/>
      <c r="E22" s="361"/>
      <c r="F22" s="367"/>
      <c r="G22" s="367"/>
      <c r="H22" s="362"/>
    </row>
    <row r="23" spans="2:8" ht="13.5">
      <c r="B23" s="359"/>
      <c r="C23" s="361"/>
      <c r="D23" s="361"/>
      <c r="E23" s="361"/>
      <c r="F23" s="367"/>
      <c r="G23" s="367"/>
      <c r="H23" s="362"/>
    </row>
    <row r="24" spans="2:8" ht="13.5">
      <c r="B24" s="359"/>
      <c r="C24" s="361" t="s">
        <v>675</v>
      </c>
      <c r="D24" s="368">
        <v>0.21</v>
      </c>
      <c r="E24" s="369" t="s">
        <v>676</v>
      </c>
      <c r="F24" s="367">
        <f>F20+F21</f>
        <v>0</v>
      </c>
      <c r="G24" s="367">
        <f>F24*0.21</f>
        <v>0</v>
      </c>
      <c r="H24" s="362"/>
    </row>
    <row r="25" spans="2:8" ht="13.5">
      <c r="B25" s="359"/>
      <c r="C25" s="361" t="s">
        <v>677</v>
      </c>
      <c r="D25" s="370">
        <v>0.15</v>
      </c>
      <c r="E25" s="369" t="s">
        <v>676</v>
      </c>
      <c r="F25" s="367">
        <v>0</v>
      </c>
      <c r="G25" s="367">
        <v>0</v>
      </c>
      <c r="H25" s="362"/>
    </row>
    <row r="26" spans="2:8" ht="13.5" thickBot="1">
      <c r="B26" s="359"/>
      <c r="C26" s="361"/>
      <c r="D26" s="361"/>
      <c r="E26" s="361"/>
      <c r="F26" s="367"/>
      <c r="G26" s="367"/>
      <c r="H26" s="362"/>
    </row>
    <row r="27" spans="2:8" ht="15.75" thickBot="1">
      <c r="B27" s="371"/>
      <c r="C27" s="372" t="s">
        <v>678</v>
      </c>
      <c r="D27" s="372"/>
      <c r="E27" s="372"/>
      <c r="F27" s="373">
        <f>F24+G24</f>
        <v>0</v>
      </c>
      <c r="G27" s="374"/>
      <c r="H27" s="375"/>
    </row>
  </sheetData>
  <mergeCells count="1">
    <mergeCell ref="B2:H2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zoomScale="130" zoomScaleNormal="130" workbookViewId="0" topLeftCell="A16">
      <selection activeCell="H16" sqref="H16:I16"/>
    </sheetView>
  </sheetViews>
  <sheetFormatPr defaultColWidth="9.33203125" defaultRowHeight="13.5"/>
  <cols>
    <col min="1" max="2" width="9.33203125" style="355" customWidth="1"/>
    <col min="3" max="3" width="55.83203125" style="355" customWidth="1"/>
    <col min="4" max="5" width="9.33203125" style="355" customWidth="1"/>
    <col min="6" max="6" width="17" style="355" customWidth="1"/>
    <col min="7" max="7" width="16.5" style="355" customWidth="1"/>
    <col min="8" max="8" width="15.16015625" style="355" customWidth="1"/>
    <col min="9" max="258" width="9.33203125" style="355" customWidth="1"/>
    <col min="259" max="259" width="55.83203125" style="355" customWidth="1"/>
    <col min="260" max="261" width="9.33203125" style="355" customWidth="1"/>
    <col min="262" max="262" width="17" style="355" customWidth="1"/>
    <col min="263" max="263" width="16.5" style="355" customWidth="1"/>
    <col min="264" max="264" width="15.16015625" style="355" customWidth="1"/>
    <col min="265" max="514" width="9.33203125" style="355" customWidth="1"/>
    <col min="515" max="515" width="55.83203125" style="355" customWidth="1"/>
    <col min="516" max="517" width="9.33203125" style="355" customWidth="1"/>
    <col min="518" max="518" width="17" style="355" customWidth="1"/>
    <col min="519" max="519" width="16.5" style="355" customWidth="1"/>
    <col min="520" max="520" width="15.16015625" style="355" customWidth="1"/>
    <col min="521" max="770" width="9.33203125" style="355" customWidth="1"/>
    <col min="771" max="771" width="55.83203125" style="355" customWidth="1"/>
    <col min="772" max="773" width="9.33203125" style="355" customWidth="1"/>
    <col min="774" max="774" width="17" style="355" customWidth="1"/>
    <col min="775" max="775" width="16.5" style="355" customWidth="1"/>
    <col min="776" max="776" width="15.16015625" style="355" customWidth="1"/>
    <col min="777" max="1026" width="9.33203125" style="355" customWidth="1"/>
    <col min="1027" max="1027" width="55.83203125" style="355" customWidth="1"/>
    <col min="1028" max="1029" width="9.33203125" style="355" customWidth="1"/>
    <col min="1030" max="1030" width="17" style="355" customWidth="1"/>
    <col min="1031" max="1031" width="16.5" style="355" customWidth="1"/>
    <col min="1032" max="1032" width="15.16015625" style="355" customWidth="1"/>
    <col min="1033" max="1282" width="9.33203125" style="355" customWidth="1"/>
    <col min="1283" max="1283" width="55.83203125" style="355" customWidth="1"/>
    <col min="1284" max="1285" width="9.33203125" style="355" customWidth="1"/>
    <col min="1286" max="1286" width="17" style="355" customWidth="1"/>
    <col min="1287" max="1287" width="16.5" style="355" customWidth="1"/>
    <col min="1288" max="1288" width="15.16015625" style="355" customWidth="1"/>
    <col min="1289" max="1538" width="9.33203125" style="355" customWidth="1"/>
    <col min="1539" max="1539" width="55.83203125" style="355" customWidth="1"/>
    <col min="1540" max="1541" width="9.33203125" style="355" customWidth="1"/>
    <col min="1542" max="1542" width="17" style="355" customWidth="1"/>
    <col min="1543" max="1543" width="16.5" style="355" customWidth="1"/>
    <col min="1544" max="1544" width="15.16015625" style="355" customWidth="1"/>
    <col min="1545" max="1794" width="9.33203125" style="355" customWidth="1"/>
    <col min="1795" max="1795" width="55.83203125" style="355" customWidth="1"/>
    <col min="1796" max="1797" width="9.33203125" style="355" customWidth="1"/>
    <col min="1798" max="1798" width="17" style="355" customWidth="1"/>
    <col min="1799" max="1799" width="16.5" style="355" customWidth="1"/>
    <col min="1800" max="1800" width="15.16015625" style="355" customWidth="1"/>
    <col min="1801" max="2050" width="9.33203125" style="355" customWidth="1"/>
    <col min="2051" max="2051" width="55.83203125" style="355" customWidth="1"/>
    <col min="2052" max="2053" width="9.33203125" style="355" customWidth="1"/>
    <col min="2054" max="2054" width="17" style="355" customWidth="1"/>
    <col min="2055" max="2055" width="16.5" style="355" customWidth="1"/>
    <col min="2056" max="2056" width="15.16015625" style="355" customWidth="1"/>
    <col min="2057" max="2306" width="9.33203125" style="355" customWidth="1"/>
    <col min="2307" max="2307" width="55.83203125" style="355" customWidth="1"/>
    <col min="2308" max="2309" width="9.33203125" style="355" customWidth="1"/>
    <col min="2310" max="2310" width="17" style="355" customWidth="1"/>
    <col min="2311" max="2311" width="16.5" style="355" customWidth="1"/>
    <col min="2312" max="2312" width="15.16015625" style="355" customWidth="1"/>
    <col min="2313" max="2562" width="9.33203125" style="355" customWidth="1"/>
    <col min="2563" max="2563" width="55.83203125" style="355" customWidth="1"/>
    <col min="2564" max="2565" width="9.33203125" style="355" customWidth="1"/>
    <col min="2566" max="2566" width="17" style="355" customWidth="1"/>
    <col min="2567" max="2567" width="16.5" style="355" customWidth="1"/>
    <col min="2568" max="2568" width="15.16015625" style="355" customWidth="1"/>
    <col min="2569" max="2818" width="9.33203125" style="355" customWidth="1"/>
    <col min="2819" max="2819" width="55.83203125" style="355" customWidth="1"/>
    <col min="2820" max="2821" width="9.33203125" style="355" customWidth="1"/>
    <col min="2822" max="2822" width="17" style="355" customWidth="1"/>
    <col min="2823" max="2823" width="16.5" style="355" customWidth="1"/>
    <col min="2824" max="2824" width="15.16015625" style="355" customWidth="1"/>
    <col min="2825" max="3074" width="9.33203125" style="355" customWidth="1"/>
    <col min="3075" max="3075" width="55.83203125" style="355" customWidth="1"/>
    <col min="3076" max="3077" width="9.33203125" style="355" customWidth="1"/>
    <col min="3078" max="3078" width="17" style="355" customWidth="1"/>
    <col min="3079" max="3079" width="16.5" style="355" customWidth="1"/>
    <col min="3080" max="3080" width="15.16015625" style="355" customWidth="1"/>
    <col min="3081" max="3330" width="9.33203125" style="355" customWidth="1"/>
    <col min="3331" max="3331" width="55.83203125" style="355" customWidth="1"/>
    <col min="3332" max="3333" width="9.33203125" style="355" customWidth="1"/>
    <col min="3334" max="3334" width="17" style="355" customWidth="1"/>
    <col min="3335" max="3335" width="16.5" style="355" customWidth="1"/>
    <col min="3336" max="3336" width="15.16015625" style="355" customWidth="1"/>
    <col min="3337" max="3586" width="9.33203125" style="355" customWidth="1"/>
    <col min="3587" max="3587" width="55.83203125" style="355" customWidth="1"/>
    <col min="3588" max="3589" width="9.33203125" style="355" customWidth="1"/>
    <col min="3590" max="3590" width="17" style="355" customWidth="1"/>
    <col min="3591" max="3591" width="16.5" style="355" customWidth="1"/>
    <col min="3592" max="3592" width="15.16015625" style="355" customWidth="1"/>
    <col min="3593" max="3842" width="9.33203125" style="355" customWidth="1"/>
    <col min="3843" max="3843" width="55.83203125" style="355" customWidth="1"/>
    <col min="3844" max="3845" width="9.33203125" style="355" customWidth="1"/>
    <col min="3846" max="3846" width="17" style="355" customWidth="1"/>
    <col min="3847" max="3847" width="16.5" style="355" customWidth="1"/>
    <col min="3848" max="3848" width="15.16015625" style="355" customWidth="1"/>
    <col min="3849" max="4098" width="9.33203125" style="355" customWidth="1"/>
    <col min="4099" max="4099" width="55.83203125" style="355" customWidth="1"/>
    <col min="4100" max="4101" width="9.33203125" style="355" customWidth="1"/>
    <col min="4102" max="4102" width="17" style="355" customWidth="1"/>
    <col min="4103" max="4103" width="16.5" style="355" customWidth="1"/>
    <col min="4104" max="4104" width="15.16015625" style="355" customWidth="1"/>
    <col min="4105" max="4354" width="9.33203125" style="355" customWidth="1"/>
    <col min="4355" max="4355" width="55.83203125" style="355" customWidth="1"/>
    <col min="4356" max="4357" width="9.33203125" style="355" customWidth="1"/>
    <col min="4358" max="4358" width="17" style="355" customWidth="1"/>
    <col min="4359" max="4359" width="16.5" style="355" customWidth="1"/>
    <col min="4360" max="4360" width="15.16015625" style="355" customWidth="1"/>
    <col min="4361" max="4610" width="9.33203125" style="355" customWidth="1"/>
    <col min="4611" max="4611" width="55.83203125" style="355" customWidth="1"/>
    <col min="4612" max="4613" width="9.33203125" style="355" customWidth="1"/>
    <col min="4614" max="4614" width="17" style="355" customWidth="1"/>
    <col min="4615" max="4615" width="16.5" style="355" customWidth="1"/>
    <col min="4616" max="4616" width="15.16015625" style="355" customWidth="1"/>
    <col min="4617" max="4866" width="9.33203125" style="355" customWidth="1"/>
    <col min="4867" max="4867" width="55.83203125" style="355" customWidth="1"/>
    <col min="4868" max="4869" width="9.33203125" style="355" customWidth="1"/>
    <col min="4870" max="4870" width="17" style="355" customWidth="1"/>
    <col min="4871" max="4871" width="16.5" style="355" customWidth="1"/>
    <col min="4872" max="4872" width="15.16015625" style="355" customWidth="1"/>
    <col min="4873" max="5122" width="9.33203125" style="355" customWidth="1"/>
    <col min="5123" max="5123" width="55.83203125" style="355" customWidth="1"/>
    <col min="5124" max="5125" width="9.33203125" style="355" customWidth="1"/>
    <col min="5126" max="5126" width="17" style="355" customWidth="1"/>
    <col min="5127" max="5127" width="16.5" style="355" customWidth="1"/>
    <col min="5128" max="5128" width="15.16015625" style="355" customWidth="1"/>
    <col min="5129" max="5378" width="9.33203125" style="355" customWidth="1"/>
    <col min="5379" max="5379" width="55.83203125" style="355" customWidth="1"/>
    <col min="5380" max="5381" width="9.33203125" style="355" customWidth="1"/>
    <col min="5382" max="5382" width="17" style="355" customWidth="1"/>
    <col min="5383" max="5383" width="16.5" style="355" customWidth="1"/>
    <col min="5384" max="5384" width="15.16015625" style="355" customWidth="1"/>
    <col min="5385" max="5634" width="9.33203125" style="355" customWidth="1"/>
    <col min="5635" max="5635" width="55.83203125" style="355" customWidth="1"/>
    <col min="5636" max="5637" width="9.33203125" style="355" customWidth="1"/>
    <col min="5638" max="5638" width="17" style="355" customWidth="1"/>
    <col min="5639" max="5639" width="16.5" style="355" customWidth="1"/>
    <col min="5640" max="5640" width="15.16015625" style="355" customWidth="1"/>
    <col min="5641" max="5890" width="9.33203125" style="355" customWidth="1"/>
    <col min="5891" max="5891" width="55.83203125" style="355" customWidth="1"/>
    <col min="5892" max="5893" width="9.33203125" style="355" customWidth="1"/>
    <col min="5894" max="5894" width="17" style="355" customWidth="1"/>
    <col min="5895" max="5895" width="16.5" style="355" customWidth="1"/>
    <col min="5896" max="5896" width="15.16015625" style="355" customWidth="1"/>
    <col min="5897" max="6146" width="9.33203125" style="355" customWidth="1"/>
    <col min="6147" max="6147" width="55.83203125" style="355" customWidth="1"/>
    <col min="6148" max="6149" width="9.33203125" style="355" customWidth="1"/>
    <col min="6150" max="6150" width="17" style="355" customWidth="1"/>
    <col min="6151" max="6151" width="16.5" style="355" customWidth="1"/>
    <col min="6152" max="6152" width="15.16015625" style="355" customWidth="1"/>
    <col min="6153" max="6402" width="9.33203125" style="355" customWidth="1"/>
    <col min="6403" max="6403" width="55.83203125" style="355" customWidth="1"/>
    <col min="6404" max="6405" width="9.33203125" style="355" customWidth="1"/>
    <col min="6406" max="6406" width="17" style="355" customWidth="1"/>
    <col min="6407" max="6407" width="16.5" style="355" customWidth="1"/>
    <col min="6408" max="6408" width="15.16015625" style="355" customWidth="1"/>
    <col min="6409" max="6658" width="9.33203125" style="355" customWidth="1"/>
    <col min="6659" max="6659" width="55.83203125" style="355" customWidth="1"/>
    <col min="6660" max="6661" width="9.33203125" style="355" customWidth="1"/>
    <col min="6662" max="6662" width="17" style="355" customWidth="1"/>
    <col min="6663" max="6663" width="16.5" style="355" customWidth="1"/>
    <col min="6664" max="6664" width="15.16015625" style="355" customWidth="1"/>
    <col min="6665" max="6914" width="9.33203125" style="355" customWidth="1"/>
    <col min="6915" max="6915" width="55.83203125" style="355" customWidth="1"/>
    <col min="6916" max="6917" width="9.33203125" style="355" customWidth="1"/>
    <col min="6918" max="6918" width="17" style="355" customWidth="1"/>
    <col min="6919" max="6919" width="16.5" style="355" customWidth="1"/>
    <col min="6920" max="6920" width="15.16015625" style="355" customWidth="1"/>
    <col min="6921" max="7170" width="9.33203125" style="355" customWidth="1"/>
    <col min="7171" max="7171" width="55.83203125" style="355" customWidth="1"/>
    <col min="7172" max="7173" width="9.33203125" style="355" customWidth="1"/>
    <col min="7174" max="7174" width="17" style="355" customWidth="1"/>
    <col min="7175" max="7175" width="16.5" style="355" customWidth="1"/>
    <col min="7176" max="7176" width="15.16015625" style="355" customWidth="1"/>
    <col min="7177" max="7426" width="9.33203125" style="355" customWidth="1"/>
    <col min="7427" max="7427" width="55.83203125" style="355" customWidth="1"/>
    <col min="7428" max="7429" width="9.33203125" style="355" customWidth="1"/>
    <col min="7430" max="7430" width="17" style="355" customWidth="1"/>
    <col min="7431" max="7431" width="16.5" style="355" customWidth="1"/>
    <col min="7432" max="7432" width="15.16015625" style="355" customWidth="1"/>
    <col min="7433" max="7682" width="9.33203125" style="355" customWidth="1"/>
    <col min="7683" max="7683" width="55.83203125" style="355" customWidth="1"/>
    <col min="7684" max="7685" width="9.33203125" style="355" customWidth="1"/>
    <col min="7686" max="7686" width="17" style="355" customWidth="1"/>
    <col min="7687" max="7687" width="16.5" style="355" customWidth="1"/>
    <col min="7688" max="7688" width="15.16015625" style="355" customWidth="1"/>
    <col min="7689" max="7938" width="9.33203125" style="355" customWidth="1"/>
    <col min="7939" max="7939" width="55.83203125" style="355" customWidth="1"/>
    <col min="7940" max="7941" width="9.33203125" style="355" customWidth="1"/>
    <col min="7942" max="7942" width="17" style="355" customWidth="1"/>
    <col min="7943" max="7943" width="16.5" style="355" customWidth="1"/>
    <col min="7944" max="7944" width="15.16015625" style="355" customWidth="1"/>
    <col min="7945" max="8194" width="9.33203125" style="355" customWidth="1"/>
    <col min="8195" max="8195" width="55.83203125" style="355" customWidth="1"/>
    <col min="8196" max="8197" width="9.33203125" style="355" customWidth="1"/>
    <col min="8198" max="8198" width="17" style="355" customWidth="1"/>
    <col min="8199" max="8199" width="16.5" style="355" customWidth="1"/>
    <col min="8200" max="8200" width="15.16015625" style="355" customWidth="1"/>
    <col min="8201" max="8450" width="9.33203125" style="355" customWidth="1"/>
    <col min="8451" max="8451" width="55.83203125" style="355" customWidth="1"/>
    <col min="8452" max="8453" width="9.33203125" style="355" customWidth="1"/>
    <col min="8454" max="8454" width="17" style="355" customWidth="1"/>
    <col min="8455" max="8455" width="16.5" style="355" customWidth="1"/>
    <col min="8456" max="8456" width="15.16015625" style="355" customWidth="1"/>
    <col min="8457" max="8706" width="9.33203125" style="355" customWidth="1"/>
    <col min="8707" max="8707" width="55.83203125" style="355" customWidth="1"/>
    <col min="8708" max="8709" width="9.33203125" style="355" customWidth="1"/>
    <col min="8710" max="8710" width="17" style="355" customWidth="1"/>
    <col min="8711" max="8711" width="16.5" style="355" customWidth="1"/>
    <col min="8712" max="8712" width="15.16015625" style="355" customWidth="1"/>
    <col min="8713" max="8962" width="9.33203125" style="355" customWidth="1"/>
    <col min="8963" max="8963" width="55.83203125" style="355" customWidth="1"/>
    <col min="8964" max="8965" width="9.33203125" style="355" customWidth="1"/>
    <col min="8966" max="8966" width="17" style="355" customWidth="1"/>
    <col min="8967" max="8967" width="16.5" style="355" customWidth="1"/>
    <col min="8968" max="8968" width="15.16015625" style="355" customWidth="1"/>
    <col min="8969" max="9218" width="9.33203125" style="355" customWidth="1"/>
    <col min="9219" max="9219" width="55.83203125" style="355" customWidth="1"/>
    <col min="9220" max="9221" width="9.33203125" style="355" customWidth="1"/>
    <col min="9222" max="9222" width="17" style="355" customWidth="1"/>
    <col min="9223" max="9223" width="16.5" style="355" customWidth="1"/>
    <col min="9224" max="9224" width="15.16015625" style="355" customWidth="1"/>
    <col min="9225" max="9474" width="9.33203125" style="355" customWidth="1"/>
    <col min="9475" max="9475" width="55.83203125" style="355" customWidth="1"/>
    <col min="9476" max="9477" width="9.33203125" style="355" customWidth="1"/>
    <col min="9478" max="9478" width="17" style="355" customWidth="1"/>
    <col min="9479" max="9479" width="16.5" style="355" customWidth="1"/>
    <col min="9480" max="9480" width="15.16015625" style="355" customWidth="1"/>
    <col min="9481" max="9730" width="9.33203125" style="355" customWidth="1"/>
    <col min="9731" max="9731" width="55.83203125" style="355" customWidth="1"/>
    <col min="9732" max="9733" width="9.33203125" style="355" customWidth="1"/>
    <col min="9734" max="9734" width="17" style="355" customWidth="1"/>
    <col min="9735" max="9735" width="16.5" style="355" customWidth="1"/>
    <col min="9736" max="9736" width="15.16015625" style="355" customWidth="1"/>
    <col min="9737" max="9986" width="9.33203125" style="355" customWidth="1"/>
    <col min="9987" max="9987" width="55.83203125" style="355" customWidth="1"/>
    <col min="9988" max="9989" width="9.33203125" style="355" customWidth="1"/>
    <col min="9990" max="9990" width="17" style="355" customWidth="1"/>
    <col min="9991" max="9991" width="16.5" style="355" customWidth="1"/>
    <col min="9992" max="9992" width="15.16015625" style="355" customWidth="1"/>
    <col min="9993" max="10242" width="9.33203125" style="355" customWidth="1"/>
    <col min="10243" max="10243" width="55.83203125" style="355" customWidth="1"/>
    <col min="10244" max="10245" width="9.33203125" style="355" customWidth="1"/>
    <col min="10246" max="10246" width="17" style="355" customWidth="1"/>
    <col min="10247" max="10247" width="16.5" style="355" customWidth="1"/>
    <col min="10248" max="10248" width="15.16015625" style="355" customWidth="1"/>
    <col min="10249" max="10498" width="9.33203125" style="355" customWidth="1"/>
    <col min="10499" max="10499" width="55.83203125" style="355" customWidth="1"/>
    <col min="10500" max="10501" width="9.33203125" style="355" customWidth="1"/>
    <col min="10502" max="10502" width="17" style="355" customWidth="1"/>
    <col min="10503" max="10503" width="16.5" style="355" customWidth="1"/>
    <col min="10504" max="10504" width="15.16015625" style="355" customWidth="1"/>
    <col min="10505" max="10754" width="9.33203125" style="355" customWidth="1"/>
    <col min="10755" max="10755" width="55.83203125" style="355" customWidth="1"/>
    <col min="10756" max="10757" width="9.33203125" style="355" customWidth="1"/>
    <col min="10758" max="10758" width="17" style="355" customWidth="1"/>
    <col min="10759" max="10759" width="16.5" style="355" customWidth="1"/>
    <col min="10760" max="10760" width="15.16015625" style="355" customWidth="1"/>
    <col min="10761" max="11010" width="9.33203125" style="355" customWidth="1"/>
    <col min="11011" max="11011" width="55.83203125" style="355" customWidth="1"/>
    <col min="11012" max="11013" width="9.33203125" style="355" customWidth="1"/>
    <col min="11014" max="11014" width="17" style="355" customWidth="1"/>
    <col min="11015" max="11015" width="16.5" style="355" customWidth="1"/>
    <col min="11016" max="11016" width="15.16015625" style="355" customWidth="1"/>
    <col min="11017" max="11266" width="9.33203125" style="355" customWidth="1"/>
    <col min="11267" max="11267" width="55.83203125" style="355" customWidth="1"/>
    <col min="11268" max="11269" width="9.33203125" style="355" customWidth="1"/>
    <col min="11270" max="11270" width="17" style="355" customWidth="1"/>
    <col min="11271" max="11271" width="16.5" style="355" customWidth="1"/>
    <col min="11272" max="11272" width="15.16015625" style="355" customWidth="1"/>
    <col min="11273" max="11522" width="9.33203125" style="355" customWidth="1"/>
    <col min="11523" max="11523" width="55.83203125" style="355" customWidth="1"/>
    <col min="11524" max="11525" width="9.33203125" style="355" customWidth="1"/>
    <col min="11526" max="11526" width="17" style="355" customWidth="1"/>
    <col min="11527" max="11527" width="16.5" style="355" customWidth="1"/>
    <col min="11528" max="11528" width="15.16015625" style="355" customWidth="1"/>
    <col min="11529" max="11778" width="9.33203125" style="355" customWidth="1"/>
    <col min="11779" max="11779" width="55.83203125" style="355" customWidth="1"/>
    <col min="11780" max="11781" width="9.33203125" style="355" customWidth="1"/>
    <col min="11782" max="11782" width="17" style="355" customWidth="1"/>
    <col min="11783" max="11783" width="16.5" style="355" customWidth="1"/>
    <col min="11784" max="11784" width="15.16015625" style="355" customWidth="1"/>
    <col min="11785" max="12034" width="9.33203125" style="355" customWidth="1"/>
    <col min="12035" max="12035" width="55.83203125" style="355" customWidth="1"/>
    <col min="12036" max="12037" width="9.33203125" style="355" customWidth="1"/>
    <col min="12038" max="12038" width="17" style="355" customWidth="1"/>
    <col min="12039" max="12039" width="16.5" style="355" customWidth="1"/>
    <col min="12040" max="12040" width="15.16015625" style="355" customWidth="1"/>
    <col min="12041" max="12290" width="9.33203125" style="355" customWidth="1"/>
    <col min="12291" max="12291" width="55.83203125" style="355" customWidth="1"/>
    <col min="12292" max="12293" width="9.33203125" style="355" customWidth="1"/>
    <col min="12294" max="12294" width="17" style="355" customWidth="1"/>
    <col min="12295" max="12295" width="16.5" style="355" customWidth="1"/>
    <col min="12296" max="12296" width="15.16015625" style="355" customWidth="1"/>
    <col min="12297" max="12546" width="9.33203125" style="355" customWidth="1"/>
    <col min="12547" max="12547" width="55.83203125" style="355" customWidth="1"/>
    <col min="12548" max="12549" width="9.33203125" style="355" customWidth="1"/>
    <col min="12550" max="12550" width="17" style="355" customWidth="1"/>
    <col min="12551" max="12551" width="16.5" style="355" customWidth="1"/>
    <col min="12552" max="12552" width="15.16015625" style="355" customWidth="1"/>
    <col min="12553" max="12802" width="9.33203125" style="355" customWidth="1"/>
    <col min="12803" max="12803" width="55.83203125" style="355" customWidth="1"/>
    <col min="12804" max="12805" width="9.33203125" style="355" customWidth="1"/>
    <col min="12806" max="12806" width="17" style="355" customWidth="1"/>
    <col min="12807" max="12807" width="16.5" style="355" customWidth="1"/>
    <col min="12808" max="12808" width="15.16015625" style="355" customWidth="1"/>
    <col min="12809" max="13058" width="9.33203125" style="355" customWidth="1"/>
    <col min="13059" max="13059" width="55.83203125" style="355" customWidth="1"/>
    <col min="13060" max="13061" width="9.33203125" style="355" customWidth="1"/>
    <col min="13062" max="13062" width="17" style="355" customWidth="1"/>
    <col min="13063" max="13063" width="16.5" style="355" customWidth="1"/>
    <col min="13064" max="13064" width="15.16015625" style="355" customWidth="1"/>
    <col min="13065" max="13314" width="9.33203125" style="355" customWidth="1"/>
    <col min="13315" max="13315" width="55.83203125" style="355" customWidth="1"/>
    <col min="13316" max="13317" width="9.33203125" style="355" customWidth="1"/>
    <col min="13318" max="13318" width="17" style="355" customWidth="1"/>
    <col min="13319" max="13319" width="16.5" style="355" customWidth="1"/>
    <col min="13320" max="13320" width="15.16015625" style="355" customWidth="1"/>
    <col min="13321" max="13570" width="9.33203125" style="355" customWidth="1"/>
    <col min="13571" max="13571" width="55.83203125" style="355" customWidth="1"/>
    <col min="13572" max="13573" width="9.33203125" style="355" customWidth="1"/>
    <col min="13574" max="13574" width="17" style="355" customWidth="1"/>
    <col min="13575" max="13575" width="16.5" style="355" customWidth="1"/>
    <col min="13576" max="13576" width="15.16015625" style="355" customWidth="1"/>
    <col min="13577" max="13826" width="9.33203125" style="355" customWidth="1"/>
    <col min="13827" max="13827" width="55.83203125" style="355" customWidth="1"/>
    <col min="13828" max="13829" width="9.33203125" style="355" customWidth="1"/>
    <col min="13830" max="13830" width="17" style="355" customWidth="1"/>
    <col min="13831" max="13831" width="16.5" style="355" customWidth="1"/>
    <col min="13832" max="13832" width="15.16015625" style="355" customWidth="1"/>
    <col min="13833" max="14082" width="9.33203125" style="355" customWidth="1"/>
    <col min="14083" max="14083" width="55.83203125" style="355" customWidth="1"/>
    <col min="14084" max="14085" width="9.33203125" style="355" customWidth="1"/>
    <col min="14086" max="14086" width="17" style="355" customWidth="1"/>
    <col min="14087" max="14087" width="16.5" style="355" customWidth="1"/>
    <col min="14088" max="14088" width="15.16015625" style="355" customWidth="1"/>
    <col min="14089" max="14338" width="9.33203125" style="355" customWidth="1"/>
    <col min="14339" max="14339" width="55.83203125" style="355" customWidth="1"/>
    <col min="14340" max="14341" width="9.33203125" style="355" customWidth="1"/>
    <col min="14342" max="14342" width="17" style="355" customWidth="1"/>
    <col min="14343" max="14343" width="16.5" style="355" customWidth="1"/>
    <col min="14344" max="14344" width="15.16015625" style="355" customWidth="1"/>
    <col min="14345" max="14594" width="9.33203125" style="355" customWidth="1"/>
    <col min="14595" max="14595" width="55.83203125" style="355" customWidth="1"/>
    <col min="14596" max="14597" width="9.33203125" style="355" customWidth="1"/>
    <col min="14598" max="14598" width="17" style="355" customWidth="1"/>
    <col min="14599" max="14599" width="16.5" style="355" customWidth="1"/>
    <col min="14600" max="14600" width="15.16015625" style="355" customWidth="1"/>
    <col min="14601" max="14850" width="9.33203125" style="355" customWidth="1"/>
    <col min="14851" max="14851" width="55.83203125" style="355" customWidth="1"/>
    <col min="14852" max="14853" width="9.33203125" style="355" customWidth="1"/>
    <col min="14854" max="14854" width="17" style="355" customWidth="1"/>
    <col min="14855" max="14855" width="16.5" style="355" customWidth="1"/>
    <col min="14856" max="14856" width="15.16015625" style="355" customWidth="1"/>
    <col min="14857" max="15106" width="9.33203125" style="355" customWidth="1"/>
    <col min="15107" max="15107" width="55.83203125" style="355" customWidth="1"/>
    <col min="15108" max="15109" width="9.33203125" style="355" customWidth="1"/>
    <col min="15110" max="15110" width="17" style="355" customWidth="1"/>
    <col min="15111" max="15111" width="16.5" style="355" customWidth="1"/>
    <col min="15112" max="15112" width="15.16015625" style="355" customWidth="1"/>
    <col min="15113" max="15362" width="9.33203125" style="355" customWidth="1"/>
    <col min="15363" max="15363" width="55.83203125" style="355" customWidth="1"/>
    <col min="15364" max="15365" width="9.33203125" style="355" customWidth="1"/>
    <col min="15366" max="15366" width="17" style="355" customWidth="1"/>
    <col min="15367" max="15367" width="16.5" style="355" customWidth="1"/>
    <col min="15368" max="15368" width="15.16015625" style="355" customWidth="1"/>
    <col min="15369" max="15618" width="9.33203125" style="355" customWidth="1"/>
    <col min="15619" max="15619" width="55.83203125" style="355" customWidth="1"/>
    <col min="15620" max="15621" width="9.33203125" style="355" customWidth="1"/>
    <col min="15622" max="15622" width="17" style="355" customWidth="1"/>
    <col min="15623" max="15623" width="16.5" style="355" customWidth="1"/>
    <col min="15624" max="15624" width="15.16015625" style="355" customWidth="1"/>
    <col min="15625" max="15874" width="9.33203125" style="355" customWidth="1"/>
    <col min="15875" max="15875" width="55.83203125" style="355" customWidth="1"/>
    <col min="15876" max="15877" width="9.33203125" style="355" customWidth="1"/>
    <col min="15878" max="15878" width="17" style="355" customWidth="1"/>
    <col min="15879" max="15879" width="16.5" style="355" customWidth="1"/>
    <col min="15880" max="15880" width="15.16015625" style="355" customWidth="1"/>
    <col min="15881" max="16130" width="9.33203125" style="355" customWidth="1"/>
    <col min="16131" max="16131" width="55.83203125" style="355" customWidth="1"/>
    <col min="16132" max="16133" width="9.33203125" style="355" customWidth="1"/>
    <col min="16134" max="16134" width="17" style="355" customWidth="1"/>
    <col min="16135" max="16135" width="16.5" style="355" customWidth="1"/>
    <col min="16136" max="16136" width="15.16015625" style="355" customWidth="1"/>
    <col min="16137" max="16384" width="9.33203125" style="355" customWidth="1"/>
  </cols>
  <sheetData>
    <row r="1" ht="13.5" thickBot="1"/>
    <row r="2" spans="2:8" ht="18" thickBot="1">
      <c r="B2" s="577" t="s">
        <v>69</v>
      </c>
      <c r="C2" s="578"/>
      <c r="D2" s="578"/>
      <c r="E2" s="578"/>
      <c r="F2" s="578"/>
      <c r="G2" s="578"/>
      <c r="H2" s="579"/>
    </row>
    <row r="3" spans="2:8" ht="13.5">
      <c r="B3" s="356"/>
      <c r="C3" s="357"/>
      <c r="D3" s="357"/>
      <c r="E3" s="357"/>
      <c r="F3" s="357"/>
      <c r="G3" s="357"/>
      <c r="H3" s="358"/>
    </row>
    <row r="4" spans="2:8" ht="13.5">
      <c r="B4" s="359" t="s">
        <v>7</v>
      </c>
      <c r="C4" s="360" t="str">
        <f>'ElSla KR'!C4</f>
        <v>STŘEDNÍ ŠKOLA ZAHRADNICKÁ, ZÁMEK KOPIDLNO - 1.NP</v>
      </c>
      <c r="D4" s="361"/>
      <c r="E4" s="361"/>
      <c r="F4" s="361"/>
      <c r="G4" s="361"/>
      <c r="H4" s="362"/>
    </row>
    <row r="5" spans="2:8" ht="13.5">
      <c r="B5" s="359" t="s">
        <v>67</v>
      </c>
      <c r="C5" s="360" t="s">
        <v>550</v>
      </c>
      <c r="D5" s="361"/>
      <c r="E5" s="361"/>
      <c r="F5" s="361"/>
      <c r="G5" s="361"/>
      <c r="H5" s="362"/>
    </row>
    <row r="6" spans="2:8" ht="13.5">
      <c r="B6" s="359"/>
      <c r="C6" s="361"/>
      <c r="D6" s="361"/>
      <c r="E6" s="361"/>
      <c r="F6" s="363" t="s">
        <v>14</v>
      </c>
      <c r="G6" s="364">
        <f>'ElSla KR'!G6</f>
        <v>42705</v>
      </c>
      <c r="H6" s="362"/>
    </row>
    <row r="7" spans="2:8" ht="13.5">
      <c r="B7" s="359" t="s">
        <v>12</v>
      </c>
      <c r="C7" s="361"/>
      <c r="D7" s="361"/>
      <c r="E7" s="361"/>
      <c r="F7" s="361"/>
      <c r="G7" s="361"/>
      <c r="H7" s="362"/>
    </row>
    <row r="8" spans="2:8" ht="13.5">
      <c r="B8" s="359"/>
      <c r="C8" s="361"/>
      <c r="D8" s="361"/>
      <c r="E8" s="361"/>
      <c r="F8" s="361" t="s">
        <v>16</v>
      </c>
      <c r="G8" s="361"/>
      <c r="H8" s="362"/>
    </row>
    <row r="9" spans="2:8" ht="13.5">
      <c r="B9" s="359" t="s">
        <v>15</v>
      </c>
      <c r="C9" s="361"/>
      <c r="D9" s="361"/>
      <c r="E9" s="361"/>
      <c r="F9" s="361" t="s">
        <v>19</v>
      </c>
      <c r="G9" s="361"/>
      <c r="H9" s="362"/>
    </row>
    <row r="10" spans="2:8" ht="13.5">
      <c r="B10" s="359"/>
      <c r="C10" s="361"/>
      <c r="D10" s="361"/>
      <c r="E10" s="361"/>
      <c r="F10" s="361"/>
      <c r="G10" s="361"/>
      <c r="H10" s="362"/>
    </row>
    <row r="11" spans="2:8" ht="13.5">
      <c r="B11" s="359" t="s">
        <v>21</v>
      </c>
      <c r="C11" s="361"/>
      <c r="D11" s="361"/>
      <c r="E11" s="361"/>
      <c r="F11" s="361" t="s">
        <v>16</v>
      </c>
      <c r="G11" s="361"/>
      <c r="H11" s="362"/>
    </row>
    <row r="12" spans="2:8" ht="13.5">
      <c r="B12" s="359"/>
      <c r="C12" s="361"/>
      <c r="D12" s="361"/>
      <c r="E12" s="361"/>
      <c r="F12" s="361" t="s">
        <v>19</v>
      </c>
      <c r="G12" s="361"/>
      <c r="H12" s="362"/>
    </row>
    <row r="13" spans="2:8" ht="13.5">
      <c r="B13" s="359"/>
      <c r="C13" s="361"/>
      <c r="D13" s="361"/>
      <c r="E13" s="361"/>
      <c r="F13" s="361"/>
      <c r="G13" s="361"/>
      <c r="H13" s="362"/>
    </row>
    <row r="14" spans="2:8" ht="13.5">
      <c r="B14" s="359" t="s">
        <v>22</v>
      </c>
      <c r="C14" s="361" t="s">
        <v>673</v>
      </c>
      <c r="D14" s="361"/>
      <c r="E14" s="361"/>
      <c r="F14" s="361" t="s">
        <v>16</v>
      </c>
      <c r="G14" s="361"/>
      <c r="H14" s="362"/>
    </row>
    <row r="15" spans="2:8" ht="13.5">
      <c r="B15" s="359"/>
      <c r="C15" s="361"/>
      <c r="D15" s="361"/>
      <c r="E15" s="361"/>
      <c r="F15" s="361" t="s">
        <v>19</v>
      </c>
      <c r="G15" s="361"/>
      <c r="H15" s="362"/>
    </row>
    <row r="16" spans="2:8" ht="13.5">
      <c r="B16" s="359" t="s">
        <v>26</v>
      </c>
      <c r="C16" s="376"/>
      <c r="D16" s="361"/>
      <c r="E16" s="361"/>
      <c r="F16" s="361"/>
      <c r="G16" s="361"/>
      <c r="H16" s="362"/>
    </row>
    <row r="17" spans="2:8" ht="13.5" thickBot="1">
      <c r="B17" s="359"/>
      <c r="C17" s="361"/>
      <c r="D17" s="361"/>
      <c r="E17" s="361"/>
      <c r="F17" s="361"/>
      <c r="G17" s="361"/>
      <c r="H17" s="362"/>
    </row>
    <row r="18" spans="2:8" ht="13.5" thickBot="1">
      <c r="B18" s="377"/>
      <c r="C18" s="378"/>
      <c r="D18" s="378"/>
      <c r="E18" s="378"/>
      <c r="F18" s="379" t="s">
        <v>679</v>
      </c>
      <c r="G18" s="379" t="s">
        <v>680</v>
      </c>
      <c r="H18" s="380" t="s">
        <v>681</v>
      </c>
    </row>
    <row r="19" spans="2:8" ht="13.5">
      <c r="B19" s="359"/>
      <c r="C19" s="361"/>
      <c r="D19" s="361"/>
      <c r="E19" s="361"/>
      <c r="F19" s="361"/>
      <c r="G19" s="361"/>
      <c r="H19" s="362"/>
    </row>
    <row r="20" spans="2:8" ht="13.5">
      <c r="B20" s="381" t="s">
        <v>682</v>
      </c>
      <c r="C20" s="361"/>
      <c r="D20" s="361"/>
      <c r="E20" s="361"/>
      <c r="F20" s="361"/>
      <c r="G20" s="361"/>
      <c r="H20" s="362"/>
    </row>
    <row r="21" spans="2:8" ht="13.5">
      <c r="B21" s="382" t="s">
        <v>683</v>
      </c>
      <c r="C21" s="363" t="s">
        <v>684</v>
      </c>
      <c r="D21" s="361"/>
      <c r="E21" s="361"/>
      <c r="F21" s="361"/>
      <c r="G21" s="367"/>
      <c r="H21" s="383">
        <f>'ELSla ALL'!H6</f>
        <v>0</v>
      </c>
    </row>
    <row r="22" spans="2:8" ht="13.5">
      <c r="B22" s="382" t="s">
        <v>685</v>
      </c>
      <c r="C22" s="363" t="s">
        <v>686</v>
      </c>
      <c r="D22" s="361"/>
      <c r="E22" s="361"/>
      <c r="F22" s="361"/>
      <c r="G22" s="367"/>
      <c r="H22" s="383">
        <f>'ELSla ALL'!H45</f>
        <v>0</v>
      </c>
    </row>
    <row r="23" spans="2:8" ht="13.5">
      <c r="B23" s="382" t="s">
        <v>687</v>
      </c>
      <c r="C23" s="363" t="s">
        <v>688</v>
      </c>
      <c r="D23" s="361"/>
      <c r="E23" s="361"/>
      <c r="F23" s="361"/>
      <c r="G23" s="367"/>
      <c r="H23" s="383">
        <f>'ELSla ALL'!H107</f>
        <v>0</v>
      </c>
    </row>
    <row r="24" spans="2:8" ht="13.5">
      <c r="B24" s="382" t="s">
        <v>689</v>
      </c>
      <c r="C24" s="363" t="s">
        <v>690</v>
      </c>
      <c r="D24" s="361"/>
      <c r="E24" s="361"/>
      <c r="F24" s="361"/>
      <c r="G24" s="367"/>
      <c r="H24" s="383">
        <f>'ELSla ALL'!H117</f>
        <v>0</v>
      </c>
    </row>
    <row r="25" spans="2:8" ht="13.5">
      <c r="B25" s="382" t="s">
        <v>691</v>
      </c>
      <c r="C25" s="363" t="s">
        <v>692</v>
      </c>
      <c r="D25" s="361"/>
      <c r="E25" s="361"/>
      <c r="F25" s="361"/>
      <c r="G25" s="367"/>
      <c r="H25" s="383">
        <f>'ELSla ALL'!H136</f>
        <v>0</v>
      </c>
    </row>
    <row r="26" spans="2:8" ht="13.5">
      <c r="B26" s="382" t="s">
        <v>693</v>
      </c>
      <c r="C26" s="363" t="s">
        <v>694</v>
      </c>
      <c r="D26" s="361"/>
      <c r="E26" s="361"/>
      <c r="F26" s="361"/>
      <c r="G26" s="367"/>
      <c r="H26" s="383">
        <f>'ELSla ALL'!H152</f>
        <v>0</v>
      </c>
    </row>
    <row r="27" spans="2:8" ht="15">
      <c r="B27" s="382"/>
      <c r="C27" s="384" t="s">
        <v>695</v>
      </c>
      <c r="D27" s="361"/>
      <c r="E27" s="361"/>
      <c r="F27" s="367">
        <f>SUM(H21:H26)</f>
        <v>0</v>
      </c>
      <c r="G27" s="367"/>
      <c r="H27" s="383"/>
    </row>
    <row r="28" spans="2:8" ht="15">
      <c r="B28" s="382"/>
      <c r="C28" s="384"/>
      <c r="D28" s="361"/>
      <c r="E28" s="361"/>
      <c r="F28" s="367"/>
      <c r="G28" s="367"/>
      <c r="H28" s="383"/>
    </row>
    <row r="29" spans="2:8" ht="13.5">
      <c r="B29" s="381" t="s">
        <v>682</v>
      </c>
      <c r="C29" s="361"/>
      <c r="D29" s="361"/>
      <c r="E29" s="361"/>
      <c r="F29" s="367"/>
      <c r="G29" s="367"/>
      <c r="H29" s="383"/>
    </row>
    <row r="30" spans="2:8" ht="13.5">
      <c r="B30" s="382" t="s">
        <v>683</v>
      </c>
      <c r="C30" s="363" t="s">
        <v>696</v>
      </c>
      <c r="D30" s="361"/>
      <c r="E30" s="361"/>
      <c r="F30" s="361"/>
      <c r="G30" s="367">
        <f>'ELSla ALL'!J6</f>
        <v>0</v>
      </c>
      <c r="H30" s="383"/>
    </row>
    <row r="31" spans="2:8" ht="13.5">
      <c r="B31" s="382" t="s">
        <v>685</v>
      </c>
      <c r="C31" s="363" t="s">
        <v>697</v>
      </c>
      <c r="D31" s="361"/>
      <c r="E31" s="361"/>
      <c r="F31" s="361"/>
      <c r="G31" s="367">
        <f>'ELSla ALL'!J45</f>
        <v>0</v>
      </c>
      <c r="H31" s="383"/>
    </row>
    <row r="32" spans="2:8" ht="13.5">
      <c r="B32" s="382" t="s">
        <v>687</v>
      </c>
      <c r="C32" s="363" t="s">
        <v>698</v>
      </c>
      <c r="D32" s="361"/>
      <c r="E32" s="361"/>
      <c r="F32" s="361"/>
      <c r="G32" s="367">
        <f>'ELSla ALL'!J107</f>
        <v>0</v>
      </c>
      <c r="H32" s="383"/>
    </row>
    <row r="33" spans="2:8" ht="13.5">
      <c r="B33" s="382" t="s">
        <v>689</v>
      </c>
      <c r="C33" s="363" t="s">
        <v>699</v>
      </c>
      <c r="D33" s="361"/>
      <c r="E33" s="361"/>
      <c r="F33" s="361"/>
      <c r="G33" s="367">
        <f>'ELSla ALL'!J117</f>
        <v>0</v>
      </c>
      <c r="H33" s="383"/>
    </row>
    <row r="34" spans="2:8" ht="13.5">
      <c r="B34" s="382" t="s">
        <v>691</v>
      </c>
      <c r="C34" s="363" t="s">
        <v>700</v>
      </c>
      <c r="D34" s="361"/>
      <c r="E34" s="361"/>
      <c r="F34" s="361"/>
      <c r="G34" s="367">
        <f>'ELSla ALL'!J136</f>
        <v>0</v>
      </c>
      <c r="H34" s="383"/>
    </row>
    <row r="35" spans="2:8" ht="13.5">
      <c r="B35" s="382" t="s">
        <v>693</v>
      </c>
      <c r="C35" s="363" t="s">
        <v>701</v>
      </c>
      <c r="D35" s="361"/>
      <c r="E35" s="361"/>
      <c r="F35" s="361"/>
      <c r="G35" s="367">
        <f>'ELSla ALL'!J152</f>
        <v>0</v>
      </c>
      <c r="H35" s="383"/>
    </row>
    <row r="36" spans="2:8" ht="15">
      <c r="B36" s="382"/>
      <c r="C36" s="384" t="s">
        <v>702</v>
      </c>
      <c r="D36" s="361"/>
      <c r="E36" s="361"/>
      <c r="F36" s="367">
        <f>SUM(G30:G35)</f>
        <v>0</v>
      </c>
      <c r="G36" s="367"/>
      <c r="H36" s="383"/>
    </row>
    <row r="37" spans="2:8" ht="13.5">
      <c r="B37" s="382"/>
      <c r="C37" s="361"/>
      <c r="D37" s="361"/>
      <c r="E37" s="361"/>
      <c r="F37" s="367"/>
      <c r="G37" s="367"/>
      <c r="H37" s="383"/>
    </row>
    <row r="38" spans="2:8" ht="13.5" thickBot="1">
      <c r="B38" s="382"/>
      <c r="C38" s="361"/>
      <c r="D38" s="361"/>
      <c r="E38" s="361"/>
      <c r="F38" s="361"/>
      <c r="G38" s="361"/>
      <c r="H38" s="362"/>
    </row>
    <row r="39" spans="2:8" ht="13.5" thickBot="1">
      <c r="B39" s="385" t="s">
        <v>703</v>
      </c>
      <c r="C39" s="378"/>
      <c r="D39" s="378"/>
      <c r="E39" s="378"/>
      <c r="F39" s="386">
        <f>SUM(F27:F36)</f>
        <v>0</v>
      </c>
      <c r="G39" s="386"/>
      <c r="H39" s="387"/>
    </row>
  </sheetData>
  <mergeCells count="1">
    <mergeCell ref="B2:H2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2"/>
  <sheetViews>
    <sheetView workbookViewId="0" topLeftCell="A1">
      <selection activeCell="F12" sqref="F12"/>
    </sheetView>
  </sheetViews>
  <sheetFormatPr defaultColWidth="10.33203125" defaultRowHeight="13.5"/>
  <cols>
    <col min="1" max="1" width="5.66015625" style="355" customWidth="1"/>
    <col min="2" max="2" width="8.33203125" style="355" customWidth="1"/>
    <col min="3" max="3" width="13.83203125" style="355" customWidth="1"/>
    <col min="4" max="4" width="99.5" style="355" customWidth="1"/>
    <col min="5" max="5" width="7.33203125" style="355" customWidth="1"/>
    <col min="6" max="6" width="9.5" style="355" customWidth="1"/>
    <col min="7" max="7" width="13.16015625" style="355" customWidth="1"/>
    <col min="8" max="8" width="13.83203125" style="355" customWidth="1"/>
    <col min="9" max="9" width="13" style="355" customWidth="1"/>
    <col min="10" max="10" width="15" style="355" customWidth="1"/>
    <col min="11" max="11" width="15.33203125" style="355" customWidth="1"/>
    <col min="12" max="12" width="15.5" style="355" customWidth="1"/>
    <col min="13" max="256" width="10.33203125" style="355" customWidth="1"/>
    <col min="257" max="257" width="5.66015625" style="355" customWidth="1"/>
    <col min="258" max="258" width="8.33203125" style="355" customWidth="1"/>
    <col min="259" max="259" width="13.83203125" style="355" customWidth="1"/>
    <col min="260" max="260" width="99.5" style="355" customWidth="1"/>
    <col min="261" max="261" width="7.33203125" style="355" customWidth="1"/>
    <col min="262" max="262" width="9.5" style="355" customWidth="1"/>
    <col min="263" max="263" width="13.16015625" style="355" customWidth="1"/>
    <col min="264" max="264" width="13.83203125" style="355" customWidth="1"/>
    <col min="265" max="265" width="13" style="355" customWidth="1"/>
    <col min="266" max="266" width="15" style="355" customWidth="1"/>
    <col min="267" max="267" width="15.33203125" style="355" customWidth="1"/>
    <col min="268" max="268" width="15.5" style="355" customWidth="1"/>
    <col min="269" max="512" width="10.33203125" style="355" customWidth="1"/>
    <col min="513" max="513" width="5.66015625" style="355" customWidth="1"/>
    <col min="514" max="514" width="8.33203125" style="355" customWidth="1"/>
    <col min="515" max="515" width="13.83203125" style="355" customWidth="1"/>
    <col min="516" max="516" width="99.5" style="355" customWidth="1"/>
    <col min="517" max="517" width="7.33203125" style="355" customWidth="1"/>
    <col min="518" max="518" width="9.5" style="355" customWidth="1"/>
    <col min="519" max="519" width="13.16015625" style="355" customWidth="1"/>
    <col min="520" max="520" width="13.83203125" style="355" customWidth="1"/>
    <col min="521" max="521" width="13" style="355" customWidth="1"/>
    <col min="522" max="522" width="15" style="355" customWidth="1"/>
    <col min="523" max="523" width="15.33203125" style="355" customWidth="1"/>
    <col min="524" max="524" width="15.5" style="355" customWidth="1"/>
    <col min="525" max="768" width="10.33203125" style="355" customWidth="1"/>
    <col min="769" max="769" width="5.66015625" style="355" customWidth="1"/>
    <col min="770" max="770" width="8.33203125" style="355" customWidth="1"/>
    <col min="771" max="771" width="13.83203125" style="355" customWidth="1"/>
    <col min="772" max="772" width="99.5" style="355" customWidth="1"/>
    <col min="773" max="773" width="7.33203125" style="355" customWidth="1"/>
    <col min="774" max="774" width="9.5" style="355" customWidth="1"/>
    <col min="775" max="775" width="13.16015625" style="355" customWidth="1"/>
    <col min="776" max="776" width="13.83203125" style="355" customWidth="1"/>
    <col min="777" max="777" width="13" style="355" customWidth="1"/>
    <col min="778" max="778" width="15" style="355" customWidth="1"/>
    <col min="779" max="779" width="15.33203125" style="355" customWidth="1"/>
    <col min="780" max="780" width="15.5" style="355" customWidth="1"/>
    <col min="781" max="1024" width="10.33203125" style="355" customWidth="1"/>
    <col min="1025" max="1025" width="5.66015625" style="355" customWidth="1"/>
    <col min="1026" max="1026" width="8.33203125" style="355" customWidth="1"/>
    <col min="1027" max="1027" width="13.83203125" style="355" customWidth="1"/>
    <col min="1028" max="1028" width="99.5" style="355" customWidth="1"/>
    <col min="1029" max="1029" width="7.33203125" style="355" customWidth="1"/>
    <col min="1030" max="1030" width="9.5" style="355" customWidth="1"/>
    <col min="1031" max="1031" width="13.16015625" style="355" customWidth="1"/>
    <col min="1032" max="1032" width="13.83203125" style="355" customWidth="1"/>
    <col min="1033" max="1033" width="13" style="355" customWidth="1"/>
    <col min="1034" max="1034" width="15" style="355" customWidth="1"/>
    <col min="1035" max="1035" width="15.33203125" style="355" customWidth="1"/>
    <col min="1036" max="1036" width="15.5" style="355" customWidth="1"/>
    <col min="1037" max="1280" width="10.33203125" style="355" customWidth="1"/>
    <col min="1281" max="1281" width="5.66015625" style="355" customWidth="1"/>
    <col min="1282" max="1282" width="8.33203125" style="355" customWidth="1"/>
    <col min="1283" max="1283" width="13.83203125" style="355" customWidth="1"/>
    <col min="1284" max="1284" width="99.5" style="355" customWidth="1"/>
    <col min="1285" max="1285" width="7.33203125" style="355" customWidth="1"/>
    <col min="1286" max="1286" width="9.5" style="355" customWidth="1"/>
    <col min="1287" max="1287" width="13.16015625" style="355" customWidth="1"/>
    <col min="1288" max="1288" width="13.83203125" style="355" customWidth="1"/>
    <col min="1289" max="1289" width="13" style="355" customWidth="1"/>
    <col min="1290" max="1290" width="15" style="355" customWidth="1"/>
    <col min="1291" max="1291" width="15.33203125" style="355" customWidth="1"/>
    <col min="1292" max="1292" width="15.5" style="355" customWidth="1"/>
    <col min="1293" max="1536" width="10.33203125" style="355" customWidth="1"/>
    <col min="1537" max="1537" width="5.66015625" style="355" customWidth="1"/>
    <col min="1538" max="1538" width="8.33203125" style="355" customWidth="1"/>
    <col min="1539" max="1539" width="13.83203125" style="355" customWidth="1"/>
    <col min="1540" max="1540" width="99.5" style="355" customWidth="1"/>
    <col min="1541" max="1541" width="7.33203125" style="355" customWidth="1"/>
    <col min="1542" max="1542" width="9.5" style="355" customWidth="1"/>
    <col min="1543" max="1543" width="13.16015625" style="355" customWidth="1"/>
    <col min="1544" max="1544" width="13.83203125" style="355" customWidth="1"/>
    <col min="1545" max="1545" width="13" style="355" customWidth="1"/>
    <col min="1546" max="1546" width="15" style="355" customWidth="1"/>
    <col min="1547" max="1547" width="15.33203125" style="355" customWidth="1"/>
    <col min="1548" max="1548" width="15.5" style="355" customWidth="1"/>
    <col min="1549" max="1792" width="10.33203125" style="355" customWidth="1"/>
    <col min="1793" max="1793" width="5.66015625" style="355" customWidth="1"/>
    <col min="1794" max="1794" width="8.33203125" style="355" customWidth="1"/>
    <col min="1795" max="1795" width="13.83203125" style="355" customWidth="1"/>
    <col min="1796" max="1796" width="99.5" style="355" customWidth="1"/>
    <col min="1797" max="1797" width="7.33203125" style="355" customWidth="1"/>
    <col min="1798" max="1798" width="9.5" style="355" customWidth="1"/>
    <col min="1799" max="1799" width="13.16015625" style="355" customWidth="1"/>
    <col min="1800" max="1800" width="13.83203125" style="355" customWidth="1"/>
    <col min="1801" max="1801" width="13" style="355" customWidth="1"/>
    <col min="1802" max="1802" width="15" style="355" customWidth="1"/>
    <col min="1803" max="1803" width="15.33203125" style="355" customWidth="1"/>
    <col min="1804" max="1804" width="15.5" style="355" customWidth="1"/>
    <col min="1805" max="2048" width="10.33203125" style="355" customWidth="1"/>
    <col min="2049" max="2049" width="5.66015625" style="355" customWidth="1"/>
    <col min="2050" max="2050" width="8.33203125" style="355" customWidth="1"/>
    <col min="2051" max="2051" width="13.83203125" style="355" customWidth="1"/>
    <col min="2052" max="2052" width="99.5" style="355" customWidth="1"/>
    <col min="2053" max="2053" width="7.33203125" style="355" customWidth="1"/>
    <col min="2054" max="2054" width="9.5" style="355" customWidth="1"/>
    <col min="2055" max="2055" width="13.16015625" style="355" customWidth="1"/>
    <col min="2056" max="2056" width="13.83203125" style="355" customWidth="1"/>
    <col min="2057" max="2057" width="13" style="355" customWidth="1"/>
    <col min="2058" max="2058" width="15" style="355" customWidth="1"/>
    <col min="2059" max="2059" width="15.33203125" style="355" customWidth="1"/>
    <col min="2060" max="2060" width="15.5" style="355" customWidth="1"/>
    <col min="2061" max="2304" width="10.33203125" style="355" customWidth="1"/>
    <col min="2305" max="2305" width="5.66015625" style="355" customWidth="1"/>
    <col min="2306" max="2306" width="8.33203125" style="355" customWidth="1"/>
    <col min="2307" max="2307" width="13.83203125" style="355" customWidth="1"/>
    <col min="2308" max="2308" width="99.5" style="355" customWidth="1"/>
    <col min="2309" max="2309" width="7.33203125" style="355" customWidth="1"/>
    <col min="2310" max="2310" width="9.5" style="355" customWidth="1"/>
    <col min="2311" max="2311" width="13.16015625" style="355" customWidth="1"/>
    <col min="2312" max="2312" width="13.83203125" style="355" customWidth="1"/>
    <col min="2313" max="2313" width="13" style="355" customWidth="1"/>
    <col min="2314" max="2314" width="15" style="355" customWidth="1"/>
    <col min="2315" max="2315" width="15.33203125" style="355" customWidth="1"/>
    <col min="2316" max="2316" width="15.5" style="355" customWidth="1"/>
    <col min="2317" max="2560" width="10.33203125" style="355" customWidth="1"/>
    <col min="2561" max="2561" width="5.66015625" style="355" customWidth="1"/>
    <col min="2562" max="2562" width="8.33203125" style="355" customWidth="1"/>
    <col min="2563" max="2563" width="13.83203125" style="355" customWidth="1"/>
    <col min="2564" max="2564" width="99.5" style="355" customWidth="1"/>
    <col min="2565" max="2565" width="7.33203125" style="355" customWidth="1"/>
    <col min="2566" max="2566" width="9.5" style="355" customWidth="1"/>
    <col min="2567" max="2567" width="13.16015625" style="355" customWidth="1"/>
    <col min="2568" max="2568" width="13.83203125" style="355" customWidth="1"/>
    <col min="2569" max="2569" width="13" style="355" customWidth="1"/>
    <col min="2570" max="2570" width="15" style="355" customWidth="1"/>
    <col min="2571" max="2571" width="15.33203125" style="355" customWidth="1"/>
    <col min="2572" max="2572" width="15.5" style="355" customWidth="1"/>
    <col min="2573" max="2816" width="10.33203125" style="355" customWidth="1"/>
    <col min="2817" max="2817" width="5.66015625" style="355" customWidth="1"/>
    <col min="2818" max="2818" width="8.33203125" style="355" customWidth="1"/>
    <col min="2819" max="2819" width="13.83203125" style="355" customWidth="1"/>
    <col min="2820" max="2820" width="99.5" style="355" customWidth="1"/>
    <col min="2821" max="2821" width="7.33203125" style="355" customWidth="1"/>
    <col min="2822" max="2822" width="9.5" style="355" customWidth="1"/>
    <col min="2823" max="2823" width="13.16015625" style="355" customWidth="1"/>
    <col min="2824" max="2824" width="13.83203125" style="355" customWidth="1"/>
    <col min="2825" max="2825" width="13" style="355" customWidth="1"/>
    <col min="2826" max="2826" width="15" style="355" customWidth="1"/>
    <col min="2827" max="2827" width="15.33203125" style="355" customWidth="1"/>
    <col min="2828" max="2828" width="15.5" style="355" customWidth="1"/>
    <col min="2829" max="3072" width="10.33203125" style="355" customWidth="1"/>
    <col min="3073" max="3073" width="5.66015625" style="355" customWidth="1"/>
    <col min="3074" max="3074" width="8.33203125" style="355" customWidth="1"/>
    <col min="3075" max="3075" width="13.83203125" style="355" customWidth="1"/>
    <col min="3076" max="3076" width="99.5" style="355" customWidth="1"/>
    <col min="3077" max="3077" width="7.33203125" style="355" customWidth="1"/>
    <col min="3078" max="3078" width="9.5" style="355" customWidth="1"/>
    <col min="3079" max="3079" width="13.16015625" style="355" customWidth="1"/>
    <col min="3080" max="3080" width="13.83203125" style="355" customWidth="1"/>
    <col min="3081" max="3081" width="13" style="355" customWidth="1"/>
    <col min="3082" max="3082" width="15" style="355" customWidth="1"/>
    <col min="3083" max="3083" width="15.33203125" style="355" customWidth="1"/>
    <col min="3084" max="3084" width="15.5" style="355" customWidth="1"/>
    <col min="3085" max="3328" width="10.33203125" style="355" customWidth="1"/>
    <col min="3329" max="3329" width="5.66015625" style="355" customWidth="1"/>
    <col min="3330" max="3330" width="8.33203125" style="355" customWidth="1"/>
    <col min="3331" max="3331" width="13.83203125" style="355" customWidth="1"/>
    <col min="3332" max="3332" width="99.5" style="355" customWidth="1"/>
    <col min="3333" max="3333" width="7.33203125" style="355" customWidth="1"/>
    <col min="3334" max="3334" width="9.5" style="355" customWidth="1"/>
    <col min="3335" max="3335" width="13.16015625" style="355" customWidth="1"/>
    <col min="3336" max="3336" width="13.83203125" style="355" customWidth="1"/>
    <col min="3337" max="3337" width="13" style="355" customWidth="1"/>
    <col min="3338" max="3338" width="15" style="355" customWidth="1"/>
    <col min="3339" max="3339" width="15.33203125" style="355" customWidth="1"/>
    <col min="3340" max="3340" width="15.5" style="355" customWidth="1"/>
    <col min="3341" max="3584" width="10.33203125" style="355" customWidth="1"/>
    <col min="3585" max="3585" width="5.66015625" style="355" customWidth="1"/>
    <col min="3586" max="3586" width="8.33203125" style="355" customWidth="1"/>
    <col min="3587" max="3587" width="13.83203125" style="355" customWidth="1"/>
    <col min="3588" max="3588" width="99.5" style="355" customWidth="1"/>
    <col min="3589" max="3589" width="7.33203125" style="355" customWidth="1"/>
    <col min="3590" max="3590" width="9.5" style="355" customWidth="1"/>
    <col min="3591" max="3591" width="13.16015625" style="355" customWidth="1"/>
    <col min="3592" max="3592" width="13.83203125" style="355" customWidth="1"/>
    <col min="3593" max="3593" width="13" style="355" customWidth="1"/>
    <col min="3594" max="3594" width="15" style="355" customWidth="1"/>
    <col min="3595" max="3595" width="15.33203125" style="355" customWidth="1"/>
    <col min="3596" max="3596" width="15.5" style="355" customWidth="1"/>
    <col min="3597" max="3840" width="10.33203125" style="355" customWidth="1"/>
    <col min="3841" max="3841" width="5.66015625" style="355" customWidth="1"/>
    <col min="3842" max="3842" width="8.33203125" style="355" customWidth="1"/>
    <col min="3843" max="3843" width="13.83203125" style="355" customWidth="1"/>
    <col min="3844" max="3844" width="99.5" style="355" customWidth="1"/>
    <col min="3845" max="3845" width="7.33203125" style="355" customWidth="1"/>
    <col min="3846" max="3846" width="9.5" style="355" customWidth="1"/>
    <col min="3847" max="3847" width="13.16015625" style="355" customWidth="1"/>
    <col min="3848" max="3848" width="13.83203125" style="355" customWidth="1"/>
    <col min="3849" max="3849" width="13" style="355" customWidth="1"/>
    <col min="3850" max="3850" width="15" style="355" customWidth="1"/>
    <col min="3851" max="3851" width="15.33203125" style="355" customWidth="1"/>
    <col min="3852" max="3852" width="15.5" style="355" customWidth="1"/>
    <col min="3853" max="4096" width="10.33203125" style="355" customWidth="1"/>
    <col min="4097" max="4097" width="5.66015625" style="355" customWidth="1"/>
    <col min="4098" max="4098" width="8.33203125" style="355" customWidth="1"/>
    <col min="4099" max="4099" width="13.83203125" style="355" customWidth="1"/>
    <col min="4100" max="4100" width="99.5" style="355" customWidth="1"/>
    <col min="4101" max="4101" width="7.33203125" style="355" customWidth="1"/>
    <col min="4102" max="4102" width="9.5" style="355" customWidth="1"/>
    <col min="4103" max="4103" width="13.16015625" style="355" customWidth="1"/>
    <col min="4104" max="4104" width="13.83203125" style="355" customWidth="1"/>
    <col min="4105" max="4105" width="13" style="355" customWidth="1"/>
    <col min="4106" max="4106" width="15" style="355" customWidth="1"/>
    <col min="4107" max="4107" width="15.33203125" style="355" customWidth="1"/>
    <col min="4108" max="4108" width="15.5" style="355" customWidth="1"/>
    <col min="4109" max="4352" width="10.33203125" style="355" customWidth="1"/>
    <col min="4353" max="4353" width="5.66015625" style="355" customWidth="1"/>
    <col min="4354" max="4354" width="8.33203125" style="355" customWidth="1"/>
    <col min="4355" max="4355" width="13.83203125" style="355" customWidth="1"/>
    <col min="4356" max="4356" width="99.5" style="355" customWidth="1"/>
    <col min="4357" max="4357" width="7.33203125" style="355" customWidth="1"/>
    <col min="4358" max="4358" width="9.5" style="355" customWidth="1"/>
    <col min="4359" max="4359" width="13.16015625" style="355" customWidth="1"/>
    <col min="4360" max="4360" width="13.83203125" style="355" customWidth="1"/>
    <col min="4361" max="4361" width="13" style="355" customWidth="1"/>
    <col min="4362" max="4362" width="15" style="355" customWidth="1"/>
    <col min="4363" max="4363" width="15.33203125" style="355" customWidth="1"/>
    <col min="4364" max="4364" width="15.5" style="355" customWidth="1"/>
    <col min="4365" max="4608" width="10.33203125" style="355" customWidth="1"/>
    <col min="4609" max="4609" width="5.66015625" style="355" customWidth="1"/>
    <col min="4610" max="4610" width="8.33203125" style="355" customWidth="1"/>
    <col min="4611" max="4611" width="13.83203125" style="355" customWidth="1"/>
    <col min="4612" max="4612" width="99.5" style="355" customWidth="1"/>
    <col min="4613" max="4613" width="7.33203125" style="355" customWidth="1"/>
    <col min="4614" max="4614" width="9.5" style="355" customWidth="1"/>
    <col min="4615" max="4615" width="13.16015625" style="355" customWidth="1"/>
    <col min="4616" max="4616" width="13.83203125" style="355" customWidth="1"/>
    <col min="4617" max="4617" width="13" style="355" customWidth="1"/>
    <col min="4618" max="4618" width="15" style="355" customWidth="1"/>
    <col min="4619" max="4619" width="15.33203125" style="355" customWidth="1"/>
    <col min="4620" max="4620" width="15.5" style="355" customWidth="1"/>
    <col min="4621" max="4864" width="10.33203125" style="355" customWidth="1"/>
    <col min="4865" max="4865" width="5.66015625" style="355" customWidth="1"/>
    <col min="4866" max="4866" width="8.33203125" style="355" customWidth="1"/>
    <col min="4867" max="4867" width="13.83203125" style="355" customWidth="1"/>
    <col min="4868" max="4868" width="99.5" style="355" customWidth="1"/>
    <col min="4869" max="4869" width="7.33203125" style="355" customWidth="1"/>
    <col min="4870" max="4870" width="9.5" style="355" customWidth="1"/>
    <col min="4871" max="4871" width="13.16015625" style="355" customWidth="1"/>
    <col min="4872" max="4872" width="13.83203125" style="355" customWidth="1"/>
    <col min="4873" max="4873" width="13" style="355" customWidth="1"/>
    <col min="4874" max="4874" width="15" style="355" customWidth="1"/>
    <col min="4875" max="4875" width="15.33203125" style="355" customWidth="1"/>
    <col min="4876" max="4876" width="15.5" style="355" customWidth="1"/>
    <col min="4877" max="5120" width="10.33203125" style="355" customWidth="1"/>
    <col min="5121" max="5121" width="5.66015625" style="355" customWidth="1"/>
    <col min="5122" max="5122" width="8.33203125" style="355" customWidth="1"/>
    <col min="5123" max="5123" width="13.83203125" style="355" customWidth="1"/>
    <col min="5124" max="5124" width="99.5" style="355" customWidth="1"/>
    <col min="5125" max="5125" width="7.33203125" style="355" customWidth="1"/>
    <col min="5126" max="5126" width="9.5" style="355" customWidth="1"/>
    <col min="5127" max="5127" width="13.16015625" style="355" customWidth="1"/>
    <col min="5128" max="5128" width="13.83203125" style="355" customWidth="1"/>
    <col min="5129" max="5129" width="13" style="355" customWidth="1"/>
    <col min="5130" max="5130" width="15" style="355" customWidth="1"/>
    <col min="5131" max="5131" width="15.33203125" style="355" customWidth="1"/>
    <col min="5132" max="5132" width="15.5" style="355" customWidth="1"/>
    <col min="5133" max="5376" width="10.33203125" style="355" customWidth="1"/>
    <col min="5377" max="5377" width="5.66015625" style="355" customWidth="1"/>
    <col min="5378" max="5378" width="8.33203125" style="355" customWidth="1"/>
    <col min="5379" max="5379" width="13.83203125" style="355" customWidth="1"/>
    <col min="5380" max="5380" width="99.5" style="355" customWidth="1"/>
    <col min="5381" max="5381" width="7.33203125" style="355" customWidth="1"/>
    <col min="5382" max="5382" width="9.5" style="355" customWidth="1"/>
    <col min="5383" max="5383" width="13.16015625" style="355" customWidth="1"/>
    <col min="5384" max="5384" width="13.83203125" style="355" customWidth="1"/>
    <col min="5385" max="5385" width="13" style="355" customWidth="1"/>
    <col min="5386" max="5386" width="15" style="355" customWidth="1"/>
    <col min="5387" max="5387" width="15.33203125" style="355" customWidth="1"/>
    <col min="5388" max="5388" width="15.5" style="355" customWidth="1"/>
    <col min="5389" max="5632" width="10.33203125" style="355" customWidth="1"/>
    <col min="5633" max="5633" width="5.66015625" style="355" customWidth="1"/>
    <col min="5634" max="5634" width="8.33203125" style="355" customWidth="1"/>
    <col min="5635" max="5635" width="13.83203125" style="355" customWidth="1"/>
    <col min="5636" max="5636" width="99.5" style="355" customWidth="1"/>
    <col min="5637" max="5637" width="7.33203125" style="355" customWidth="1"/>
    <col min="5638" max="5638" width="9.5" style="355" customWidth="1"/>
    <col min="5639" max="5639" width="13.16015625" style="355" customWidth="1"/>
    <col min="5640" max="5640" width="13.83203125" style="355" customWidth="1"/>
    <col min="5641" max="5641" width="13" style="355" customWidth="1"/>
    <col min="5642" max="5642" width="15" style="355" customWidth="1"/>
    <col min="5643" max="5643" width="15.33203125" style="355" customWidth="1"/>
    <col min="5644" max="5644" width="15.5" style="355" customWidth="1"/>
    <col min="5645" max="5888" width="10.33203125" style="355" customWidth="1"/>
    <col min="5889" max="5889" width="5.66015625" style="355" customWidth="1"/>
    <col min="5890" max="5890" width="8.33203125" style="355" customWidth="1"/>
    <col min="5891" max="5891" width="13.83203125" style="355" customWidth="1"/>
    <col min="5892" max="5892" width="99.5" style="355" customWidth="1"/>
    <col min="5893" max="5893" width="7.33203125" style="355" customWidth="1"/>
    <col min="5894" max="5894" width="9.5" style="355" customWidth="1"/>
    <col min="5895" max="5895" width="13.16015625" style="355" customWidth="1"/>
    <col min="5896" max="5896" width="13.83203125" style="355" customWidth="1"/>
    <col min="5897" max="5897" width="13" style="355" customWidth="1"/>
    <col min="5898" max="5898" width="15" style="355" customWidth="1"/>
    <col min="5899" max="5899" width="15.33203125" style="355" customWidth="1"/>
    <col min="5900" max="5900" width="15.5" style="355" customWidth="1"/>
    <col min="5901" max="6144" width="10.33203125" style="355" customWidth="1"/>
    <col min="6145" max="6145" width="5.66015625" style="355" customWidth="1"/>
    <col min="6146" max="6146" width="8.33203125" style="355" customWidth="1"/>
    <col min="6147" max="6147" width="13.83203125" style="355" customWidth="1"/>
    <col min="6148" max="6148" width="99.5" style="355" customWidth="1"/>
    <col min="6149" max="6149" width="7.33203125" style="355" customWidth="1"/>
    <col min="6150" max="6150" width="9.5" style="355" customWidth="1"/>
    <col min="6151" max="6151" width="13.16015625" style="355" customWidth="1"/>
    <col min="6152" max="6152" width="13.83203125" style="355" customWidth="1"/>
    <col min="6153" max="6153" width="13" style="355" customWidth="1"/>
    <col min="6154" max="6154" width="15" style="355" customWidth="1"/>
    <col min="6155" max="6155" width="15.33203125" style="355" customWidth="1"/>
    <col min="6156" max="6156" width="15.5" style="355" customWidth="1"/>
    <col min="6157" max="6400" width="10.33203125" style="355" customWidth="1"/>
    <col min="6401" max="6401" width="5.66015625" style="355" customWidth="1"/>
    <col min="6402" max="6402" width="8.33203125" style="355" customWidth="1"/>
    <col min="6403" max="6403" width="13.83203125" style="355" customWidth="1"/>
    <col min="6404" max="6404" width="99.5" style="355" customWidth="1"/>
    <col min="6405" max="6405" width="7.33203125" style="355" customWidth="1"/>
    <col min="6406" max="6406" width="9.5" style="355" customWidth="1"/>
    <col min="6407" max="6407" width="13.16015625" style="355" customWidth="1"/>
    <col min="6408" max="6408" width="13.83203125" style="355" customWidth="1"/>
    <col min="6409" max="6409" width="13" style="355" customWidth="1"/>
    <col min="6410" max="6410" width="15" style="355" customWidth="1"/>
    <col min="6411" max="6411" width="15.33203125" style="355" customWidth="1"/>
    <col min="6412" max="6412" width="15.5" style="355" customWidth="1"/>
    <col min="6413" max="6656" width="10.33203125" style="355" customWidth="1"/>
    <col min="6657" max="6657" width="5.66015625" style="355" customWidth="1"/>
    <col min="6658" max="6658" width="8.33203125" style="355" customWidth="1"/>
    <col min="6659" max="6659" width="13.83203125" style="355" customWidth="1"/>
    <col min="6660" max="6660" width="99.5" style="355" customWidth="1"/>
    <col min="6661" max="6661" width="7.33203125" style="355" customWidth="1"/>
    <col min="6662" max="6662" width="9.5" style="355" customWidth="1"/>
    <col min="6663" max="6663" width="13.16015625" style="355" customWidth="1"/>
    <col min="6664" max="6664" width="13.83203125" style="355" customWidth="1"/>
    <col min="6665" max="6665" width="13" style="355" customWidth="1"/>
    <col min="6666" max="6666" width="15" style="355" customWidth="1"/>
    <col min="6667" max="6667" width="15.33203125" style="355" customWidth="1"/>
    <col min="6668" max="6668" width="15.5" style="355" customWidth="1"/>
    <col min="6669" max="6912" width="10.33203125" style="355" customWidth="1"/>
    <col min="6913" max="6913" width="5.66015625" style="355" customWidth="1"/>
    <col min="6914" max="6914" width="8.33203125" style="355" customWidth="1"/>
    <col min="6915" max="6915" width="13.83203125" style="355" customWidth="1"/>
    <col min="6916" max="6916" width="99.5" style="355" customWidth="1"/>
    <col min="6917" max="6917" width="7.33203125" style="355" customWidth="1"/>
    <col min="6918" max="6918" width="9.5" style="355" customWidth="1"/>
    <col min="6919" max="6919" width="13.16015625" style="355" customWidth="1"/>
    <col min="6920" max="6920" width="13.83203125" style="355" customWidth="1"/>
    <col min="6921" max="6921" width="13" style="355" customWidth="1"/>
    <col min="6922" max="6922" width="15" style="355" customWidth="1"/>
    <col min="6923" max="6923" width="15.33203125" style="355" customWidth="1"/>
    <col min="6924" max="6924" width="15.5" style="355" customWidth="1"/>
    <col min="6925" max="7168" width="10.33203125" style="355" customWidth="1"/>
    <col min="7169" max="7169" width="5.66015625" style="355" customWidth="1"/>
    <col min="7170" max="7170" width="8.33203125" style="355" customWidth="1"/>
    <col min="7171" max="7171" width="13.83203125" style="355" customWidth="1"/>
    <col min="7172" max="7172" width="99.5" style="355" customWidth="1"/>
    <col min="7173" max="7173" width="7.33203125" style="355" customWidth="1"/>
    <col min="7174" max="7174" width="9.5" style="355" customWidth="1"/>
    <col min="7175" max="7175" width="13.16015625" style="355" customWidth="1"/>
    <col min="7176" max="7176" width="13.83203125" style="355" customWidth="1"/>
    <col min="7177" max="7177" width="13" style="355" customWidth="1"/>
    <col min="7178" max="7178" width="15" style="355" customWidth="1"/>
    <col min="7179" max="7179" width="15.33203125" style="355" customWidth="1"/>
    <col min="7180" max="7180" width="15.5" style="355" customWidth="1"/>
    <col min="7181" max="7424" width="10.33203125" style="355" customWidth="1"/>
    <col min="7425" max="7425" width="5.66015625" style="355" customWidth="1"/>
    <col min="7426" max="7426" width="8.33203125" style="355" customWidth="1"/>
    <col min="7427" max="7427" width="13.83203125" style="355" customWidth="1"/>
    <col min="7428" max="7428" width="99.5" style="355" customWidth="1"/>
    <col min="7429" max="7429" width="7.33203125" style="355" customWidth="1"/>
    <col min="7430" max="7430" width="9.5" style="355" customWidth="1"/>
    <col min="7431" max="7431" width="13.16015625" style="355" customWidth="1"/>
    <col min="7432" max="7432" width="13.83203125" style="355" customWidth="1"/>
    <col min="7433" max="7433" width="13" style="355" customWidth="1"/>
    <col min="7434" max="7434" width="15" style="355" customWidth="1"/>
    <col min="7435" max="7435" width="15.33203125" style="355" customWidth="1"/>
    <col min="7436" max="7436" width="15.5" style="355" customWidth="1"/>
    <col min="7437" max="7680" width="10.33203125" style="355" customWidth="1"/>
    <col min="7681" max="7681" width="5.66015625" style="355" customWidth="1"/>
    <col min="7682" max="7682" width="8.33203125" style="355" customWidth="1"/>
    <col min="7683" max="7683" width="13.83203125" style="355" customWidth="1"/>
    <col min="7684" max="7684" width="99.5" style="355" customWidth="1"/>
    <col min="7685" max="7685" width="7.33203125" style="355" customWidth="1"/>
    <col min="7686" max="7686" width="9.5" style="355" customWidth="1"/>
    <col min="7687" max="7687" width="13.16015625" style="355" customWidth="1"/>
    <col min="7688" max="7688" width="13.83203125" style="355" customWidth="1"/>
    <col min="7689" max="7689" width="13" style="355" customWidth="1"/>
    <col min="7690" max="7690" width="15" style="355" customWidth="1"/>
    <col min="7691" max="7691" width="15.33203125" style="355" customWidth="1"/>
    <col min="7692" max="7692" width="15.5" style="355" customWidth="1"/>
    <col min="7693" max="7936" width="10.33203125" style="355" customWidth="1"/>
    <col min="7937" max="7937" width="5.66015625" style="355" customWidth="1"/>
    <col min="7938" max="7938" width="8.33203125" style="355" customWidth="1"/>
    <col min="7939" max="7939" width="13.83203125" style="355" customWidth="1"/>
    <col min="7940" max="7940" width="99.5" style="355" customWidth="1"/>
    <col min="7941" max="7941" width="7.33203125" style="355" customWidth="1"/>
    <col min="7942" max="7942" width="9.5" style="355" customWidth="1"/>
    <col min="7943" max="7943" width="13.16015625" style="355" customWidth="1"/>
    <col min="7944" max="7944" width="13.83203125" style="355" customWidth="1"/>
    <col min="7945" max="7945" width="13" style="355" customWidth="1"/>
    <col min="7946" max="7946" width="15" style="355" customWidth="1"/>
    <col min="7947" max="7947" width="15.33203125" style="355" customWidth="1"/>
    <col min="7948" max="7948" width="15.5" style="355" customWidth="1"/>
    <col min="7949" max="8192" width="10.33203125" style="355" customWidth="1"/>
    <col min="8193" max="8193" width="5.66015625" style="355" customWidth="1"/>
    <col min="8194" max="8194" width="8.33203125" style="355" customWidth="1"/>
    <col min="8195" max="8195" width="13.83203125" style="355" customWidth="1"/>
    <col min="8196" max="8196" width="99.5" style="355" customWidth="1"/>
    <col min="8197" max="8197" width="7.33203125" style="355" customWidth="1"/>
    <col min="8198" max="8198" width="9.5" style="355" customWidth="1"/>
    <col min="8199" max="8199" width="13.16015625" style="355" customWidth="1"/>
    <col min="8200" max="8200" width="13.83203125" style="355" customWidth="1"/>
    <col min="8201" max="8201" width="13" style="355" customWidth="1"/>
    <col min="8202" max="8202" width="15" style="355" customWidth="1"/>
    <col min="8203" max="8203" width="15.33203125" style="355" customWidth="1"/>
    <col min="8204" max="8204" width="15.5" style="355" customWidth="1"/>
    <col min="8205" max="8448" width="10.33203125" style="355" customWidth="1"/>
    <col min="8449" max="8449" width="5.66015625" style="355" customWidth="1"/>
    <col min="8450" max="8450" width="8.33203125" style="355" customWidth="1"/>
    <col min="8451" max="8451" width="13.83203125" style="355" customWidth="1"/>
    <col min="8452" max="8452" width="99.5" style="355" customWidth="1"/>
    <col min="8453" max="8453" width="7.33203125" style="355" customWidth="1"/>
    <col min="8454" max="8454" width="9.5" style="355" customWidth="1"/>
    <col min="8455" max="8455" width="13.16015625" style="355" customWidth="1"/>
    <col min="8456" max="8456" width="13.83203125" style="355" customWidth="1"/>
    <col min="8457" max="8457" width="13" style="355" customWidth="1"/>
    <col min="8458" max="8458" width="15" style="355" customWidth="1"/>
    <col min="8459" max="8459" width="15.33203125" style="355" customWidth="1"/>
    <col min="8460" max="8460" width="15.5" style="355" customWidth="1"/>
    <col min="8461" max="8704" width="10.33203125" style="355" customWidth="1"/>
    <col min="8705" max="8705" width="5.66015625" style="355" customWidth="1"/>
    <col min="8706" max="8706" width="8.33203125" style="355" customWidth="1"/>
    <col min="8707" max="8707" width="13.83203125" style="355" customWidth="1"/>
    <col min="8708" max="8708" width="99.5" style="355" customWidth="1"/>
    <col min="8709" max="8709" width="7.33203125" style="355" customWidth="1"/>
    <col min="8710" max="8710" width="9.5" style="355" customWidth="1"/>
    <col min="8711" max="8711" width="13.16015625" style="355" customWidth="1"/>
    <col min="8712" max="8712" width="13.83203125" style="355" customWidth="1"/>
    <col min="8713" max="8713" width="13" style="355" customWidth="1"/>
    <col min="8714" max="8714" width="15" style="355" customWidth="1"/>
    <col min="8715" max="8715" width="15.33203125" style="355" customWidth="1"/>
    <col min="8716" max="8716" width="15.5" style="355" customWidth="1"/>
    <col min="8717" max="8960" width="10.33203125" style="355" customWidth="1"/>
    <col min="8961" max="8961" width="5.66015625" style="355" customWidth="1"/>
    <col min="8962" max="8962" width="8.33203125" style="355" customWidth="1"/>
    <col min="8963" max="8963" width="13.83203125" style="355" customWidth="1"/>
    <col min="8964" max="8964" width="99.5" style="355" customWidth="1"/>
    <col min="8965" max="8965" width="7.33203125" style="355" customWidth="1"/>
    <col min="8966" max="8966" width="9.5" style="355" customWidth="1"/>
    <col min="8967" max="8967" width="13.16015625" style="355" customWidth="1"/>
    <col min="8968" max="8968" width="13.83203125" style="355" customWidth="1"/>
    <col min="8969" max="8969" width="13" style="355" customWidth="1"/>
    <col min="8970" max="8970" width="15" style="355" customWidth="1"/>
    <col min="8971" max="8971" width="15.33203125" style="355" customWidth="1"/>
    <col min="8972" max="8972" width="15.5" style="355" customWidth="1"/>
    <col min="8973" max="9216" width="10.33203125" style="355" customWidth="1"/>
    <col min="9217" max="9217" width="5.66015625" style="355" customWidth="1"/>
    <col min="9218" max="9218" width="8.33203125" style="355" customWidth="1"/>
    <col min="9219" max="9219" width="13.83203125" style="355" customWidth="1"/>
    <col min="9220" max="9220" width="99.5" style="355" customWidth="1"/>
    <col min="9221" max="9221" width="7.33203125" style="355" customWidth="1"/>
    <col min="9222" max="9222" width="9.5" style="355" customWidth="1"/>
    <col min="9223" max="9223" width="13.16015625" style="355" customWidth="1"/>
    <col min="9224" max="9224" width="13.83203125" style="355" customWidth="1"/>
    <col min="9225" max="9225" width="13" style="355" customWidth="1"/>
    <col min="9226" max="9226" width="15" style="355" customWidth="1"/>
    <col min="9227" max="9227" width="15.33203125" style="355" customWidth="1"/>
    <col min="9228" max="9228" width="15.5" style="355" customWidth="1"/>
    <col min="9229" max="9472" width="10.33203125" style="355" customWidth="1"/>
    <col min="9473" max="9473" width="5.66015625" style="355" customWidth="1"/>
    <col min="9474" max="9474" width="8.33203125" style="355" customWidth="1"/>
    <col min="9475" max="9475" width="13.83203125" style="355" customWidth="1"/>
    <col min="9476" max="9476" width="99.5" style="355" customWidth="1"/>
    <col min="9477" max="9477" width="7.33203125" style="355" customWidth="1"/>
    <col min="9478" max="9478" width="9.5" style="355" customWidth="1"/>
    <col min="9479" max="9479" width="13.16015625" style="355" customWidth="1"/>
    <col min="9480" max="9480" width="13.83203125" style="355" customWidth="1"/>
    <col min="9481" max="9481" width="13" style="355" customWidth="1"/>
    <col min="9482" max="9482" width="15" style="355" customWidth="1"/>
    <col min="9483" max="9483" width="15.33203125" style="355" customWidth="1"/>
    <col min="9484" max="9484" width="15.5" style="355" customWidth="1"/>
    <col min="9485" max="9728" width="10.33203125" style="355" customWidth="1"/>
    <col min="9729" max="9729" width="5.66015625" style="355" customWidth="1"/>
    <col min="9730" max="9730" width="8.33203125" style="355" customWidth="1"/>
    <col min="9731" max="9731" width="13.83203125" style="355" customWidth="1"/>
    <col min="9732" max="9732" width="99.5" style="355" customWidth="1"/>
    <col min="9733" max="9733" width="7.33203125" style="355" customWidth="1"/>
    <col min="9734" max="9734" width="9.5" style="355" customWidth="1"/>
    <col min="9735" max="9735" width="13.16015625" style="355" customWidth="1"/>
    <col min="9736" max="9736" width="13.83203125" style="355" customWidth="1"/>
    <col min="9737" max="9737" width="13" style="355" customWidth="1"/>
    <col min="9738" max="9738" width="15" style="355" customWidth="1"/>
    <col min="9739" max="9739" width="15.33203125" style="355" customWidth="1"/>
    <col min="9740" max="9740" width="15.5" style="355" customWidth="1"/>
    <col min="9741" max="9984" width="10.33203125" style="355" customWidth="1"/>
    <col min="9985" max="9985" width="5.66015625" style="355" customWidth="1"/>
    <col min="9986" max="9986" width="8.33203125" style="355" customWidth="1"/>
    <col min="9987" max="9987" width="13.83203125" style="355" customWidth="1"/>
    <col min="9988" max="9988" width="99.5" style="355" customWidth="1"/>
    <col min="9989" max="9989" width="7.33203125" style="355" customWidth="1"/>
    <col min="9990" max="9990" width="9.5" style="355" customWidth="1"/>
    <col min="9991" max="9991" width="13.16015625" style="355" customWidth="1"/>
    <col min="9992" max="9992" width="13.83203125" style="355" customWidth="1"/>
    <col min="9993" max="9993" width="13" style="355" customWidth="1"/>
    <col min="9994" max="9994" width="15" style="355" customWidth="1"/>
    <col min="9995" max="9995" width="15.33203125" style="355" customWidth="1"/>
    <col min="9996" max="9996" width="15.5" style="355" customWidth="1"/>
    <col min="9997" max="10240" width="10.33203125" style="355" customWidth="1"/>
    <col min="10241" max="10241" width="5.66015625" style="355" customWidth="1"/>
    <col min="10242" max="10242" width="8.33203125" style="355" customWidth="1"/>
    <col min="10243" max="10243" width="13.83203125" style="355" customWidth="1"/>
    <col min="10244" max="10244" width="99.5" style="355" customWidth="1"/>
    <col min="10245" max="10245" width="7.33203125" style="355" customWidth="1"/>
    <col min="10246" max="10246" width="9.5" style="355" customWidth="1"/>
    <col min="10247" max="10247" width="13.16015625" style="355" customWidth="1"/>
    <col min="10248" max="10248" width="13.83203125" style="355" customWidth="1"/>
    <col min="10249" max="10249" width="13" style="355" customWidth="1"/>
    <col min="10250" max="10250" width="15" style="355" customWidth="1"/>
    <col min="10251" max="10251" width="15.33203125" style="355" customWidth="1"/>
    <col min="10252" max="10252" width="15.5" style="355" customWidth="1"/>
    <col min="10253" max="10496" width="10.33203125" style="355" customWidth="1"/>
    <col min="10497" max="10497" width="5.66015625" style="355" customWidth="1"/>
    <col min="10498" max="10498" width="8.33203125" style="355" customWidth="1"/>
    <col min="10499" max="10499" width="13.83203125" style="355" customWidth="1"/>
    <col min="10500" max="10500" width="99.5" style="355" customWidth="1"/>
    <col min="10501" max="10501" width="7.33203125" style="355" customWidth="1"/>
    <col min="10502" max="10502" width="9.5" style="355" customWidth="1"/>
    <col min="10503" max="10503" width="13.16015625" style="355" customWidth="1"/>
    <col min="10504" max="10504" width="13.83203125" style="355" customWidth="1"/>
    <col min="10505" max="10505" width="13" style="355" customWidth="1"/>
    <col min="10506" max="10506" width="15" style="355" customWidth="1"/>
    <col min="10507" max="10507" width="15.33203125" style="355" customWidth="1"/>
    <col min="10508" max="10508" width="15.5" style="355" customWidth="1"/>
    <col min="10509" max="10752" width="10.33203125" style="355" customWidth="1"/>
    <col min="10753" max="10753" width="5.66015625" style="355" customWidth="1"/>
    <col min="10754" max="10754" width="8.33203125" style="355" customWidth="1"/>
    <col min="10755" max="10755" width="13.83203125" style="355" customWidth="1"/>
    <col min="10756" max="10756" width="99.5" style="355" customWidth="1"/>
    <col min="10757" max="10757" width="7.33203125" style="355" customWidth="1"/>
    <col min="10758" max="10758" width="9.5" style="355" customWidth="1"/>
    <col min="10759" max="10759" width="13.16015625" style="355" customWidth="1"/>
    <col min="10760" max="10760" width="13.83203125" style="355" customWidth="1"/>
    <col min="10761" max="10761" width="13" style="355" customWidth="1"/>
    <col min="10762" max="10762" width="15" style="355" customWidth="1"/>
    <col min="10763" max="10763" width="15.33203125" style="355" customWidth="1"/>
    <col min="10764" max="10764" width="15.5" style="355" customWidth="1"/>
    <col min="10765" max="11008" width="10.33203125" style="355" customWidth="1"/>
    <col min="11009" max="11009" width="5.66015625" style="355" customWidth="1"/>
    <col min="11010" max="11010" width="8.33203125" style="355" customWidth="1"/>
    <col min="11011" max="11011" width="13.83203125" style="355" customWidth="1"/>
    <col min="11012" max="11012" width="99.5" style="355" customWidth="1"/>
    <col min="11013" max="11013" width="7.33203125" style="355" customWidth="1"/>
    <col min="11014" max="11014" width="9.5" style="355" customWidth="1"/>
    <col min="11015" max="11015" width="13.16015625" style="355" customWidth="1"/>
    <col min="11016" max="11016" width="13.83203125" style="355" customWidth="1"/>
    <col min="11017" max="11017" width="13" style="355" customWidth="1"/>
    <col min="11018" max="11018" width="15" style="355" customWidth="1"/>
    <col min="11019" max="11019" width="15.33203125" style="355" customWidth="1"/>
    <col min="11020" max="11020" width="15.5" style="355" customWidth="1"/>
    <col min="11021" max="11264" width="10.33203125" style="355" customWidth="1"/>
    <col min="11265" max="11265" width="5.66015625" style="355" customWidth="1"/>
    <col min="11266" max="11266" width="8.33203125" style="355" customWidth="1"/>
    <col min="11267" max="11267" width="13.83203125" style="355" customWidth="1"/>
    <col min="11268" max="11268" width="99.5" style="355" customWidth="1"/>
    <col min="11269" max="11269" width="7.33203125" style="355" customWidth="1"/>
    <col min="11270" max="11270" width="9.5" style="355" customWidth="1"/>
    <col min="11271" max="11271" width="13.16015625" style="355" customWidth="1"/>
    <col min="11272" max="11272" width="13.83203125" style="355" customWidth="1"/>
    <col min="11273" max="11273" width="13" style="355" customWidth="1"/>
    <col min="11274" max="11274" width="15" style="355" customWidth="1"/>
    <col min="11275" max="11275" width="15.33203125" style="355" customWidth="1"/>
    <col min="11276" max="11276" width="15.5" style="355" customWidth="1"/>
    <col min="11277" max="11520" width="10.33203125" style="355" customWidth="1"/>
    <col min="11521" max="11521" width="5.66015625" style="355" customWidth="1"/>
    <col min="11522" max="11522" width="8.33203125" style="355" customWidth="1"/>
    <col min="11523" max="11523" width="13.83203125" style="355" customWidth="1"/>
    <col min="11524" max="11524" width="99.5" style="355" customWidth="1"/>
    <col min="11525" max="11525" width="7.33203125" style="355" customWidth="1"/>
    <col min="11526" max="11526" width="9.5" style="355" customWidth="1"/>
    <col min="11527" max="11527" width="13.16015625" style="355" customWidth="1"/>
    <col min="11528" max="11528" width="13.83203125" style="355" customWidth="1"/>
    <col min="11529" max="11529" width="13" style="355" customWidth="1"/>
    <col min="11530" max="11530" width="15" style="355" customWidth="1"/>
    <col min="11531" max="11531" width="15.33203125" style="355" customWidth="1"/>
    <col min="11532" max="11532" width="15.5" style="355" customWidth="1"/>
    <col min="11533" max="11776" width="10.33203125" style="355" customWidth="1"/>
    <col min="11777" max="11777" width="5.66015625" style="355" customWidth="1"/>
    <col min="11778" max="11778" width="8.33203125" style="355" customWidth="1"/>
    <col min="11779" max="11779" width="13.83203125" style="355" customWidth="1"/>
    <col min="11780" max="11780" width="99.5" style="355" customWidth="1"/>
    <col min="11781" max="11781" width="7.33203125" style="355" customWidth="1"/>
    <col min="11782" max="11782" width="9.5" style="355" customWidth="1"/>
    <col min="11783" max="11783" width="13.16015625" style="355" customWidth="1"/>
    <col min="11784" max="11784" width="13.83203125" style="355" customWidth="1"/>
    <col min="11785" max="11785" width="13" style="355" customWidth="1"/>
    <col min="11786" max="11786" width="15" style="355" customWidth="1"/>
    <col min="11787" max="11787" width="15.33203125" style="355" customWidth="1"/>
    <col min="11788" max="11788" width="15.5" style="355" customWidth="1"/>
    <col min="11789" max="12032" width="10.33203125" style="355" customWidth="1"/>
    <col min="12033" max="12033" width="5.66015625" style="355" customWidth="1"/>
    <col min="12034" max="12034" width="8.33203125" style="355" customWidth="1"/>
    <col min="12035" max="12035" width="13.83203125" style="355" customWidth="1"/>
    <col min="12036" max="12036" width="99.5" style="355" customWidth="1"/>
    <col min="12037" max="12037" width="7.33203125" style="355" customWidth="1"/>
    <col min="12038" max="12038" width="9.5" style="355" customWidth="1"/>
    <col min="12039" max="12039" width="13.16015625" style="355" customWidth="1"/>
    <col min="12040" max="12040" width="13.83203125" style="355" customWidth="1"/>
    <col min="12041" max="12041" width="13" style="355" customWidth="1"/>
    <col min="12042" max="12042" width="15" style="355" customWidth="1"/>
    <col min="12043" max="12043" width="15.33203125" style="355" customWidth="1"/>
    <col min="12044" max="12044" width="15.5" style="355" customWidth="1"/>
    <col min="12045" max="12288" width="10.33203125" style="355" customWidth="1"/>
    <col min="12289" max="12289" width="5.66015625" style="355" customWidth="1"/>
    <col min="12290" max="12290" width="8.33203125" style="355" customWidth="1"/>
    <col min="12291" max="12291" width="13.83203125" style="355" customWidth="1"/>
    <col min="12292" max="12292" width="99.5" style="355" customWidth="1"/>
    <col min="12293" max="12293" width="7.33203125" style="355" customWidth="1"/>
    <col min="12294" max="12294" width="9.5" style="355" customWidth="1"/>
    <col min="12295" max="12295" width="13.16015625" style="355" customWidth="1"/>
    <col min="12296" max="12296" width="13.83203125" style="355" customWidth="1"/>
    <col min="12297" max="12297" width="13" style="355" customWidth="1"/>
    <col min="12298" max="12298" width="15" style="355" customWidth="1"/>
    <col min="12299" max="12299" width="15.33203125" style="355" customWidth="1"/>
    <col min="12300" max="12300" width="15.5" style="355" customWidth="1"/>
    <col min="12301" max="12544" width="10.33203125" style="355" customWidth="1"/>
    <col min="12545" max="12545" width="5.66015625" style="355" customWidth="1"/>
    <col min="12546" max="12546" width="8.33203125" style="355" customWidth="1"/>
    <col min="12547" max="12547" width="13.83203125" style="355" customWidth="1"/>
    <col min="12548" max="12548" width="99.5" style="355" customWidth="1"/>
    <col min="12549" max="12549" width="7.33203125" style="355" customWidth="1"/>
    <col min="12550" max="12550" width="9.5" style="355" customWidth="1"/>
    <col min="12551" max="12551" width="13.16015625" style="355" customWidth="1"/>
    <col min="12552" max="12552" width="13.83203125" style="355" customWidth="1"/>
    <col min="12553" max="12553" width="13" style="355" customWidth="1"/>
    <col min="12554" max="12554" width="15" style="355" customWidth="1"/>
    <col min="12555" max="12555" width="15.33203125" style="355" customWidth="1"/>
    <col min="12556" max="12556" width="15.5" style="355" customWidth="1"/>
    <col min="12557" max="12800" width="10.33203125" style="355" customWidth="1"/>
    <col min="12801" max="12801" width="5.66015625" style="355" customWidth="1"/>
    <col min="12802" max="12802" width="8.33203125" style="355" customWidth="1"/>
    <col min="12803" max="12803" width="13.83203125" style="355" customWidth="1"/>
    <col min="12804" max="12804" width="99.5" style="355" customWidth="1"/>
    <col min="12805" max="12805" width="7.33203125" style="355" customWidth="1"/>
    <col min="12806" max="12806" width="9.5" style="355" customWidth="1"/>
    <col min="12807" max="12807" width="13.16015625" style="355" customWidth="1"/>
    <col min="12808" max="12808" width="13.83203125" style="355" customWidth="1"/>
    <col min="12809" max="12809" width="13" style="355" customWidth="1"/>
    <col min="12810" max="12810" width="15" style="355" customWidth="1"/>
    <col min="12811" max="12811" width="15.33203125" style="355" customWidth="1"/>
    <col min="12812" max="12812" width="15.5" style="355" customWidth="1"/>
    <col min="12813" max="13056" width="10.33203125" style="355" customWidth="1"/>
    <col min="13057" max="13057" width="5.66015625" style="355" customWidth="1"/>
    <col min="13058" max="13058" width="8.33203125" style="355" customWidth="1"/>
    <col min="13059" max="13059" width="13.83203125" style="355" customWidth="1"/>
    <col min="13060" max="13060" width="99.5" style="355" customWidth="1"/>
    <col min="13061" max="13061" width="7.33203125" style="355" customWidth="1"/>
    <col min="13062" max="13062" width="9.5" style="355" customWidth="1"/>
    <col min="13063" max="13063" width="13.16015625" style="355" customWidth="1"/>
    <col min="13064" max="13064" width="13.83203125" style="355" customWidth="1"/>
    <col min="13065" max="13065" width="13" style="355" customWidth="1"/>
    <col min="13066" max="13066" width="15" style="355" customWidth="1"/>
    <col min="13067" max="13067" width="15.33203125" style="355" customWidth="1"/>
    <col min="13068" max="13068" width="15.5" style="355" customWidth="1"/>
    <col min="13069" max="13312" width="10.33203125" style="355" customWidth="1"/>
    <col min="13313" max="13313" width="5.66015625" style="355" customWidth="1"/>
    <col min="13314" max="13314" width="8.33203125" style="355" customWidth="1"/>
    <col min="13315" max="13315" width="13.83203125" style="355" customWidth="1"/>
    <col min="13316" max="13316" width="99.5" style="355" customWidth="1"/>
    <col min="13317" max="13317" width="7.33203125" style="355" customWidth="1"/>
    <col min="13318" max="13318" width="9.5" style="355" customWidth="1"/>
    <col min="13319" max="13319" width="13.16015625" style="355" customWidth="1"/>
    <col min="13320" max="13320" width="13.83203125" style="355" customWidth="1"/>
    <col min="13321" max="13321" width="13" style="355" customWidth="1"/>
    <col min="13322" max="13322" width="15" style="355" customWidth="1"/>
    <col min="13323" max="13323" width="15.33203125" style="355" customWidth="1"/>
    <col min="13324" max="13324" width="15.5" style="355" customWidth="1"/>
    <col min="13325" max="13568" width="10.33203125" style="355" customWidth="1"/>
    <col min="13569" max="13569" width="5.66015625" style="355" customWidth="1"/>
    <col min="13570" max="13570" width="8.33203125" style="355" customWidth="1"/>
    <col min="13571" max="13571" width="13.83203125" style="355" customWidth="1"/>
    <col min="13572" max="13572" width="99.5" style="355" customWidth="1"/>
    <col min="13573" max="13573" width="7.33203125" style="355" customWidth="1"/>
    <col min="13574" max="13574" width="9.5" style="355" customWidth="1"/>
    <col min="13575" max="13575" width="13.16015625" style="355" customWidth="1"/>
    <col min="13576" max="13576" width="13.83203125" style="355" customWidth="1"/>
    <col min="13577" max="13577" width="13" style="355" customWidth="1"/>
    <col min="13578" max="13578" width="15" style="355" customWidth="1"/>
    <col min="13579" max="13579" width="15.33203125" style="355" customWidth="1"/>
    <col min="13580" max="13580" width="15.5" style="355" customWidth="1"/>
    <col min="13581" max="13824" width="10.33203125" style="355" customWidth="1"/>
    <col min="13825" max="13825" width="5.66015625" style="355" customWidth="1"/>
    <col min="13826" max="13826" width="8.33203125" style="355" customWidth="1"/>
    <col min="13827" max="13827" width="13.83203125" style="355" customWidth="1"/>
    <col min="13828" max="13828" width="99.5" style="355" customWidth="1"/>
    <col min="13829" max="13829" width="7.33203125" style="355" customWidth="1"/>
    <col min="13830" max="13830" width="9.5" style="355" customWidth="1"/>
    <col min="13831" max="13831" width="13.16015625" style="355" customWidth="1"/>
    <col min="13832" max="13832" width="13.83203125" style="355" customWidth="1"/>
    <col min="13833" max="13833" width="13" style="355" customWidth="1"/>
    <col min="13834" max="13834" width="15" style="355" customWidth="1"/>
    <col min="13835" max="13835" width="15.33203125" style="355" customWidth="1"/>
    <col min="13836" max="13836" width="15.5" style="355" customWidth="1"/>
    <col min="13837" max="14080" width="10.33203125" style="355" customWidth="1"/>
    <col min="14081" max="14081" width="5.66015625" style="355" customWidth="1"/>
    <col min="14082" max="14082" width="8.33203125" style="355" customWidth="1"/>
    <col min="14083" max="14083" width="13.83203125" style="355" customWidth="1"/>
    <col min="14084" max="14084" width="99.5" style="355" customWidth="1"/>
    <col min="14085" max="14085" width="7.33203125" style="355" customWidth="1"/>
    <col min="14086" max="14086" width="9.5" style="355" customWidth="1"/>
    <col min="14087" max="14087" width="13.16015625" style="355" customWidth="1"/>
    <col min="14088" max="14088" width="13.83203125" style="355" customWidth="1"/>
    <col min="14089" max="14089" width="13" style="355" customWidth="1"/>
    <col min="14090" max="14090" width="15" style="355" customWidth="1"/>
    <col min="14091" max="14091" width="15.33203125" style="355" customWidth="1"/>
    <col min="14092" max="14092" width="15.5" style="355" customWidth="1"/>
    <col min="14093" max="14336" width="10.33203125" style="355" customWidth="1"/>
    <col min="14337" max="14337" width="5.66015625" style="355" customWidth="1"/>
    <col min="14338" max="14338" width="8.33203125" style="355" customWidth="1"/>
    <col min="14339" max="14339" width="13.83203125" style="355" customWidth="1"/>
    <col min="14340" max="14340" width="99.5" style="355" customWidth="1"/>
    <col min="14341" max="14341" width="7.33203125" style="355" customWidth="1"/>
    <col min="14342" max="14342" width="9.5" style="355" customWidth="1"/>
    <col min="14343" max="14343" width="13.16015625" style="355" customWidth="1"/>
    <col min="14344" max="14344" width="13.83203125" style="355" customWidth="1"/>
    <col min="14345" max="14345" width="13" style="355" customWidth="1"/>
    <col min="14346" max="14346" width="15" style="355" customWidth="1"/>
    <col min="14347" max="14347" width="15.33203125" style="355" customWidth="1"/>
    <col min="14348" max="14348" width="15.5" style="355" customWidth="1"/>
    <col min="14349" max="14592" width="10.33203125" style="355" customWidth="1"/>
    <col min="14593" max="14593" width="5.66015625" style="355" customWidth="1"/>
    <col min="14594" max="14594" width="8.33203125" style="355" customWidth="1"/>
    <col min="14595" max="14595" width="13.83203125" style="355" customWidth="1"/>
    <col min="14596" max="14596" width="99.5" style="355" customWidth="1"/>
    <col min="14597" max="14597" width="7.33203125" style="355" customWidth="1"/>
    <col min="14598" max="14598" width="9.5" style="355" customWidth="1"/>
    <col min="14599" max="14599" width="13.16015625" style="355" customWidth="1"/>
    <col min="14600" max="14600" width="13.83203125" style="355" customWidth="1"/>
    <col min="14601" max="14601" width="13" style="355" customWidth="1"/>
    <col min="14602" max="14602" width="15" style="355" customWidth="1"/>
    <col min="14603" max="14603" width="15.33203125" style="355" customWidth="1"/>
    <col min="14604" max="14604" width="15.5" style="355" customWidth="1"/>
    <col min="14605" max="14848" width="10.33203125" style="355" customWidth="1"/>
    <col min="14849" max="14849" width="5.66015625" style="355" customWidth="1"/>
    <col min="14850" max="14850" width="8.33203125" style="355" customWidth="1"/>
    <col min="14851" max="14851" width="13.83203125" style="355" customWidth="1"/>
    <col min="14852" max="14852" width="99.5" style="355" customWidth="1"/>
    <col min="14853" max="14853" width="7.33203125" style="355" customWidth="1"/>
    <col min="14854" max="14854" width="9.5" style="355" customWidth="1"/>
    <col min="14855" max="14855" width="13.16015625" style="355" customWidth="1"/>
    <col min="14856" max="14856" width="13.83203125" style="355" customWidth="1"/>
    <col min="14857" max="14857" width="13" style="355" customWidth="1"/>
    <col min="14858" max="14858" width="15" style="355" customWidth="1"/>
    <col min="14859" max="14859" width="15.33203125" style="355" customWidth="1"/>
    <col min="14860" max="14860" width="15.5" style="355" customWidth="1"/>
    <col min="14861" max="15104" width="10.33203125" style="355" customWidth="1"/>
    <col min="15105" max="15105" width="5.66015625" style="355" customWidth="1"/>
    <col min="15106" max="15106" width="8.33203125" style="355" customWidth="1"/>
    <col min="15107" max="15107" width="13.83203125" style="355" customWidth="1"/>
    <col min="15108" max="15108" width="99.5" style="355" customWidth="1"/>
    <col min="15109" max="15109" width="7.33203125" style="355" customWidth="1"/>
    <col min="15110" max="15110" width="9.5" style="355" customWidth="1"/>
    <col min="15111" max="15111" width="13.16015625" style="355" customWidth="1"/>
    <col min="15112" max="15112" width="13.83203125" style="355" customWidth="1"/>
    <col min="15113" max="15113" width="13" style="355" customWidth="1"/>
    <col min="15114" max="15114" width="15" style="355" customWidth="1"/>
    <col min="15115" max="15115" width="15.33203125" style="355" customWidth="1"/>
    <col min="15116" max="15116" width="15.5" style="355" customWidth="1"/>
    <col min="15117" max="15360" width="10.33203125" style="355" customWidth="1"/>
    <col min="15361" max="15361" width="5.66015625" style="355" customWidth="1"/>
    <col min="15362" max="15362" width="8.33203125" style="355" customWidth="1"/>
    <col min="15363" max="15363" width="13.83203125" style="355" customWidth="1"/>
    <col min="15364" max="15364" width="99.5" style="355" customWidth="1"/>
    <col min="15365" max="15365" width="7.33203125" style="355" customWidth="1"/>
    <col min="15366" max="15366" width="9.5" style="355" customWidth="1"/>
    <col min="15367" max="15367" width="13.16015625" style="355" customWidth="1"/>
    <col min="15368" max="15368" width="13.83203125" style="355" customWidth="1"/>
    <col min="15369" max="15369" width="13" style="355" customWidth="1"/>
    <col min="15370" max="15370" width="15" style="355" customWidth="1"/>
    <col min="15371" max="15371" width="15.33203125" style="355" customWidth="1"/>
    <col min="15372" max="15372" width="15.5" style="355" customWidth="1"/>
    <col min="15373" max="15616" width="10.33203125" style="355" customWidth="1"/>
    <col min="15617" max="15617" width="5.66015625" style="355" customWidth="1"/>
    <col min="15618" max="15618" width="8.33203125" style="355" customWidth="1"/>
    <col min="15619" max="15619" width="13.83203125" style="355" customWidth="1"/>
    <col min="15620" max="15620" width="99.5" style="355" customWidth="1"/>
    <col min="15621" max="15621" width="7.33203125" style="355" customWidth="1"/>
    <col min="15622" max="15622" width="9.5" style="355" customWidth="1"/>
    <col min="15623" max="15623" width="13.16015625" style="355" customWidth="1"/>
    <col min="15624" max="15624" width="13.83203125" style="355" customWidth="1"/>
    <col min="15625" max="15625" width="13" style="355" customWidth="1"/>
    <col min="15626" max="15626" width="15" style="355" customWidth="1"/>
    <col min="15627" max="15627" width="15.33203125" style="355" customWidth="1"/>
    <col min="15628" max="15628" width="15.5" style="355" customWidth="1"/>
    <col min="15629" max="15872" width="10.33203125" style="355" customWidth="1"/>
    <col min="15873" max="15873" width="5.66015625" style="355" customWidth="1"/>
    <col min="15874" max="15874" width="8.33203125" style="355" customWidth="1"/>
    <col min="15875" max="15875" width="13.83203125" style="355" customWidth="1"/>
    <col min="15876" max="15876" width="99.5" style="355" customWidth="1"/>
    <col min="15877" max="15877" width="7.33203125" style="355" customWidth="1"/>
    <col min="15878" max="15878" width="9.5" style="355" customWidth="1"/>
    <col min="15879" max="15879" width="13.16015625" style="355" customWidth="1"/>
    <col min="15880" max="15880" width="13.83203125" style="355" customWidth="1"/>
    <col min="15881" max="15881" width="13" style="355" customWidth="1"/>
    <col min="15882" max="15882" width="15" style="355" customWidth="1"/>
    <col min="15883" max="15883" width="15.33203125" style="355" customWidth="1"/>
    <col min="15884" max="15884" width="15.5" style="355" customWidth="1"/>
    <col min="15885" max="16128" width="10.33203125" style="355" customWidth="1"/>
    <col min="16129" max="16129" width="5.66015625" style="355" customWidth="1"/>
    <col min="16130" max="16130" width="8.33203125" style="355" customWidth="1"/>
    <col min="16131" max="16131" width="13.83203125" style="355" customWidth="1"/>
    <col min="16132" max="16132" width="99.5" style="355" customWidth="1"/>
    <col min="16133" max="16133" width="7.33203125" style="355" customWidth="1"/>
    <col min="16134" max="16134" width="9.5" style="355" customWidth="1"/>
    <col min="16135" max="16135" width="13.16015625" style="355" customWidth="1"/>
    <col min="16136" max="16136" width="13.83203125" style="355" customWidth="1"/>
    <col min="16137" max="16137" width="13" style="355" customWidth="1"/>
    <col min="16138" max="16138" width="15" style="355" customWidth="1"/>
    <col min="16139" max="16139" width="15.33203125" style="355" customWidth="1"/>
    <col min="16140" max="16140" width="15.5" style="355" customWidth="1"/>
    <col min="16141" max="16384" width="10.33203125" style="355" customWidth="1"/>
  </cols>
  <sheetData>
    <row r="1" ht="13.5" thickBot="1"/>
    <row r="2" spans="1:10" ht="13.5" thickBot="1">
      <c r="A2" s="580" t="s">
        <v>704</v>
      </c>
      <c r="B2" s="581"/>
      <c r="C2" s="581"/>
      <c r="D2" s="581"/>
      <c r="E2" s="581"/>
      <c r="F2" s="581"/>
      <c r="G2" s="581"/>
      <c r="H2" s="581"/>
      <c r="I2" s="581"/>
      <c r="J2" s="582"/>
    </row>
    <row r="3" spans="1:10" ht="13.5">
      <c r="A3" s="388" t="s">
        <v>705</v>
      </c>
      <c r="B3" s="389" t="s">
        <v>706</v>
      </c>
      <c r="C3" s="389" t="s">
        <v>40</v>
      </c>
      <c r="D3" s="389" t="s">
        <v>707</v>
      </c>
      <c r="E3" s="389" t="s">
        <v>708</v>
      </c>
      <c r="F3" s="390" t="s">
        <v>709</v>
      </c>
      <c r="G3" s="583" t="s">
        <v>710</v>
      </c>
      <c r="H3" s="584"/>
      <c r="I3" s="584"/>
      <c r="J3" s="585"/>
    </row>
    <row r="4" spans="1:11" ht="13.5" thickBot="1">
      <c r="A4" s="391"/>
      <c r="B4" s="392"/>
      <c r="C4" s="392"/>
      <c r="D4" s="392"/>
      <c r="E4" s="392" t="s">
        <v>711</v>
      </c>
      <c r="F4" s="393" t="s">
        <v>712</v>
      </c>
      <c r="G4" s="394" t="s">
        <v>713</v>
      </c>
      <c r="H4" s="394" t="s">
        <v>576</v>
      </c>
      <c r="I4" s="394" t="s">
        <v>713</v>
      </c>
      <c r="J4" s="395" t="s">
        <v>579</v>
      </c>
      <c r="K4" s="396"/>
    </row>
    <row r="5" spans="1:10" ht="16.5" thickBot="1">
      <c r="A5" s="397"/>
      <c r="B5" s="398"/>
      <c r="C5" s="399" t="s">
        <v>682</v>
      </c>
      <c r="D5" s="400" t="s">
        <v>714</v>
      </c>
      <c r="E5" s="401"/>
      <c r="F5" s="401"/>
      <c r="G5" s="401"/>
      <c r="H5" s="401"/>
      <c r="I5" s="401"/>
      <c r="J5" s="402"/>
    </row>
    <row r="6" spans="1:10" ht="13.5" thickBot="1">
      <c r="A6" s="403"/>
      <c r="B6" s="404"/>
      <c r="C6" s="405" t="s">
        <v>683</v>
      </c>
      <c r="D6" s="406" t="s">
        <v>715</v>
      </c>
      <c r="E6" s="407"/>
      <c r="F6" s="407"/>
      <c r="G6" s="408"/>
      <c r="H6" s="409">
        <f>SUM(H7:H44)</f>
        <v>0</v>
      </c>
      <c r="I6" s="408"/>
      <c r="J6" s="410">
        <f>SUM(J7:J44)</f>
        <v>0</v>
      </c>
    </row>
    <row r="7" spans="1:10" ht="22.15" customHeight="1">
      <c r="A7" s="411">
        <v>1</v>
      </c>
      <c r="B7" s="412" t="s">
        <v>716</v>
      </c>
      <c r="C7" s="412">
        <v>220990001</v>
      </c>
      <c r="D7" s="413" t="s">
        <v>717</v>
      </c>
      <c r="E7" s="414" t="s">
        <v>583</v>
      </c>
      <c r="F7" s="415">
        <v>1</v>
      </c>
      <c r="G7" s="416"/>
      <c r="H7" s="417" t="str">
        <f aca="true" t="shared" si="0" ref="H7:H44">IF(F7*G7&gt;0,F7*G7,"-")</f>
        <v>-</v>
      </c>
      <c r="I7" s="416"/>
      <c r="J7" s="418" t="str">
        <f>IF(F7*I7&gt;0,F7*I7,"-")</f>
        <v>-</v>
      </c>
    </row>
    <row r="8" spans="1:10" ht="15" customHeight="1">
      <c r="A8" s="411">
        <f>A7+1</f>
        <v>2</v>
      </c>
      <c r="B8" s="419" t="s">
        <v>716</v>
      </c>
      <c r="C8" s="419">
        <f aca="true" t="shared" si="1" ref="C8:C44">C7+1</f>
        <v>220990002</v>
      </c>
      <c r="D8" s="420" t="s">
        <v>718</v>
      </c>
      <c r="E8" s="421" t="s">
        <v>583</v>
      </c>
      <c r="F8" s="422">
        <v>1</v>
      </c>
      <c r="G8" s="423"/>
      <c r="H8" s="417" t="str">
        <f t="shared" si="0"/>
        <v>-</v>
      </c>
      <c r="I8" s="423"/>
      <c r="J8" s="418" t="str">
        <f aca="true" t="shared" si="2" ref="J8:J44">IF(F8*I8&gt;0,F8*I8,"-")</f>
        <v>-</v>
      </c>
    </row>
    <row r="9" spans="1:10" ht="18" customHeight="1">
      <c r="A9" s="411">
        <f aca="true" t="shared" si="3" ref="A9:A72">A8+1</f>
        <v>3</v>
      </c>
      <c r="B9" s="419" t="s">
        <v>716</v>
      </c>
      <c r="C9" s="419">
        <f t="shared" si="1"/>
        <v>220990003</v>
      </c>
      <c r="D9" s="420" t="s">
        <v>719</v>
      </c>
      <c r="E9" s="424" t="s">
        <v>583</v>
      </c>
      <c r="F9" s="422">
        <v>2</v>
      </c>
      <c r="G9" s="423"/>
      <c r="H9" s="417" t="str">
        <f t="shared" si="0"/>
        <v>-</v>
      </c>
      <c r="I9" s="423"/>
      <c r="J9" s="418" t="str">
        <f t="shared" si="2"/>
        <v>-</v>
      </c>
    </row>
    <row r="10" spans="1:10" ht="13.5">
      <c r="A10" s="411">
        <f t="shared" si="3"/>
        <v>4</v>
      </c>
      <c r="B10" s="419" t="s">
        <v>716</v>
      </c>
      <c r="C10" s="419">
        <f t="shared" si="1"/>
        <v>220990004</v>
      </c>
      <c r="D10" s="420" t="s">
        <v>720</v>
      </c>
      <c r="E10" s="424" t="s">
        <v>583</v>
      </c>
      <c r="F10" s="422">
        <v>10</v>
      </c>
      <c r="G10" s="423"/>
      <c r="H10" s="417" t="str">
        <f t="shared" si="0"/>
        <v>-</v>
      </c>
      <c r="I10" s="423"/>
      <c r="J10" s="418" t="str">
        <f t="shared" si="2"/>
        <v>-</v>
      </c>
    </row>
    <row r="11" spans="1:10" ht="21" customHeight="1">
      <c r="A11" s="411">
        <f t="shared" si="3"/>
        <v>5</v>
      </c>
      <c r="B11" s="419" t="s">
        <v>716</v>
      </c>
      <c r="C11" s="419">
        <f t="shared" si="1"/>
        <v>220990005</v>
      </c>
      <c r="D11" s="420" t="s">
        <v>721</v>
      </c>
      <c r="E11" s="424" t="s">
        <v>583</v>
      </c>
      <c r="F11" s="422">
        <v>2</v>
      </c>
      <c r="G11" s="423"/>
      <c r="H11" s="417" t="str">
        <f t="shared" si="0"/>
        <v>-</v>
      </c>
      <c r="I11" s="423"/>
      <c r="J11" s="418" t="str">
        <f t="shared" si="2"/>
        <v>-</v>
      </c>
    </row>
    <row r="12" spans="1:10" ht="16.9" customHeight="1">
      <c r="A12" s="411">
        <f t="shared" si="3"/>
        <v>6</v>
      </c>
      <c r="B12" s="419" t="s">
        <v>716</v>
      </c>
      <c r="C12" s="419">
        <f t="shared" si="1"/>
        <v>220990006</v>
      </c>
      <c r="D12" s="420" t="s">
        <v>722</v>
      </c>
      <c r="E12" s="424" t="s">
        <v>583</v>
      </c>
      <c r="F12" s="614">
        <v>2</v>
      </c>
      <c r="G12" s="423"/>
      <c r="H12" s="417" t="str">
        <f t="shared" si="0"/>
        <v>-</v>
      </c>
      <c r="I12" s="423"/>
      <c r="J12" s="418" t="str">
        <f t="shared" si="2"/>
        <v>-</v>
      </c>
    </row>
    <row r="13" spans="1:10" ht="27" customHeight="1">
      <c r="A13" s="411">
        <f t="shared" si="3"/>
        <v>7</v>
      </c>
      <c r="B13" s="419" t="s">
        <v>716</v>
      </c>
      <c r="C13" s="419">
        <f t="shared" si="1"/>
        <v>220990007</v>
      </c>
      <c r="D13" s="420" t="s">
        <v>723</v>
      </c>
      <c r="E13" s="421" t="s">
        <v>583</v>
      </c>
      <c r="F13" s="422">
        <v>1</v>
      </c>
      <c r="G13" s="423"/>
      <c r="H13" s="417" t="str">
        <f t="shared" si="0"/>
        <v>-</v>
      </c>
      <c r="I13" s="423"/>
      <c r="J13" s="418" t="str">
        <f t="shared" si="2"/>
        <v>-</v>
      </c>
    </row>
    <row r="14" spans="1:10" ht="17.45" customHeight="1">
      <c r="A14" s="411">
        <f t="shared" si="3"/>
        <v>8</v>
      </c>
      <c r="B14" s="419" t="s">
        <v>716</v>
      </c>
      <c r="C14" s="419">
        <f t="shared" si="1"/>
        <v>220990008</v>
      </c>
      <c r="D14" s="420" t="s">
        <v>724</v>
      </c>
      <c r="E14" s="421" t="s">
        <v>583</v>
      </c>
      <c r="F14" s="422">
        <v>2</v>
      </c>
      <c r="G14" s="423"/>
      <c r="H14" s="417" t="str">
        <f>IF(F14*G14&gt;0,F14*G14,"-")</f>
        <v>-</v>
      </c>
      <c r="I14" s="423"/>
      <c r="J14" s="418" t="str">
        <f>IF(F14*I14&gt;0,F14*I14,"-")</f>
        <v>-</v>
      </c>
    </row>
    <row r="15" spans="1:10" ht="16.5" customHeight="1">
      <c r="A15" s="411">
        <f t="shared" si="3"/>
        <v>9</v>
      </c>
      <c r="B15" s="419" t="s">
        <v>716</v>
      </c>
      <c r="C15" s="419">
        <f t="shared" si="1"/>
        <v>220990009</v>
      </c>
      <c r="D15" s="420" t="s">
        <v>725</v>
      </c>
      <c r="E15" s="421" t="s">
        <v>583</v>
      </c>
      <c r="F15" s="422">
        <v>58</v>
      </c>
      <c r="G15" s="423"/>
      <c r="H15" s="417" t="str">
        <f t="shared" si="0"/>
        <v>-</v>
      </c>
      <c r="I15" s="423"/>
      <c r="J15" s="418" t="str">
        <f t="shared" si="2"/>
        <v>-</v>
      </c>
    </row>
    <row r="16" spans="1:10" ht="16.5" customHeight="1">
      <c r="A16" s="411">
        <f t="shared" si="3"/>
        <v>10</v>
      </c>
      <c r="B16" s="419" t="s">
        <v>716</v>
      </c>
      <c r="C16" s="419">
        <f t="shared" si="1"/>
        <v>220990010</v>
      </c>
      <c r="D16" s="420" t="s">
        <v>726</v>
      </c>
      <c r="E16" s="421" t="s">
        <v>583</v>
      </c>
      <c r="F16" s="422">
        <v>2</v>
      </c>
      <c r="G16" s="423"/>
      <c r="H16" s="417" t="str">
        <f>IF(F16*G16&gt;0,F16*G16,"-")</f>
        <v>-</v>
      </c>
      <c r="I16" s="423"/>
      <c r="J16" s="418" t="str">
        <f>IF(F16*I16&gt;0,F16*I16,"-")</f>
        <v>-</v>
      </c>
    </row>
    <row r="17" spans="1:10" ht="19.9" customHeight="1">
      <c r="A17" s="411">
        <f t="shared" si="3"/>
        <v>11</v>
      </c>
      <c r="B17" s="419" t="s">
        <v>716</v>
      </c>
      <c r="C17" s="419">
        <f t="shared" si="1"/>
        <v>220990011</v>
      </c>
      <c r="D17" s="420" t="s">
        <v>727</v>
      </c>
      <c r="E17" s="421" t="s">
        <v>583</v>
      </c>
      <c r="F17" s="422">
        <v>10</v>
      </c>
      <c r="G17" s="423"/>
      <c r="H17" s="417" t="str">
        <f>IF(F17*G17&gt;0,F17*G17,"-")</f>
        <v>-</v>
      </c>
      <c r="I17" s="423"/>
      <c r="J17" s="418" t="str">
        <f>IF(F17*I17&gt;0,F17*I17,"-")</f>
        <v>-</v>
      </c>
    </row>
    <row r="18" spans="1:10" ht="30" customHeight="1">
      <c r="A18" s="411">
        <f t="shared" si="3"/>
        <v>12</v>
      </c>
      <c r="B18" s="419" t="s">
        <v>716</v>
      </c>
      <c r="C18" s="419">
        <f t="shared" si="1"/>
        <v>220990012</v>
      </c>
      <c r="D18" s="420" t="s">
        <v>728</v>
      </c>
      <c r="E18" s="421" t="s">
        <v>583</v>
      </c>
      <c r="F18" s="422">
        <v>2</v>
      </c>
      <c r="G18" s="423"/>
      <c r="H18" s="417" t="str">
        <f t="shared" si="0"/>
        <v>-</v>
      </c>
      <c r="I18" s="423"/>
      <c r="J18" s="418" t="str">
        <f t="shared" si="2"/>
        <v>-</v>
      </c>
    </row>
    <row r="19" spans="1:10" ht="32.45" customHeight="1">
      <c r="A19" s="411">
        <f t="shared" si="3"/>
        <v>13</v>
      </c>
      <c r="B19" s="419" t="s">
        <v>716</v>
      </c>
      <c r="C19" s="419">
        <f t="shared" si="1"/>
        <v>220990013</v>
      </c>
      <c r="D19" s="420" t="s">
        <v>729</v>
      </c>
      <c r="E19" s="421" t="s">
        <v>583</v>
      </c>
      <c r="F19" s="422">
        <v>1</v>
      </c>
      <c r="G19" s="423"/>
      <c r="H19" s="417" t="str">
        <f t="shared" si="0"/>
        <v>-</v>
      </c>
      <c r="I19" s="423"/>
      <c r="J19" s="418" t="str">
        <f t="shared" si="2"/>
        <v>-</v>
      </c>
    </row>
    <row r="20" spans="1:10" ht="26.25" customHeight="1">
      <c r="A20" s="411">
        <f t="shared" si="3"/>
        <v>14</v>
      </c>
      <c r="B20" s="419" t="s">
        <v>716</v>
      </c>
      <c r="C20" s="419">
        <f t="shared" si="1"/>
        <v>220990014</v>
      </c>
      <c r="D20" s="420" t="s">
        <v>730</v>
      </c>
      <c r="E20" s="421" t="s">
        <v>583</v>
      </c>
      <c r="F20" s="425">
        <v>2</v>
      </c>
      <c r="G20" s="426"/>
      <c r="H20" s="417" t="str">
        <f t="shared" si="0"/>
        <v>-</v>
      </c>
      <c r="I20" s="426"/>
      <c r="J20" s="418" t="str">
        <f t="shared" si="2"/>
        <v>-</v>
      </c>
    </row>
    <row r="21" spans="1:10" ht="18" customHeight="1">
      <c r="A21" s="411">
        <f t="shared" si="3"/>
        <v>15</v>
      </c>
      <c r="B21" s="419" t="s">
        <v>716</v>
      </c>
      <c r="C21" s="419">
        <f t="shared" si="1"/>
        <v>220990015</v>
      </c>
      <c r="D21" s="420" t="s">
        <v>731</v>
      </c>
      <c r="E21" s="421" t="s">
        <v>583</v>
      </c>
      <c r="F21" s="425">
        <v>9</v>
      </c>
      <c r="G21" s="426"/>
      <c r="H21" s="417" t="str">
        <f t="shared" si="0"/>
        <v>-</v>
      </c>
      <c r="I21" s="426"/>
      <c r="J21" s="418" t="str">
        <f t="shared" si="2"/>
        <v>-</v>
      </c>
    </row>
    <row r="22" spans="1:10" ht="14.45" customHeight="1">
      <c r="A22" s="411">
        <f t="shared" si="3"/>
        <v>16</v>
      </c>
      <c r="B22" s="419" t="s">
        <v>716</v>
      </c>
      <c r="C22" s="419">
        <f t="shared" si="1"/>
        <v>220990016</v>
      </c>
      <c r="D22" s="420" t="s">
        <v>732</v>
      </c>
      <c r="E22" s="421" t="s">
        <v>583</v>
      </c>
      <c r="F22" s="422">
        <v>1</v>
      </c>
      <c r="G22" s="423"/>
      <c r="H22" s="417" t="str">
        <f t="shared" si="0"/>
        <v>-</v>
      </c>
      <c r="I22" s="423"/>
      <c r="J22" s="418" t="str">
        <f t="shared" si="2"/>
        <v>-</v>
      </c>
    </row>
    <row r="23" spans="1:10" ht="28.9" customHeight="1">
      <c r="A23" s="411">
        <f t="shared" si="3"/>
        <v>17</v>
      </c>
      <c r="B23" s="419" t="s">
        <v>716</v>
      </c>
      <c r="C23" s="419">
        <f t="shared" si="1"/>
        <v>220990017</v>
      </c>
      <c r="D23" s="420" t="s">
        <v>733</v>
      </c>
      <c r="E23" s="421" t="s">
        <v>583</v>
      </c>
      <c r="F23" s="422">
        <v>1</v>
      </c>
      <c r="G23" s="423"/>
      <c r="H23" s="417" t="str">
        <f t="shared" si="0"/>
        <v>-</v>
      </c>
      <c r="I23" s="423"/>
      <c r="J23" s="418" t="str">
        <f t="shared" si="2"/>
        <v>-</v>
      </c>
    </row>
    <row r="24" spans="1:10" ht="13.5">
      <c r="A24" s="411">
        <f t="shared" si="3"/>
        <v>18</v>
      </c>
      <c r="B24" s="419" t="s">
        <v>716</v>
      </c>
      <c r="C24" s="419">
        <f t="shared" si="1"/>
        <v>220990018</v>
      </c>
      <c r="D24" s="427" t="s">
        <v>734</v>
      </c>
      <c r="E24" s="421"/>
      <c r="F24" s="422"/>
      <c r="G24" s="423"/>
      <c r="H24" s="417" t="str">
        <f t="shared" si="0"/>
        <v>-</v>
      </c>
      <c r="I24" s="423"/>
      <c r="J24" s="418" t="str">
        <f t="shared" si="2"/>
        <v>-</v>
      </c>
    </row>
    <row r="25" spans="1:10" ht="13.5">
      <c r="A25" s="411">
        <f t="shared" si="3"/>
        <v>19</v>
      </c>
      <c r="B25" s="419" t="s">
        <v>716</v>
      </c>
      <c r="C25" s="419">
        <f t="shared" si="1"/>
        <v>220990019</v>
      </c>
      <c r="D25" s="420" t="s">
        <v>735</v>
      </c>
      <c r="E25" s="421" t="s">
        <v>165</v>
      </c>
      <c r="F25" s="422">
        <v>250</v>
      </c>
      <c r="G25" s="423"/>
      <c r="H25" s="417" t="str">
        <f t="shared" si="0"/>
        <v>-</v>
      </c>
      <c r="I25" s="423"/>
      <c r="J25" s="418" t="str">
        <f t="shared" si="2"/>
        <v>-</v>
      </c>
    </row>
    <row r="26" spans="1:10" ht="13.5">
      <c r="A26" s="411">
        <f t="shared" si="3"/>
        <v>20</v>
      </c>
      <c r="B26" s="419" t="s">
        <v>716</v>
      </c>
      <c r="C26" s="419">
        <f t="shared" si="1"/>
        <v>220990020</v>
      </c>
      <c r="D26" s="420" t="s">
        <v>736</v>
      </c>
      <c r="E26" s="421" t="s">
        <v>165</v>
      </c>
      <c r="F26" s="422">
        <v>3120</v>
      </c>
      <c r="G26" s="423"/>
      <c r="H26" s="417" t="str">
        <f t="shared" si="0"/>
        <v>-</v>
      </c>
      <c r="I26" s="423"/>
      <c r="J26" s="418" t="str">
        <f t="shared" si="2"/>
        <v>-</v>
      </c>
    </row>
    <row r="27" spans="1:10" ht="13.5">
      <c r="A27" s="411">
        <f t="shared" si="3"/>
        <v>21</v>
      </c>
      <c r="B27" s="419" t="s">
        <v>716</v>
      </c>
      <c r="C27" s="419">
        <f t="shared" si="1"/>
        <v>220990021</v>
      </c>
      <c r="D27" s="420" t="s">
        <v>737</v>
      </c>
      <c r="E27" s="421" t="s">
        <v>165</v>
      </c>
      <c r="F27" s="422">
        <v>140</v>
      </c>
      <c r="G27" s="423"/>
      <c r="H27" s="417" t="str">
        <f t="shared" si="0"/>
        <v>-</v>
      </c>
      <c r="I27" s="423"/>
      <c r="J27" s="418" t="str">
        <f t="shared" si="2"/>
        <v>-</v>
      </c>
    </row>
    <row r="28" spans="1:10" ht="13.5">
      <c r="A28" s="411">
        <f t="shared" si="3"/>
        <v>22</v>
      </c>
      <c r="B28" s="419" t="s">
        <v>716</v>
      </c>
      <c r="C28" s="419">
        <f t="shared" si="1"/>
        <v>220990022</v>
      </c>
      <c r="D28" s="420" t="s">
        <v>738</v>
      </c>
      <c r="E28" s="421" t="s">
        <v>165</v>
      </c>
      <c r="F28" s="422">
        <v>80</v>
      </c>
      <c r="G28" s="423"/>
      <c r="H28" s="417" t="str">
        <f>IF(F28*G28&gt;0,F28*G28,"-")</f>
        <v>-</v>
      </c>
      <c r="I28" s="423"/>
      <c r="J28" s="418" t="str">
        <f>IF(F28*I28&gt;0,F28*I28,"-")</f>
        <v>-</v>
      </c>
    </row>
    <row r="29" spans="1:10" ht="13.5">
      <c r="A29" s="411">
        <f t="shared" si="3"/>
        <v>23</v>
      </c>
      <c r="B29" s="419" t="s">
        <v>716</v>
      </c>
      <c r="C29" s="419">
        <f t="shared" si="1"/>
        <v>220990023</v>
      </c>
      <c r="D29" s="420" t="s">
        <v>739</v>
      </c>
      <c r="E29" s="421" t="s">
        <v>165</v>
      </c>
      <c r="F29" s="425">
        <v>550</v>
      </c>
      <c r="G29" s="423"/>
      <c r="H29" s="417" t="str">
        <f t="shared" si="0"/>
        <v>-</v>
      </c>
      <c r="I29" s="423"/>
      <c r="J29" s="418" t="str">
        <f t="shared" si="2"/>
        <v>-</v>
      </c>
    </row>
    <row r="30" spans="1:10" ht="13.5">
      <c r="A30" s="411">
        <f t="shared" si="3"/>
        <v>24</v>
      </c>
      <c r="B30" s="419" t="s">
        <v>716</v>
      </c>
      <c r="C30" s="419">
        <f t="shared" si="1"/>
        <v>220990024</v>
      </c>
      <c r="D30" s="420" t="s">
        <v>740</v>
      </c>
      <c r="E30" s="421" t="s">
        <v>165</v>
      </c>
      <c r="F30" s="425">
        <v>500</v>
      </c>
      <c r="G30" s="423"/>
      <c r="H30" s="417" t="str">
        <f t="shared" si="0"/>
        <v>-</v>
      </c>
      <c r="I30" s="423"/>
      <c r="J30" s="418" t="str">
        <f t="shared" si="2"/>
        <v>-</v>
      </c>
    </row>
    <row r="31" spans="1:10" ht="13.5">
      <c r="A31" s="411">
        <f t="shared" si="3"/>
        <v>25</v>
      </c>
      <c r="B31" s="419" t="s">
        <v>716</v>
      </c>
      <c r="C31" s="419">
        <f t="shared" si="1"/>
        <v>220990025</v>
      </c>
      <c r="D31" s="420" t="s">
        <v>741</v>
      </c>
      <c r="E31" s="421" t="s">
        <v>165</v>
      </c>
      <c r="F31" s="425">
        <v>320</v>
      </c>
      <c r="G31" s="423"/>
      <c r="H31" s="417" t="str">
        <f t="shared" si="0"/>
        <v>-</v>
      </c>
      <c r="I31" s="426"/>
      <c r="J31" s="418" t="str">
        <f t="shared" si="2"/>
        <v>-</v>
      </c>
    </row>
    <row r="32" spans="1:10" ht="13.5">
      <c r="A32" s="411">
        <f t="shared" si="3"/>
        <v>26</v>
      </c>
      <c r="B32" s="419" t="s">
        <v>716</v>
      </c>
      <c r="C32" s="419">
        <f t="shared" si="1"/>
        <v>220990026</v>
      </c>
      <c r="D32" s="420" t="s">
        <v>742</v>
      </c>
      <c r="E32" s="421" t="s">
        <v>583</v>
      </c>
      <c r="F32" s="425">
        <v>240</v>
      </c>
      <c r="G32" s="423"/>
      <c r="H32" s="417" t="str">
        <f t="shared" si="0"/>
        <v>-</v>
      </c>
      <c r="I32" s="423"/>
      <c r="J32" s="418" t="str">
        <f t="shared" si="2"/>
        <v>-</v>
      </c>
    </row>
    <row r="33" spans="1:10" ht="13.5">
      <c r="A33" s="411">
        <f t="shared" si="3"/>
        <v>27</v>
      </c>
      <c r="B33" s="419" t="s">
        <v>716</v>
      </c>
      <c r="C33" s="419">
        <f t="shared" si="1"/>
        <v>220990027</v>
      </c>
      <c r="D33" s="420" t="s">
        <v>743</v>
      </c>
      <c r="E33" s="421" t="s">
        <v>583</v>
      </c>
      <c r="F33" s="425">
        <v>100</v>
      </c>
      <c r="G33" s="423"/>
      <c r="H33" s="417" t="str">
        <f t="shared" si="0"/>
        <v>-</v>
      </c>
      <c r="I33" s="423"/>
      <c r="J33" s="418" t="str">
        <f t="shared" si="2"/>
        <v>-</v>
      </c>
    </row>
    <row r="34" spans="1:10" ht="13.5">
      <c r="A34" s="411">
        <f t="shared" si="3"/>
        <v>28</v>
      </c>
      <c r="B34" s="419" t="s">
        <v>716</v>
      </c>
      <c r="C34" s="419">
        <f t="shared" si="1"/>
        <v>220990028</v>
      </c>
      <c r="D34" s="428" t="s">
        <v>744</v>
      </c>
      <c r="E34" s="429" t="s">
        <v>745</v>
      </c>
      <c r="F34" s="430">
        <v>10</v>
      </c>
      <c r="G34" s="431"/>
      <c r="H34" s="417" t="str">
        <f t="shared" si="0"/>
        <v>-</v>
      </c>
      <c r="I34" s="431"/>
      <c r="J34" s="418" t="str">
        <f t="shared" si="2"/>
        <v>-</v>
      </c>
    </row>
    <row r="35" spans="1:10" ht="13.5">
      <c r="A35" s="411">
        <f t="shared" si="3"/>
        <v>29</v>
      </c>
      <c r="B35" s="419" t="s">
        <v>716</v>
      </c>
      <c r="C35" s="419">
        <f t="shared" si="1"/>
        <v>220990029</v>
      </c>
      <c r="D35" s="420" t="s">
        <v>746</v>
      </c>
      <c r="E35" s="421" t="s">
        <v>165</v>
      </c>
      <c r="F35" s="425">
        <v>140</v>
      </c>
      <c r="G35" s="426"/>
      <c r="H35" s="417" t="str">
        <f t="shared" si="0"/>
        <v>-</v>
      </c>
      <c r="I35" s="423"/>
      <c r="J35" s="418" t="str">
        <f t="shared" si="2"/>
        <v>-</v>
      </c>
    </row>
    <row r="36" spans="1:10" ht="13.5">
      <c r="A36" s="411">
        <f t="shared" si="3"/>
        <v>30</v>
      </c>
      <c r="B36" s="419" t="s">
        <v>716</v>
      </c>
      <c r="C36" s="419">
        <f t="shared" si="1"/>
        <v>220990030</v>
      </c>
      <c r="D36" s="420" t="s">
        <v>747</v>
      </c>
      <c r="E36" s="421" t="s">
        <v>165</v>
      </c>
      <c r="F36" s="425">
        <v>160</v>
      </c>
      <c r="G36" s="426"/>
      <c r="H36" s="417" t="str">
        <f t="shared" si="0"/>
        <v>-</v>
      </c>
      <c r="I36" s="423"/>
      <c r="J36" s="418" t="str">
        <f t="shared" si="2"/>
        <v>-</v>
      </c>
    </row>
    <row r="37" spans="1:10" ht="13.5">
      <c r="A37" s="411">
        <f t="shared" si="3"/>
        <v>31</v>
      </c>
      <c r="B37" s="419" t="s">
        <v>716</v>
      </c>
      <c r="C37" s="419">
        <f t="shared" si="1"/>
        <v>220990031</v>
      </c>
      <c r="D37" s="420" t="s">
        <v>748</v>
      </c>
      <c r="E37" s="421" t="s">
        <v>165</v>
      </c>
      <c r="F37" s="425">
        <v>90</v>
      </c>
      <c r="G37" s="426"/>
      <c r="H37" s="417" t="str">
        <f t="shared" si="0"/>
        <v>-</v>
      </c>
      <c r="I37" s="426"/>
      <c r="J37" s="418" t="str">
        <f t="shared" si="2"/>
        <v>-</v>
      </c>
    </row>
    <row r="38" spans="1:10" ht="13.5">
      <c r="A38" s="411">
        <f t="shared" si="3"/>
        <v>32</v>
      </c>
      <c r="B38" s="419" t="s">
        <v>716</v>
      </c>
      <c r="C38" s="419">
        <f t="shared" si="1"/>
        <v>220990032</v>
      </c>
      <c r="D38" s="420" t="s">
        <v>749</v>
      </c>
      <c r="E38" s="421" t="s">
        <v>583</v>
      </c>
      <c r="F38" s="425">
        <v>35</v>
      </c>
      <c r="G38" s="426"/>
      <c r="H38" s="417" t="str">
        <f t="shared" si="0"/>
        <v>-</v>
      </c>
      <c r="I38" s="423"/>
      <c r="J38" s="418" t="str">
        <f t="shared" si="2"/>
        <v>-</v>
      </c>
    </row>
    <row r="39" spans="1:10" ht="38.25">
      <c r="A39" s="411">
        <f t="shared" si="3"/>
        <v>33</v>
      </c>
      <c r="B39" s="419" t="s">
        <v>716</v>
      </c>
      <c r="C39" s="419">
        <f t="shared" si="1"/>
        <v>220990033</v>
      </c>
      <c r="D39" s="420" t="s">
        <v>750</v>
      </c>
      <c r="E39" s="421" t="s">
        <v>226</v>
      </c>
      <c r="F39" s="425">
        <v>45</v>
      </c>
      <c r="G39" s="423"/>
      <c r="H39" s="417" t="str">
        <f t="shared" si="0"/>
        <v>-</v>
      </c>
      <c r="I39" s="426"/>
      <c r="J39" s="418" t="str">
        <f t="shared" si="2"/>
        <v>-</v>
      </c>
    </row>
    <row r="40" spans="1:10" ht="13.5">
      <c r="A40" s="411">
        <f t="shared" si="3"/>
        <v>34</v>
      </c>
      <c r="B40" s="419" t="s">
        <v>716</v>
      </c>
      <c r="C40" s="419">
        <f t="shared" si="1"/>
        <v>220990034</v>
      </c>
      <c r="D40" s="420" t="s">
        <v>751</v>
      </c>
      <c r="E40" s="421" t="s">
        <v>226</v>
      </c>
      <c r="F40" s="425">
        <v>32</v>
      </c>
      <c r="G40" s="426"/>
      <c r="H40" s="417" t="str">
        <f t="shared" si="0"/>
        <v>-</v>
      </c>
      <c r="I40" s="423"/>
      <c r="J40" s="418" t="str">
        <f t="shared" si="2"/>
        <v>-</v>
      </c>
    </row>
    <row r="41" spans="1:10" ht="13.5">
      <c r="A41" s="411">
        <f t="shared" si="3"/>
        <v>35</v>
      </c>
      <c r="B41" s="419" t="s">
        <v>716</v>
      </c>
      <c r="C41" s="419">
        <f t="shared" si="1"/>
        <v>220990035</v>
      </c>
      <c r="D41" s="420" t="s">
        <v>752</v>
      </c>
      <c r="E41" s="421" t="s">
        <v>226</v>
      </c>
      <c r="F41" s="425">
        <v>10</v>
      </c>
      <c r="G41" s="426"/>
      <c r="H41" s="417" t="str">
        <f t="shared" si="0"/>
        <v>-</v>
      </c>
      <c r="I41" s="423"/>
      <c r="J41" s="418" t="str">
        <f t="shared" si="2"/>
        <v>-</v>
      </c>
    </row>
    <row r="42" spans="1:10" ht="13.5">
      <c r="A42" s="411">
        <f t="shared" si="3"/>
        <v>36</v>
      </c>
      <c r="B42" s="419" t="s">
        <v>716</v>
      </c>
      <c r="C42" s="419">
        <f t="shared" si="1"/>
        <v>220990036</v>
      </c>
      <c r="D42" s="420" t="s">
        <v>753</v>
      </c>
      <c r="E42" s="421" t="s">
        <v>226</v>
      </c>
      <c r="F42" s="425">
        <v>12</v>
      </c>
      <c r="G42" s="426"/>
      <c r="H42" s="417" t="str">
        <f t="shared" si="0"/>
        <v>-</v>
      </c>
      <c r="I42" s="423"/>
      <c r="J42" s="418" t="str">
        <f t="shared" si="2"/>
        <v>-</v>
      </c>
    </row>
    <row r="43" spans="1:10" ht="13.5">
      <c r="A43" s="411">
        <f t="shared" si="3"/>
        <v>37</v>
      </c>
      <c r="B43" s="419" t="s">
        <v>716</v>
      </c>
      <c r="C43" s="419">
        <f t="shared" si="1"/>
        <v>220990037</v>
      </c>
      <c r="D43" s="420" t="s">
        <v>754</v>
      </c>
      <c r="E43" s="421" t="s">
        <v>226</v>
      </c>
      <c r="F43" s="425">
        <v>2</v>
      </c>
      <c r="G43" s="426"/>
      <c r="H43" s="417" t="str">
        <f t="shared" si="0"/>
        <v>-</v>
      </c>
      <c r="I43" s="423"/>
      <c r="J43" s="418" t="str">
        <f t="shared" si="2"/>
        <v>-</v>
      </c>
    </row>
    <row r="44" spans="1:10" ht="13.5" thickBot="1">
      <c r="A44" s="411">
        <f t="shared" si="3"/>
        <v>38</v>
      </c>
      <c r="B44" s="419" t="s">
        <v>716</v>
      </c>
      <c r="C44" s="419">
        <f t="shared" si="1"/>
        <v>220990038</v>
      </c>
      <c r="D44" s="432" t="s">
        <v>755</v>
      </c>
      <c r="E44" s="433" t="s">
        <v>650</v>
      </c>
      <c r="F44" s="434">
        <v>1</v>
      </c>
      <c r="G44" s="435"/>
      <c r="H44" s="417" t="str">
        <f t="shared" si="0"/>
        <v>-</v>
      </c>
      <c r="I44" s="435"/>
      <c r="J44" s="418" t="str">
        <f t="shared" si="2"/>
        <v>-</v>
      </c>
    </row>
    <row r="45" spans="1:10" ht="13.5" thickBot="1">
      <c r="A45" s="411">
        <f t="shared" si="3"/>
        <v>39</v>
      </c>
      <c r="B45" s="419" t="s">
        <v>716</v>
      </c>
      <c r="C45" s="405" t="s">
        <v>685</v>
      </c>
      <c r="D45" s="406" t="s">
        <v>756</v>
      </c>
      <c r="E45" s="407"/>
      <c r="F45" s="407"/>
      <c r="G45" s="436"/>
      <c r="H45" s="409">
        <f>SUM(H46:H106)</f>
        <v>0</v>
      </c>
      <c r="I45" s="436"/>
      <c r="J45" s="410">
        <f>SUM(J46:J106)</f>
        <v>0</v>
      </c>
    </row>
    <row r="46" spans="1:10" ht="13.5">
      <c r="A46" s="411">
        <f t="shared" si="3"/>
        <v>40</v>
      </c>
      <c r="B46" s="419" t="s">
        <v>716</v>
      </c>
      <c r="C46" s="412">
        <f>C44+1</f>
        <v>220990039</v>
      </c>
      <c r="D46" s="437" t="s">
        <v>757</v>
      </c>
      <c r="E46" s="438" t="s">
        <v>583</v>
      </c>
      <c r="F46" s="439">
        <v>6</v>
      </c>
      <c r="G46" s="440"/>
      <c r="H46" s="440" t="str">
        <f>IF(F46*G46&gt;0,F46*G46,"-")</f>
        <v>-</v>
      </c>
      <c r="I46" s="440"/>
      <c r="J46" s="441" t="str">
        <f>IF(F46*I46&gt;0,F46*I46,"-")</f>
        <v>-</v>
      </c>
    </row>
    <row r="47" spans="1:10" ht="13.5">
      <c r="A47" s="411">
        <f t="shared" si="3"/>
        <v>41</v>
      </c>
      <c r="B47" s="419" t="s">
        <v>716</v>
      </c>
      <c r="C47" s="419">
        <f>C46+1</f>
        <v>220990040</v>
      </c>
      <c r="D47" s="442" t="s">
        <v>758</v>
      </c>
      <c r="E47" s="443" t="s">
        <v>583</v>
      </c>
      <c r="F47" s="444">
        <v>3</v>
      </c>
      <c r="G47" s="431"/>
      <c r="H47" s="440" t="str">
        <f aca="true" t="shared" si="4" ref="H47:H88">IF(F47*G47&gt;0,F47*G47,"-")</f>
        <v>-</v>
      </c>
      <c r="I47" s="431"/>
      <c r="J47" s="441" t="str">
        <f aca="true" t="shared" si="5" ref="J47:J88">IF(F47*I47&gt;0,F47*I47,"-")</f>
        <v>-</v>
      </c>
    </row>
    <row r="48" spans="1:10" ht="13.5">
      <c r="A48" s="411">
        <f t="shared" si="3"/>
        <v>42</v>
      </c>
      <c r="B48" s="419" t="s">
        <v>716</v>
      </c>
      <c r="C48" s="419">
        <f>C47+1</f>
        <v>220990041</v>
      </c>
      <c r="D48" s="445" t="s">
        <v>759</v>
      </c>
      <c r="E48" s="421"/>
      <c r="F48" s="422"/>
      <c r="G48" s="426"/>
      <c r="H48" s="440" t="str">
        <f t="shared" si="4"/>
        <v>-</v>
      </c>
      <c r="I48" s="426"/>
      <c r="J48" s="441" t="str">
        <f t="shared" si="5"/>
        <v>-</v>
      </c>
    </row>
    <row r="49" spans="1:10" ht="13.5">
      <c r="A49" s="411">
        <f t="shared" si="3"/>
        <v>43</v>
      </c>
      <c r="B49" s="419" t="s">
        <v>716</v>
      </c>
      <c r="C49" s="419">
        <f aca="true" t="shared" si="6" ref="C49:C106">C48+1</f>
        <v>220990042</v>
      </c>
      <c r="D49" s="420" t="s">
        <v>760</v>
      </c>
      <c r="E49" s="424" t="s">
        <v>583</v>
      </c>
      <c r="F49" s="422">
        <v>1</v>
      </c>
      <c r="G49" s="426"/>
      <c r="H49" s="440" t="str">
        <f t="shared" si="4"/>
        <v>-</v>
      </c>
      <c r="I49" s="426"/>
      <c r="J49" s="441" t="str">
        <f t="shared" si="5"/>
        <v>-</v>
      </c>
    </row>
    <row r="50" spans="1:10" ht="13.5">
      <c r="A50" s="411">
        <f t="shared" si="3"/>
        <v>44</v>
      </c>
      <c r="B50" s="419" t="s">
        <v>716</v>
      </c>
      <c r="C50" s="419">
        <f t="shared" si="6"/>
        <v>220990043</v>
      </c>
      <c r="D50" s="420" t="s">
        <v>761</v>
      </c>
      <c r="E50" s="424" t="s">
        <v>583</v>
      </c>
      <c r="F50" s="422">
        <v>2</v>
      </c>
      <c r="G50" s="426"/>
      <c r="H50" s="440" t="str">
        <f t="shared" si="4"/>
        <v>-</v>
      </c>
      <c r="I50" s="426"/>
      <c r="J50" s="441" t="str">
        <f t="shared" si="5"/>
        <v>-</v>
      </c>
    </row>
    <row r="51" spans="1:10" ht="13.5">
      <c r="A51" s="411">
        <f t="shared" si="3"/>
        <v>45</v>
      </c>
      <c r="B51" s="419" t="s">
        <v>716</v>
      </c>
      <c r="C51" s="419">
        <f t="shared" si="6"/>
        <v>220990044</v>
      </c>
      <c r="D51" s="420" t="s">
        <v>762</v>
      </c>
      <c r="E51" s="424" t="s">
        <v>583</v>
      </c>
      <c r="F51" s="422">
        <v>1</v>
      </c>
      <c r="G51" s="426"/>
      <c r="H51" s="440" t="str">
        <f t="shared" si="4"/>
        <v>-</v>
      </c>
      <c r="I51" s="426"/>
      <c r="J51" s="441" t="str">
        <f t="shared" si="5"/>
        <v>-</v>
      </c>
    </row>
    <row r="52" spans="1:10" ht="13.5">
      <c r="A52" s="411">
        <f t="shared" si="3"/>
        <v>46</v>
      </c>
      <c r="B52" s="419" t="s">
        <v>716</v>
      </c>
      <c r="C52" s="419">
        <f t="shared" si="6"/>
        <v>220990045</v>
      </c>
      <c r="D52" s="420" t="s">
        <v>763</v>
      </c>
      <c r="E52" s="424" t="s">
        <v>583</v>
      </c>
      <c r="F52" s="422">
        <v>2</v>
      </c>
      <c r="G52" s="426"/>
      <c r="H52" s="440" t="str">
        <f t="shared" si="4"/>
        <v>-</v>
      </c>
      <c r="I52" s="426"/>
      <c r="J52" s="441" t="str">
        <f t="shared" si="5"/>
        <v>-</v>
      </c>
    </row>
    <row r="53" spans="1:10" ht="13.5">
      <c r="A53" s="411">
        <f t="shared" si="3"/>
        <v>47</v>
      </c>
      <c r="B53" s="419" t="s">
        <v>716</v>
      </c>
      <c r="C53" s="419">
        <f t="shared" si="6"/>
        <v>220990046</v>
      </c>
      <c r="D53" s="413" t="s">
        <v>764</v>
      </c>
      <c r="E53" s="421" t="s">
        <v>583</v>
      </c>
      <c r="F53" s="422">
        <v>1</v>
      </c>
      <c r="G53" s="426"/>
      <c r="H53" s="440" t="str">
        <f t="shared" si="4"/>
        <v>-</v>
      </c>
      <c r="I53" s="426"/>
      <c r="J53" s="441" t="str">
        <f t="shared" si="5"/>
        <v>-</v>
      </c>
    </row>
    <row r="54" spans="1:10" ht="13.5">
      <c r="A54" s="411">
        <f t="shared" si="3"/>
        <v>48</v>
      </c>
      <c r="B54" s="419" t="s">
        <v>716</v>
      </c>
      <c r="C54" s="419">
        <f t="shared" si="6"/>
        <v>220990047</v>
      </c>
      <c r="D54" s="413" t="s">
        <v>765</v>
      </c>
      <c r="E54" s="421" t="s">
        <v>583</v>
      </c>
      <c r="F54" s="422">
        <v>1</v>
      </c>
      <c r="G54" s="426"/>
      <c r="H54" s="440" t="str">
        <f t="shared" si="4"/>
        <v>-</v>
      </c>
      <c r="I54" s="426"/>
      <c r="J54" s="441" t="str">
        <f t="shared" si="5"/>
        <v>-</v>
      </c>
    </row>
    <row r="55" spans="1:10" ht="13.5">
      <c r="A55" s="411">
        <f t="shared" si="3"/>
        <v>49</v>
      </c>
      <c r="B55" s="419" t="s">
        <v>716</v>
      </c>
      <c r="C55" s="419">
        <f t="shared" si="6"/>
        <v>220990048</v>
      </c>
      <c r="D55" s="446" t="s">
        <v>766</v>
      </c>
      <c r="E55" s="421" t="s">
        <v>583</v>
      </c>
      <c r="F55" s="422">
        <v>4</v>
      </c>
      <c r="G55" s="426"/>
      <c r="H55" s="440" t="str">
        <f t="shared" si="4"/>
        <v>-</v>
      </c>
      <c r="I55" s="426"/>
      <c r="J55" s="441" t="str">
        <f t="shared" si="5"/>
        <v>-</v>
      </c>
    </row>
    <row r="56" spans="1:10" ht="13.5">
      <c r="A56" s="411">
        <f t="shared" si="3"/>
        <v>50</v>
      </c>
      <c r="B56" s="419" t="s">
        <v>716</v>
      </c>
      <c r="C56" s="419">
        <f t="shared" si="6"/>
        <v>220990049</v>
      </c>
      <c r="D56" s="442" t="s">
        <v>767</v>
      </c>
      <c r="E56" s="429" t="s">
        <v>583</v>
      </c>
      <c r="F56" s="444">
        <v>20</v>
      </c>
      <c r="G56" s="431"/>
      <c r="H56" s="440" t="str">
        <f t="shared" si="4"/>
        <v>-</v>
      </c>
      <c r="I56" s="431"/>
      <c r="J56" s="441" t="str">
        <f t="shared" si="5"/>
        <v>-</v>
      </c>
    </row>
    <row r="57" spans="1:10" ht="13.5">
      <c r="A57" s="411">
        <f t="shared" si="3"/>
        <v>51</v>
      </c>
      <c r="B57" s="419" t="s">
        <v>716</v>
      </c>
      <c r="C57" s="419">
        <f t="shared" si="6"/>
        <v>220990050</v>
      </c>
      <c r="D57" s="447" t="s">
        <v>768</v>
      </c>
      <c r="E57" s="421"/>
      <c r="F57" s="422"/>
      <c r="G57" s="426"/>
      <c r="H57" s="440" t="str">
        <f t="shared" si="4"/>
        <v>-</v>
      </c>
      <c r="I57" s="426"/>
      <c r="J57" s="441" t="str">
        <f t="shared" si="5"/>
        <v>-</v>
      </c>
    </row>
    <row r="58" spans="1:10" ht="13.5">
      <c r="A58" s="411">
        <f t="shared" si="3"/>
        <v>52</v>
      </c>
      <c r="B58" s="419" t="s">
        <v>716</v>
      </c>
      <c r="C58" s="419">
        <f t="shared" si="6"/>
        <v>220990051</v>
      </c>
      <c r="D58" s="420" t="s">
        <v>769</v>
      </c>
      <c r="E58" s="424" t="s">
        <v>583</v>
      </c>
      <c r="F58" s="422">
        <v>1</v>
      </c>
      <c r="G58" s="426"/>
      <c r="H58" s="440" t="str">
        <f t="shared" si="4"/>
        <v>-</v>
      </c>
      <c r="I58" s="426"/>
      <c r="J58" s="441" t="str">
        <f t="shared" si="5"/>
        <v>-</v>
      </c>
    </row>
    <row r="59" spans="1:10" ht="13.5">
      <c r="A59" s="411">
        <f t="shared" si="3"/>
        <v>53</v>
      </c>
      <c r="B59" s="419" t="s">
        <v>716</v>
      </c>
      <c r="C59" s="419">
        <f t="shared" si="6"/>
        <v>220990052</v>
      </c>
      <c r="D59" s="447" t="s">
        <v>770</v>
      </c>
      <c r="E59" s="424"/>
      <c r="F59" s="422"/>
      <c r="G59" s="423"/>
      <c r="H59" s="440" t="str">
        <f t="shared" si="4"/>
        <v>-</v>
      </c>
      <c r="I59" s="423"/>
      <c r="J59" s="441" t="str">
        <f t="shared" si="5"/>
        <v>-</v>
      </c>
    </row>
    <row r="60" spans="1:10" ht="13.5">
      <c r="A60" s="411">
        <f t="shared" si="3"/>
        <v>54</v>
      </c>
      <c r="B60" s="419" t="s">
        <v>716</v>
      </c>
      <c r="C60" s="419">
        <f t="shared" si="6"/>
        <v>220990053</v>
      </c>
      <c r="D60" s="428" t="s">
        <v>771</v>
      </c>
      <c r="E60" s="429" t="s">
        <v>583</v>
      </c>
      <c r="F60" s="430">
        <v>1</v>
      </c>
      <c r="G60" s="448"/>
      <c r="H60" s="440" t="str">
        <f t="shared" si="4"/>
        <v>-</v>
      </c>
      <c r="I60" s="448"/>
      <c r="J60" s="441" t="str">
        <f t="shared" si="5"/>
        <v>-</v>
      </c>
    </row>
    <row r="61" spans="1:10" ht="13.5">
      <c r="A61" s="411">
        <f t="shared" si="3"/>
        <v>55</v>
      </c>
      <c r="B61" s="419" t="s">
        <v>716</v>
      </c>
      <c r="C61" s="419">
        <f t="shared" si="6"/>
        <v>220990054</v>
      </c>
      <c r="D61" s="428" t="s">
        <v>772</v>
      </c>
      <c r="E61" s="429" t="s">
        <v>583</v>
      </c>
      <c r="F61" s="430">
        <v>2</v>
      </c>
      <c r="G61" s="448"/>
      <c r="H61" s="440" t="str">
        <f t="shared" si="4"/>
        <v>-</v>
      </c>
      <c r="I61" s="448"/>
      <c r="J61" s="441" t="str">
        <f t="shared" si="5"/>
        <v>-</v>
      </c>
    </row>
    <row r="62" spans="1:10" ht="13.5">
      <c r="A62" s="411">
        <f t="shared" si="3"/>
        <v>56</v>
      </c>
      <c r="B62" s="419" t="s">
        <v>716</v>
      </c>
      <c r="C62" s="419">
        <f t="shared" si="6"/>
        <v>220990055</v>
      </c>
      <c r="D62" s="449" t="s">
        <v>773</v>
      </c>
      <c r="E62" s="450"/>
      <c r="F62" s="451"/>
      <c r="G62" s="452"/>
      <c r="H62" s="440" t="str">
        <f t="shared" si="4"/>
        <v>-</v>
      </c>
      <c r="I62" s="452"/>
      <c r="J62" s="441" t="str">
        <f t="shared" si="5"/>
        <v>-</v>
      </c>
    </row>
    <row r="63" spans="1:10" ht="25.5">
      <c r="A63" s="411">
        <f t="shared" si="3"/>
        <v>57</v>
      </c>
      <c r="B63" s="419" t="s">
        <v>716</v>
      </c>
      <c r="C63" s="419">
        <f t="shared" si="6"/>
        <v>220990056</v>
      </c>
      <c r="D63" s="453" t="s">
        <v>774</v>
      </c>
      <c r="E63" s="429" t="s">
        <v>583</v>
      </c>
      <c r="F63" s="430">
        <v>1</v>
      </c>
      <c r="G63" s="454"/>
      <c r="H63" s="440" t="str">
        <f t="shared" si="4"/>
        <v>-</v>
      </c>
      <c r="I63" s="454"/>
      <c r="J63" s="441" t="str">
        <f t="shared" si="5"/>
        <v>-</v>
      </c>
    </row>
    <row r="64" spans="1:10" ht="13.5">
      <c r="A64" s="411">
        <f t="shared" si="3"/>
        <v>58</v>
      </c>
      <c r="B64" s="419" t="s">
        <v>716</v>
      </c>
      <c r="C64" s="419">
        <f t="shared" si="6"/>
        <v>220990057</v>
      </c>
      <c r="D64" s="453" t="s">
        <v>775</v>
      </c>
      <c r="E64" s="429" t="s">
        <v>583</v>
      </c>
      <c r="F64" s="430">
        <v>8</v>
      </c>
      <c r="G64" s="454"/>
      <c r="H64" s="440" t="str">
        <f t="shared" si="4"/>
        <v>-</v>
      </c>
      <c r="I64" s="454"/>
      <c r="J64" s="441" t="str">
        <f t="shared" si="5"/>
        <v>-</v>
      </c>
    </row>
    <row r="65" spans="1:10" ht="13.5">
      <c r="A65" s="411">
        <f t="shared" si="3"/>
        <v>59</v>
      </c>
      <c r="B65" s="419" t="s">
        <v>716</v>
      </c>
      <c r="C65" s="419">
        <f t="shared" si="6"/>
        <v>220990058</v>
      </c>
      <c r="D65" s="453" t="s">
        <v>776</v>
      </c>
      <c r="E65" s="429" t="s">
        <v>583</v>
      </c>
      <c r="F65" s="430">
        <v>16</v>
      </c>
      <c r="G65" s="454"/>
      <c r="H65" s="440" t="str">
        <f t="shared" si="4"/>
        <v>-</v>
      </c>
      <c r="I65" s="454"/>
      <c r="J65" s="441" t="str">
        <f t="shared" si="5"/>
        <v>-</v>
      </c>
    </row>
    <row r="66" spans="1:10" ht="13.5">
      <c r="A66" s="411">
        <f t="shared" si="3"/>
        <v>60</v>
      </c>
      <c r="B66" s="419" t="s">
        <v>716</v>
      </c>
      <c r="C66" s="419">
        <f t="shared" si="6"/>
        <v>220990059</v>
      </c>
      <c r="D66" s="453" t="s">
        <v>777</v>
      </c>
      <c r="E66" s="429" t="s">
        <v>583</v>
      </c>
      <c r="F66" s="430">
        <v>1</v>
      </c>
      <c r="G66" s="454"/>
      <c r="H66" s="440" t="str">
        <f t="shared" si="4"/>
        <v>-</v>
      </c>
      <c r="I66" s="454"/>
      <c r="J66" s="441" t="str">
        <f t="shared" si="5"/>
        <v>-</v>
      </c>
    </row>
    <row r="67" spans="1:10" ht="13.5">
      <c r="A67" s="411">
        <f t="shared" si="3"/>
        <v>61</v>
      </c>
      <c r="B67" s="419" t="s">
        <v>716</v>
      </c>
      <c r="C67" s="419">
        <f t="shared" si="6"/>
        <v>220990060</v>
      </c>
      <c r="D67" s="453" t="s">
        <v>778</v>
      </c>
      <c r="E67" s="429" t="s">
        <v>583</v>
      </c>
      <c r="F67" s="430">
        <v>1</v>
      </c>
      <c r="G67" s="454"/>
      <c r="H67" s="440" t="str">
        <f t="shared" si="4"/>
        <v>-</v>
      </c>
      <c r="I67" s="454"/>
      <c r="J67" s="441" t="str">
        <f t="shared" si="5"/>
        <v>-</v>
      </c>
    </row>
    <row r="68" spans="1:10" ht="13.5">
      <c r="A68" s="411">
        <f t="shared" si="3"/>
        <v>62</v>
      </c>
      <c r="B68" s="419" t="s">
        <v>716</v>
      </c>
      <c r="C68" s="419">
        <f t="shared" si="6"/>
        <v>220990061</v>
      </c>
      <c r="D68" s="453" t="s">
        <v>779</v>
      </c>
      <c r="E68" s="429" t="s">
        <v>583</v>
      </c>
      <c r="F68" s="430">
        <v>8</v>
      </c>
      <c r="G68" s="454"/>
      <c r="H68" s="440" t="str">
        <f t="shared" si="4"/>
        <v>-</v>
      </c>
      <c r="I68" s="454"/>
      <c r="J68" s="441" t="str">
        <f t="shared" si="5"/>
        <v>-</v>
      </c>
    </row>
    <row r="69" spans="1:10" ht="13.5">
      <c r="A69" s="411">
        <f t="shared" si="3"/>
        <v>63</v>
      </c>
      <c r="B69" s="419" t="s">
        <v>716</v>
      </c>
      <c r="C69" s="419">
        <f t="shared" si="6"/>
        <v>220990062</v>
      </c>
      <c r="D69" s="453" t="s">
        <v>780</v>
      </c>
      <c r="E69" s="429" t="s">
        <v>583</v>
      </c>
      <c r="F69" s="430">
        <v>8</v>
      </c>
      <c r="G69" s="454"/>
      <c r="H69" s="440" t="str">
        <f t="shared" si="4"/>
        <v>-</v>
      </c>
      <c r="I69" s="454"/>
      <c r="J69" s="441" t="str">
        <f t="shared" si="5"/>
        <v>-</v>
      </c>
    </row>
    <row r="70" spans="1:10" ht="13.5">
      <c r="A70" s="411">
        <f t="shared" si="3"/>
        <v>64</v>
      </c>
      <c r="B70" s="419" t="s">
        <v>716</v>
      </c>
      <c r="C70" s="419">
        <f t="shared" si="6"/>
        <v>220990063</v>
      </c>
      <c r="D70" s="428" t="s">
        <v>781</v>
      </c>
      <c r="E70" s="429" t="s">
        <v>583</v>
      </c>
      <c r="F70" s="430">
        <v>3</v>
      </c>
      <c r="G70" s="448"/>
      <c r="H70" s="440" t="str">
        <f t="shared" si="4"/>
        <v>-</v>
      </c>
      <c r="I70" s="448"/>
      <c r="J70" s="441" t="str">
        <f t="shared" si="5"/>
        <v>-</v>
      </c>
    </row>
    <row r="71" spans="1:10" ht="13.5">
      <c r="A71" s="411">
        <f t="shared" si="3"/>
        <v>65</v>
      </c>
      <c r="B71" s="419" t="s">
        <v>716</v>
      </c>
      <c r="C71" s="419">
        <f t="shared" si="6"/>
        <v>220990064</v>
      </c>
      <c r="D71" s="455" t="s">
        <v>782</v>
      </c>
      <c r="E71" s="450"/>
      <c r="F71" s="451"/>
      <c r="G71" s="452"/>
      <c r="H71" s="440" t="str">
        <f t="shared" si="4"/>
        <v>-</v>
      </c>
      <c r="I71" s="452"/>
      <c r="J71" s="441" t="str">
        <f t="shared" si="5"/>
        <v>-</v>
      </c>
    </row>
    <row r="72" spans="1:10" ht="25.5">
      <c r="A72" s="411">
        <f t="shared" si="3"/>
        <v>66</v>
      </c>
      <c r="B72" s="419" t="s">
        <v>716</v>
      </c>
      <c r="C72" s="419">
        <f t="shared" si="6"/>
        <v>220990065</v>
      </c>
      <c r="D72" s="453" t="s">
        <v>774</v>
      </c>
      <c r="E72" s="429" t="s">
        <v>583</v>
      </c>
      <c r="F72" s="430">
        <v>1</v>
      </c>
      <c r="G72" s="454"/>
      <c r="H72" s="440" t="str">
        <f t="shared" si="4"/>
        <v>-</v>
      </c>
      <c r="I72" s="454"/>
      <c r="J72" s="441" t="str">
        <f t="shared" si="5"/>
        <v>-</v>
      </c>
    </row>
    <row r="73" spans="1:10" ht="13.5">
      <c r="A73" s="411">
        <f aca="true" t="shared" si="7" ref="A73:A136">A72+1</f>
        <v>67</v>
      </c>
      <c r="B73" s="419" t="s">
        <v>716</v>
      </c>
      <c r="C73" s="419">
        <f t="shared" si="6"/>
        <v>220990066</v>
      </c>
      <c r="D73" s="453" t="s">
        <v>775</v>
      </c>
      <c r="E73" s="429" t="s">
        <v>583</v>
      </c>
      <c r="F73" s="430">
        <v>12</v>
      </c>
      <c r="G73" s="454"/>
      <c r="H73" s="440" t="str">
        <f t="shared" si="4"/>
        <v>-</v>
      </c>
      <c r="I73" s="454"/>
      <c r="J73" s="441" t="str">
        <f t="shared" si="5"/>
        <v>-</v>
      </c>
    </row>
    <row r="74" spans="1:10" ht="13.5">
      <c r="A74" s="411">
        <f t="shared" si="7"/>
        <v>68</v>
      </c>
      <c r="B74" s="419" t="s">
        <v>716</v>
      </c>
      <c r="C74" s="419">
        <f t="shared" si="6"/>
        <v>220990067</v>
      </c>
      <c r="D74" s="453" t="s">
        <v>776</v>
      </c>
      <c r="E74" s="429" t="s">
        <v>583</v>
      </c>
      <c r="F74" s="430">
        <v>12</v>
      </c>
      <c r="G74" s="454"/>
      <c r="H74" s="440" t="str">
        <f t="shared" si="4"/>
        <v>-</v>
      </c>
      <c r="I74" s="454"/>
      <c r="J74" s="441" t="str">
        <f t="shared" si="5"/>
        <v>-</v>
      </c>
    </row>
    <row r="75" spans="1:10" ht="13.5">
      <c r="A75" s="411">
        <f t="shared" si="7"/>
        <v>69</v>
      </c>
      <c r="B75" s="419" t="s">
        <v>716</v>
      </c>
      <c r="C75" s="419">
        <f t="shared" si="6"/>
        <v>220990068</v>
      </c>
      <c r="D75" s="453" t="s">
        <v>777</v>
      </c>
      <c r="E75" s="429" t="s">
        <v>583</v>
      </c>
      <c r="F75" s="430">
        <v>1</v>
      </c>
      <c r="G75" s="454"/>
      <c r="H75" s="440" t="str">
        <f t="shared" si="4"/>
        <v>-</v>
      </c>
      <c r="I75" s="454"/>
      <c r="J75" s="441" t="str">
        <f t="shared" si="5"/>
        <v>-</v>
      </c>
    </row>
    <row r="76" spans="1:10" ht="13.5">
      <c r="A76" s="411">
        <f t="shared" si="7"/>
        <v>70</v>
      </c>
      <c r="B76" s="419" t="s">
        <v>716</v>
      </c>
      <c r="C76" s="419">
        <f t="shared" si="6"/>
        <v>220990069</v>
      </c>
      <c r="D76" s="453" t="s">
        <v>778</v>
      </c>
      <c r="E76" s="429" t="s">
        <v>583</v>
      </c>
      <c r="F76" s="430">
        <v>1</v>
      </c>
      <c r="G76" s="454"/>
      <c r="H76" s="440" t="str">
        <f t="shared" si="4"/>
        <v>-</v>
      </c>
      <c r="I76" s="454"/>
      <c r="J76" s="441" t="str">
        <f t="shared" si="5"/>
        <v>-</v>
      </c>
    </row>
    <row r="77" spans="1:10" ht="13.5">
      <c r="A77" s="411">
        <f t="shared" si="7"/>
        <v>71</v>
      </c>
      <c r="B77" s="419" t="s">
        <v>716</v>
      </c>
      <c r="C77" s="419">
        <f t="shared" si="6"/>
        <v>220990070</v>
      </c>
      <c r="D77" s="453" t="s">
        <v>779</v>
      </c>
      <c r="E77" s="429" t="s">
        <v>583</v>
      </c>
      <c r="F77" s="430">
        <v>12</v>
      </c>
      <c r="G77" s="454"/>
      <c r="H77" s="440" t="str">
        <f t="shared" si="4"/>
        <v>-</v>
      </c>
      <c r="I77" s="454"/>
      <c r="J77" s="441" t="str">
        <f t="shared" si="5"/>
        <v>-</v>
      </c>
    </row>
    <row r="78" spans="1:10" ht="13.5">
      <c r="A78" s="411">
        <f t="shared" si="7"/>
        <v>72</v>
      </c>
      <c r="B78" s="419" t="s">
        <v>716</v>
      </c>
      <c r="C78" s="419">
        <f t="shared" si="6"/>
        <v>220990071</v>
      </c>
      <c r="D78" s="453" t="s">
        <v>780</v>
      </c>
      <c r="E78" s="429" t="s">
        <v>583</v>
      </c>
      <c r="F78" s="430">
        <v>12</v>
      </c>
      <c r="G78" s="454"/>
      <c r="H78" s="440" t="str">
        <f t="shared" si="4"/>
        <v>-</v>
      </c>
      <c r="I78" s="454"/>
      <c r="J78" s="441" t="str">
        <f t="shared" si="5"/>
        <v>-</v>
      </c>
    </row>
    <row r="79" spans="1:10" ht="13.5">
      <c r="A79" s="411">
        <f t="shared" si="7"/>
        <v>73</v>
      </c>
      <c r="B79" s="419" t="s">
        <v>716</v>
      </c>
      <c r="C79" s="419">
        <f t="shared" si="6"/>
        <v>220990072</v>
      </c>
      <c r="D79" s="428" t="s">
        <v>781</v>
      </c>
      <c r="E79" s="429" t="s">
        <v>583</v>
      </c>
      <c r="F79" s="430">
        <v>2</v>
      </c>
      <c r="G79" s="448"/>
      <c r="H79" s="440" t="str">
        <f t="shared" si="4"/>
        <v>-</v>
      </c>
      <c r="I79" s="448"/>
      <c r="J79" s="441" t="str">
        <f t="shared" si="5"/>
        <v>-</v>
      </c>
    </row>
    <row r="80" spans="1:10" ht="13.5">
      <c r="A80" s="411">
        <f t="shared" si="7"/>
        <v>74</v>
      </c>
      <c r="B80" s="419" t="s">
        <v>716</v>
      </c>
      <c r="C80" s="419">
        <f t="shared" si="6"/>
        <v>220990073</v>
      </c>
      <c r="D80" s="455" t="s">
        <v>783</v>
      </c>
      <c r="E80" s="450"/>
      <c r="F80" s="451"/>
      <c r="G80" s="452"/>
      <c r="H80" s="440" t="str">
        <f t="shared" si="4"/>
        <v>-</v>
      </c>
      <c r="I80" s="452"/>
      <c r="J80" s="441" t="str">
        <f t="shared" si="5"/>
        <v>-</v>
      </c>
    </row>
    <row r="81" spans="1:10" ht="25.5">
      <c r="A81" s="411">
        <f t="shared" si="7"/>
        <v>75</v>
      </c>
      <c r="B81" s="419" t="s">
        <v>716</v>
      </c>
      <c r="C81" s="419">
        <f t="shared" si="6"/>
        <v>220990074</v>
      </c>
      <c r="D81" s="453" t="s">
        <v>774</v>
      </c>
      <c r="E81" s="429" t="s">
        <v>583</v>
      </c>
      <c r="F81" s="430">
        <v>1</v>
      </c>
      <c r="G81" s="454"/>
      <c r="H81" s="440" t="str">
        <f t="shared" si="4"/>
        <v>-</v>
      </c>
      <c r="I81" s="454"/>
      <c r="J81" s="441" t="str">
        <f t="shared" si="5"/>
        <v>-</v>
      </c>
    </row>
    <row r="82" spans="1:10" ht="13.5">
      <c r="A82" s="411">
        <f t="shared" si="7"/>
        <v>76</v>
      </c>
      <c r="B82" s="419" t="s">
        <v>716</v>
      </c>
      <c r="C82" s="419">
        <f t="shared" si="6"/>
        <v>220990075</v>
      </c>
      <c r="D82" s="453" t="s">
        <v>775</v>
      </c>
      <c r="E82" s="429" t="s">
        <v>583</v>
      </c>
      <c r="F82" s="430">
        <v>4</v>
      </c>
      <c r="G82" s="454"/>
      <c r="H82" s="440" t="str">
        <f t="shared" si="4"/>
        <v>-</v>
      </c>
      <c r="I82" s="454"/>
      <c r="J82" s="441" t="str">
        <f t="shared" si="5"/>
        <v>-</v>
      </c>
    </row>
    <row r="83" spans="1:10" ht="13.5">
      <c r="A83" s="411">
        <f t="shared" si="7"/>
        <v>77</v>
      </c>
      <c r="B83" s="419" t="s">
        <v>716</v>
      </c>
      <c r="C83" s="419">
        <f t="shared" si="6"/>
        <v>220990076</v>
      </c>
      <c r="D83" s="453" t="s">
        <v>776</v>
      </c>
      <c r="E83" s="429" t="s">
        <v>583</v>
      </c>
      <c r="F83" s="430">
        <v>20</v>
      </c>
      <c r="G83" s="454"/>
      <c r="H83" s="440" t="str">
        <f t="shared" si="4"/>
        <v>-</v>
      </c>
      <c r="I83" s="454"/>
      <c r="J83" s="441" t="str">
        <f t="shared" si="5"/>
        <v>-</v>
      </c>
    </row>
    <row r="84" spans="1:10" ht="13.5">
      <c r="A84" s="411">
        <f t="shared" si="7"/>
        <v>78</v>
      </c>
      <c r="B84" s="419" t="s">
        <v>716</v>
      </c>
      <c r="C84" s="419">
        <f t="shared" si="6"/>
        <v>220990077</v>
      </c>
      <c r="D84" s="453" t="s">
        <v>777</v>
      </c>
      <c r="E84" s="429" t="s">
        <v>583</v>
      </c>
      <c r="F84" s="430">
        <v>1</v>
      </c>
      <c r="G84" s="454"/>
      <c r="H84" s="440" t="str">
        <f t="shared" si="4"/>
        <v>-</v>
      </c>
      <c r="I84" s="454"/>
      <c r="J84" s="441" t="str">
        <f t="shared" si="5"/>
        <v>-</v>
      </c>
    </row>
    <row r="85" spans="1:10" ht="13.5">
      <c r="A85" s="411">
        <f t="shared" si="7"/>
        <v>79</v>
      </c>
      <c r="B85" s="419" t="s">
        <v>716</v>
      </c>
      <c r="C85" s="419">
        <f t="shared" si="6"/>
        <v>220990078</v>
      </c>
      <c r="D85" s="453" t="s">
        <v>778</v>
      </c>
      <c r="E85" s="429" t="s">
        <v>583</v>
      </c>
      <c r="F85" s="430">
        <v>1</v>
      </c>
      <c r="G85" s="454"/>
      <c r="H85" s="440" t="str">
        <f t="shared" si="4"/>
        <v>-</v>
      </c>
      <c r="I85" s="454"/>
      <c r="J85" s="441" t="str">
        <f t="shared" si="5"/>
        <v>-</v>
      </c>
    </row>
    <row r="86" spans="1:10" ht="13.5">
      <c r="A86" s="411">
        <f t="shared" si="7"/>
        <v>80</v>
      </c>
      <c r="B86" s="419" t="s">
        <v>716</v>
      </c>
      <c r="C86" s="419">
        <f t="shared" si="6"/>
        <v>220990079</v>
      </c>
      <c r="D86" s="453" t="s">
        <v>779</v>
      </c>
      <c r="E86" s="429" t="s">
        <v>583</v>
      </c>
      <c r="F86" s="430">
        <v>4</v>
      </c>
      <c r="G86" s="454"/>
      <c r="H86" s="440" t="str">
        <f t="shared" si="4"/>
        <v>-</v>
      </c>
      <c r="I86" s="454"/>
      <c r="J86" s="441" t="str">
        <f t="shared" si="5"/>
        <v>-</v>
      </c>
    </row>
    <row r="87" spans="1:10" ht="13.5">
      <c r="A87" s="411">
        <f t="shared" si="7"/>
        <v>81</v>
      </c>
      <c r="B87" s="419" t="s">
        <v>716</v>
      </c>
      <c r="C87" s="419">
        <f t="shared" si="6"/>
        <v>220990080</v>
      </c>
      <c r="D87" s="453" t="s">
        <v>780</v>
      </c>
      <c r="E87" s="429" t="s">
        <v>583</v>
      </c>
      <c r="F87" s="430">
        <v>4</v>
      </c>
      <c r="G87" s="454"/>
      <c r="H87" s="440" t="str">
        <f t="shared" si="4"/>
        <v>-</v>
      </c>
      <c r="I87" s="454"/>
      <c r="J87" s="441" t="str">
        <f t="shared" si="5"/>
        <v>-</v>
      </c>
    </row>
    <row r="88" spans="1:10" ht="13.5">
      <c r="A88" s="411">
        <f t="shared" si="7"/>
        <v>82</v>
      </c>
      <c r="B88" s="419" t="s">
        <v>716</v>
      </c>
      <c r="C88" s="419">
        <f t="shared" si="6"/>
        <v>220990081</v>
      </c>
      <c r="D88" s="428" t="s">
        <v>781</v>
      </c>
      <c r="E88" s="429" t="s">
        <v>583</v>
      </c>
      <c r="F88" s="430">
        <v>1</v>
      </c>
      <c r="G88" s="448"/>
      <c r="H88" s="440" t="str">
        <f t="shared" si="4"/>
        <v>-</v>
      </c>
      <c r="I88" s="448"/>
      <c r="J88" s="441" t="str">
        <f t="shared" si="5"/>
        <v>-</v>
      </c>
    </row>
    <row r="89" spans="1:10" ht="13.5">
      <c r="A89" s="411">
        <f t="shared" si="7"/>
        <v>83</v>
      </c>
      <c r="B89" s="419" t="s">
        <v>716</v>
      </c>
      <c r="C89" s="419">
        <f t="shared" si="6"/>
        <v>220990082</v>
      </c>
      <c r="D89" s="456" t="s">
        <v>784</v>
      </c>
      <c r="E89" s="429"/>
      <c r="F89" s="425"/>
      <c r="G89" s="426"/>
      <c r="H89" s="440"/>
      <c r="I89" s="426"/>
      <c r="J89" s="441"/>
    </row>
    <row r="90" spans="1:10" ht="13.5">
      <c r="A90" s="411">
        <f t="shared" si="7"/>
        <v>84</v>
      </c>
      <c r="B90" s="419" t="s">
        <v>716</v>
      </c>
      <c r="C90" s="419">
        <f t="shared" si="6"/>
        <v>220990083</v>
      </c>
      <c r="D90" s="420" t="s">
        <v>785</v>
      </c>
      <c r="E90" s="421" t="s">
        <v>165</v>
      </c>
      <c r="F90" s="425">
        <v>1150</v>
      </c>
      <c r="G90" s="426"/>
      <c r="H90" s="440" t="str">
        <f>IF(F90*G90&gt;0,F90*G90,"-")</f>
        <v>-</v>
      </c>
      <c r="I90" s="426"/>
      <c r="J90" s="441" t="str">
        <f>IF(F90*I90&gt;0,F90*I90,"-")</f>
        <v>-</v>
      </c>
    </row>
    <row r="91" spans="1:10" ht="13.5">
      <c r="A91" s="411">
        <f t="shared" si="7"/>
        <v>85</v>
      </c>
      <c r="B91" s="419" t="s">
        <v>716</v>
      </c>
      <c r="C91" s="419">
        <f t="shared" si="6"/>
        <v>220990084</v>
      </c>
      <c r="D91" s="420" t="s">
        <v>786</v>
      </c>
      <c r="E91" s="421" t="s">
        <v>165</v>
      </c>
      <c r="F91" s="425">
        <v>50</v>
      </c>
      <c r="G91" s="426"/>
      <c r="H91" s="440" t="str">
        <f>IF(F91*G91&gt;0,F91*G91,"-")</f>
        <v>-</v>
      </c>
      <c r="I91" s="426"/>
      <c r="J91" s="441" t="str">
        <f>IF(F91*I91&gt;0,F91*I91,"-")</f>
        <v>-</v>
      </c>
    </row>
    <row r="92" spans="1:10" ht="13.5">
      <c r="A92" s="411">
        <f t="shared" si="7"/>
        <v>86</v>
      </c>
      <c r="B92" s="419" t="s">
        <v>716</v>
      </c>
      <c r="C92" s="419">
        <f t="shared" si="6"/>
        <v>220990085</v>
      </c>
      <c r="D92" s="420" t="s">
        <v>787</v>
      </c>
      <c r="E92" s="421" t="s">
        <v>165</v>
      </c>
      <c r="F92" s="425">
        <v>40</v>
      </c>
      <c r="G92" s="426"/>
      <c r="H92" s="440" t="str">
        <f>IF(F92*G92&gt;0,F92*G92,"-")</f>
        <v>-</v>
      </c>
      <c r="I92" s="426"/>
      <c r="J92" s="441" t="str">
        <f>IF(F92*I92&gt;0,F92*I92,"-")</f>
        <v>-</v>
      </c>
    </row>
    <row r="93" spans="1:10" ht="13.5">
      <c r="A93" s="411">
        <f t="shared" si="7"/>
        <v>87</v>
      </c>
      <c r="B93" s="419" t="s">
        <v>716</v>
      </c>
      <c r="C93" s="419">
        <f t="shared" si="6"/>
        <v>220990086</v>
      </c>
      <c r="D93" s="420" t="s">
        <v>788</v>
      </c>
      <c r="E93" s="421" t="s">
        <v>165</v>
      </c>
      <c r="F93" s="425">
        <v>50</v>
      </c>
      <c r="G93" s="426"/>
      <c r="H93" s="440" t="str">
        <f>IF(F93*G93&gt;0,F93*G93,"-")</f>
        <v>-</v>
      </c>
      <c r="I93" s="426"/>
      <c r="J93" s="441" t="str">
        <f>IF(F93*I93&gt;0,F93*I93,"-")</f>
        <v>-</v>
      </c>
    </row>
    <row r="94" spans="1:10" ht="13.5">
      <c r="A94" s="411">
        <f t="shared" si="7"/>
        <v>88</v>
      </c>
      <c r="B94" s="419" t="s">
        <v>716</v>
      </c>
      <c r="C94" s="419">
        <f t="shared" si="6"/>
        <v>220990087</v>
      </c>
      <c r="D94" s="420" t="s">
        <v>789</v>
      </c>
      <c r="E94" s="421" t="s">
        <v>165</v>
      </c>
      <c r="F94" s="425">
        <v>240</v>
      </c>
      <c r="G94" s="423"/>
      <c r="H94" s="440" t="str">
        <f aca="true" t="shared" si="8" ref="H94:H105">IF(F94*G94&gt;0,F94*G94,"-")</f>
        <v>-</v>
      </c>
      <c r="I94" s="426"/>
      <c r="J94" s="441" t="str">
        <f aca="true" t="shared" si="9" ref="J94:J106">IF(F94*I94&gt;0,F94*I94,"-")</f>
        <v>-</v>
      </c>
    </row>
    <row r="95" spans="1:10" ht="13.5">
      <c r="A95" s="411">
        <f t="shared" si="7"/>
        <v>89</v>
      </c>
      <c r="B95" s="419" t="s">
        <v>716</v>
      </c>
      <c r="C95" s="419">
        <f t="shared" si="6"/>
        <v>220990088</v>
      </c>
      <c r="D95" s="420" t="s">
        <v>790</v>
      </c>
      <c r="E95" s="421" t="s">
        <v>165</v>
      </c>
      <c r="F95" s="425">
        <v>150</v>
      </c>
      <c r="G95" s="423"/>
      <c r="H95" s="440" t="str">
        <f t="shared" si="8"/>
        <v>-</v>
      </c>
      <c r="I95" s="423"/>
      <c r="J95" s="441" t="str">
        <f t="shared" si="9"/>
        <v>-</v>
      </c>
    </row>
    <row r="96" spans="1:10" ht="13.5">
      <c r="A96" s="411">
        <f t="shared" si="7"/>
        <v>90</v>
      </c>
      <c r="B96" s="419" t="s">
        <v>716</v>
      </c>
      <c r="C96" s="419">
        <f t="shared" si="6"/>
        <v>220990089</v>
      </c>
      <c r="D96" s="420" t="s">
        <v>791</v>
      </c>
      <c r="E96" s="421" t="s">
        <v>165</v>
      </c>
      <c r="F96" s="425">
        <v>40</v>
      </c>
      <c r="G96" s="423"/>
      <c r="H96" s="440" t="str">
        <f t="shared" si="8"/>
        <v>-</v>
      </c>
      <c r="I96" s="423"/>
      <c r="J96" s="441" t="str">
        <f t="shared" si="9"/>
        <v>-</v>
      </c>
    </row>
    <row r="97" spans="1:10" ht="13.5">
      <c r="A97" s="411">
        <f t="shared" si="7"/>
        <v>91</v>
      </c>
      <c r="B97" s="419" t="s">
        <v>716</v>
      </c>
      <c r="C97" s="419">
        <f t="shared" si="6"/>
        <v>220990090</v>
      </c>
      <c r="D97" s="420" t="s">
        <v>792</v>
      </c>
      <c r="E97" s="421" t="s">
        <v>583</v>
      </c>
      <c r="F97" s="425">
        <v>10</v>
      </c>
      <c r="G97" s="426"/>
      <c r="H97" s="440" t="str">
        <f t="shared" si="8"/>
        <v>-</v>
      </c>
      <c r="I97" s="426"/>
      <c r="J97" s="441" t="str">
        <f t="shared" si="9"/>
        <v>-</v>
      </c>
    </row>
    <row r="98" spans="1:10" ht="13.5">
      <c r="A98" s="411">
        <f t="shared" si="7"/>
        <v>92</v>
      </c>
      <c r="B98" s="419" t="s">
        <v>716</v>
      </c>
      <c r="C98" s="419">
        <f t="shared" si="6"/>
        <v>220990091</v>
      </c>
      <c r="D98" s="420" t="s">
        <v>793</v>
      </c>
      <c r="E98" s="421" t="s">
        <v>583</v>
      </c>
      <c r="F98" s="425">
        <v>55</v>
      </c>
      <c r="G98" s="426"/>
      <c r="H98" s="440" t="str">
        <f t="shared" si="8"/>
        <v>-</v>
      </c>
      <c r="I98" s="426"/>
      <c r="J98" s="441" t="str">
        <f t="shared" si="9"/>
        <v>-</v>
      </c>
    </row>
    <row r="99" spans="1:10" ht="13.5">
      <c r="A99" s="411">
        <f t="shared" si="7"/>
        <v>93</v>
      </c>
      <c r="B99" s="419" t="s">
        <v>716</v>
      </c>
      <c r="C99" s="419">
        <f t="shared" si="6"/>
        <v>220990092</v>
      </c>
      <c r="D99" s="428" t="s">
        <v>744</v>
      </c>
      <c r="E99" s="429" t="s">
        <v>745</v>
      </c>
      <c r="F99" s="430">
        <v>3</v>
      </c>
      <c r="G99" s="431"/>
      <c r="H99" s="440" t="str">
        <f t="shared" si="8"/>
        <v>-</v>
      </c>
      <c r="I99" s="431"/>
      <c r="J99" s="441" t="str">
        <f t="shared" si="9"/>
        <v>-</v>
      </c>
    </row>
    <row r="100" spans="1:10" ht="13.5">
      <c r="A100" s="411">
        <f t="shared" si="7"/>
        <v>94</v>
      </c>
      <c r="B100" s="419" t="s">
        <v>716</v>
      </c>
      <c r="C100" s="419">
        <f t="shared" si="6"/>
        <v>220990093</v>
      </c>
      <c r="D100" s="420" t="s">
        <v>794</v>
      </c>
      <c r="E100" s="421" t="s">
        <v>583</v>
      </c>
      <c r="F100" s="425">
        <v>10</v>
      </c>
      <c r="G100" s="423"/>
      <c r="H100" s="440" t="str">
        <f t="shared" si="8"/>
        <v>-</v>
      </c>
      <c r="I100" s="426"/>
      <c r="J100" s="441" t="str">
        <f t="shared" si="9"/>
        <v>-</v>
      </c>
    </row>
    <row r="101" spans="1:10" ht="13.5">
      <c r="A101" s="411">
        <f t="shared" si="7"/>
        <v>95</v>
      </c>
      <c r="B101" s="419" t="s">
        <v>716</v>
      </c>
      <c r="C101" s="419">
        <f t="shared" si="6"/>
        <v>220990094</v>
      </c>
      <c r="D101" s="420" t="s">
        <v>795</v>
      </c>
      <c r="E101" s="421" t="s">
        <v>583</v>
      </c>
      <c r="F101" s="425">
        <v>26</v>
      </c>
      <c r="G101" s="426"/>
      <c r="H101" s="440" t="str">
        <f t="shared" si="8"/>
        <v>-</v>
      </c>
      <c r="I101" s="423"/>
      <c r="J101" s="441" t="str">
        <f t="shared" si="9"/>
        <v>-</v>
      </c>
    </row>
    <row r="102" spans="1:10" ht="13.5">
      <c r="A102" s="411">
        <f t="shared" si="7"/>
        <v>96</v>
      </c>
      <c r="B102" s="419" t="s">
        <v>716</v>
      </c>
      <c r="C102" s="419">
        <f t="shared" si="6"/>
        <v>220990095</v>
      </c>
      <c r="D102" s="420" t="s">
        <v>796</v>
      </c>
      <c r="E102" s="421" t="s">
        <v>583</v>
      </c>
      <c r="F102" s="425">
        <v>1</v>
      </c>
      <c r="G102" s="426"/>
      <c r="H102" s="440" t="str">
        <f t="shared" si="8"/>
        <v>-</v>
      </c>
      <c r="I102" s="423"/>
      <c r="J102" s="441" t="str">
        <f t="shared" si="9"/>
        <v>-</v>
      </c>
    </row>
    <row r="103" spans="1:10" ht="13.5">
      <c r="A103" s="411">
        <f t="shared" si="7"/>
        <v>97</v>
      </c>
      <c r="B103" s="419" t="s">
        <v>716</v>
      </c>
      <c r="C103" s="419">
        <f t="shared" si="6"/>
        <v>220990096</v>
      </c>
      <c r="D103" s="420" t="s">
        <v>797</v>
      </c>
      <c r="E103" s="421" t="s">
        <v>165</v>
      </c>
      <c r="F103" s="425">
        <v>110</v>
      </c>
      <c r="G103" s="426"/>
      <c r="H103" s="440" t="str">
        <f t="shared" si="8"/>
        <v>-</v>
      </c>
      <c r="I103" s="426"/>
      <c r="J103" s="441" t="str">
        <f t="shared" si="9"/>
        <v>-</v>
      </c>
    </row>
    <row r="104" spans="1:10" ht="13.5">
      <c r="A104" s="411">
        <f t="shared" si="7"/>
        <v>98</v>
      </c>
      <c r="B104" s="419" t="s">
        <v>716</v>
      </c>
      <c r="C104" s="419">
        <f t="shared" si="6"/>
        <v>220990097</v>
      </c>
      <c r="D104" s="420" t="s">
        <v>798</v>
      </c>
      <c r="E104" s="421" t="s">
        <v>165</v>
      </c>
      <c r="F104" s="425">
        <v>85</v>
      </c>
      <c r="G104" s="426"/>
      <c r="H104" s="440" t="str">
        <f t="shared" si="8"/>
        <v>-</v>
      </c>
      <c r="I104" s="426"/>
      <c r="J104" s="441" t="str">
        <f t="shared" si="9"/>
        <v>-</v>
      </c>
    </row>
    <row r="105" spans="1:10" ht="43.15" customHeight="1">
      <c r="A105" s="411">
        <f t="shared" si="7"/>
        <v>99</v>
      </c>
      <c r="B105" s="419" t="s">
        <v>716</v>
      </c>
      <c r="C105" s="419">
        <f t="shared" si="6"/>
        <v>220990098</v>
      </c>
      <c r="D105" s="428" t="s">
        <v>750</v>
      </c>
      <c r="E105" s="457" t="s">
        <v>226</v>
      </c>
      <c r="F105" s="430">
        <v>25</v>
      </c>
      <c r="G105" s="448"/>
      <c r="H105" s="440" t="str">
        <f t="shared" si="8"/>
        <v>-</v>
      </c>
      <c r="I105" s="431"/>
      <c r="J105" s="441" t="str">
        <f t="shared" si="9"/>
        <v>-</v>
      </c>
    </row>
    <row r="106" spans="1:10" ht="13.5" thickBot="1">
      <c r="A106" s="411">
        <f t="shared" si="7"/>
        <v>100</v>
      </c>
      <c r="B106" s="419" t="s">
        <v>716</v>
      </c>
      <c r="C106" s="419">
        <f t="shared" si="6"/>
        <v>220990099</v>
      </c>
      <c r="D106" s="432" t="s">
        <v>755</v>
      </c>
      <c r="E106" s="433" t="s">
        <v>650</v>
      </c>
      <c r="F106" s="434">
        <v>1</v>
      </c>
      <c r="G106" s="435"/>
      <c r="H106" s="458" t="str">
        <f>IF(F106*G106&gt;0,F106*G106,"-")</f>
        <v>-</v>
      </c>
      <c r="I106" s="435"/>
      <c r="J106" s="459" t="str">
        <f t="shared" si="9"/>
        <v>-</v>
      </c>
    </row>
    <row r="107" spans="1:10" ht="13.5" thickBot="1">
      <c r="A107" s="411">
        <f t="shared" si="7"/>
        <v>101</v>
      </c>
      <c r="B107" s="419" t="s">
        <v>716</v>
      </c>
      <c r="C107" s="460" t="s">
        <v>687</v>
      </c>
      <c r="D107" s="461" t="s">
        <v>799</v>
      </c>
      <c r="E107" s="462"/>
      <c r="F107" s="407"/>
      <c r="G107" s="463"/>
      <c r="H107" s="409">
        <f>SUM(H108:H116)</f>
        <v>0</v>
      </c>
      <c r="I107" s="436"/>
      <c r="J107" s="410">
        <f>SUM(J108:J116)</f>
        <v>0</v>
      </c>
    </row>
    <row r="108" spans="1:11" ht="38.25">
      <c r="A108" s="411">
        <f t="shared" si="7"/>
        <v>102</v>
      </c>
      <c r="B108" s="419" t="s">
        <v>716</v>
      </c>
      <c r="C108" s="464">
        <f>C106+1</f>
        <v>220990100</v>
      </c>
      <c r="D108" s="465" t="s">
        <v>800</v>
      </c>
      <c r="E108" s="466" t="s">
        <v>583</v>
      </c>
      <c r="F108" s="467">
        <v>4</v>
      </c>
      <c r="G108" s="468"/>
      <c r="H108" s="468" t="str">
        <f aca="true" t="shared" si="10" ref="H108:H115">IF(F108*G108&gt;0,F108*G108,"-")</f>
        <v>-</v>
      </c>
      <c r="I108" s="468"/>
      <c r="J108" s="441" t="str">
        <f aca="true" t="shared" si="11" ref="J108:J115">IF(F108*I108&gt;0,F108*I108,"-")</f>
        <v>-</v>
      </c>
      <c r="K108" s="355" t="s">
        <v>801</v>
      </c>
    </row>
    <row r="109" spans="1:11" ht="38.25">
      <c r="A109" s="411">
        <f t="shared" si="7"/>
        <v>103</v>
      </c>
      <c r="B109" s="419" t="s">
        <v>716</v>
      </c>
      <c r="C109" s="464">
        <f>C108+1</f>
        <v>220990101</v>
      </c>
      <c r="D109" s="465" t="s">
        <v>802</v>
      </c>
      <c r="E109" s="469" t="s">
        <v>583</v>
      </c>
      <c r="F109" s="470">
        <v>1</v>
      </c>
      <c r="G109" s="458"/>
      <c r="H109" s="440" t="str">
        <f>IF(F109*G109&gt;0,F109*G109,"-")</f>
        <v>-</v>
      </c>
      <c r="I109" s="440"/>
      <c r="J109" s="441" t="str">
        <f>IF(F109*I109&gt;0,F109*I109,"-")</f>
        <v>-</v>
      </c>
      <c r="K109" s="355" t="s">
        <v>803</v>
      </c>
    </row>
    <row r="110" spans="1:11" ht="38.25">
      <c r="A110" s="411">
        <f t="shared" si="7"/>
        <v>104</v>
      </c>
      <c r="B110" s="419" t="s">
        <v>716</v>
      </c>
      <c r="C110" s="464">
        <f aca="true" t="shared" si="12" ref="C110:C116">C109+1</f>
        <v>220990102</v>
      </c>
      <c r="D110" s="428" t="s">
        <v>804</v>
      </c>
      <c r="E110" s="429" t="s">
        <v>583</v>
      </c>
      <c r="F110" s="444">
        <v>1</v>
      </c>
      <c r="G110" s="431"/>
      <c r="H110" s="431" t="str">
        <f t="shared" si="10"/>
        <v>-</v>
      </c>
      <c r="I110" s="431"/>
      <c r="J110" s="471" t="str">
        <f t="shared" si="11"/>
        <v>-</v>
      </c>
      <c r="K110" s="355" t="s">
        <v>805</v>
      </c>
    </row>
    <row r="111" spans="1:10" ht="13.5">
      <c r="A111" s="411">
        <f t="shared" si="7"/>
        <v>105</v>
      </c>
      <c r="B111" s="419" t="s">
        <v>716</v>
      </c>
      <c r="C111" s="464">
        <f t="shared" si="12"/>
        <v>220990103</v>
      </c>
      <c r="D111" s="428" t="s">
        <v>806</v>
      </c>
      <c r="E111" s="429" t="s">
        <v>583</v>
      </c>
      <c r="F111" s="444">
        <v>1</v>
      </c>
      <c r="G111" s="431"/>
      <c r="H111" s="431" t="str">
        <f t="shared" si="10"/>
        <v>-</v>
      </c>
      <c r="I111" s="431"/>
      <c r="J111" s="471" t="str">
        <f t="shared" si="11"/>
        <v>-</v>
      </c>
    </row>
    <row r="112" spans="1:10" ht="13.5">
      <c r="A112" s="411">
        <f t="shared" si="7"/>
        <v>106</v>
      </c>
      <c r="B112" s="419" t="s">
        <v>716</v>
      </c>
      <c r="C112" s="464">
        <f t="shared" si="12"/>
        <v>220990104</v>
      </c>
      <c r="D112" s="428" t="s">
        <v>807</v>
      </c>
      <c r="E112" s="429" t="s">
        <v>583</v>
      </c>
      <c r="F112" s="444">
        <v>1</v>
      </c>
      <c r="G112" s="431"/>
      <c r="H112" s="431" t="str">
        <f t="shared" si="10"/>
        <v>-</v>
      </c>
      <c r="I112" s="431"/>
      <c r="J112" s="471" t="str">
        <f t="shared" si="11"/>
        <v>-</v>
      </c>
    </row>
    <row r="113" spans="1:10" ht="13.5">
      <c r="A113" s="411">
        <f t="shared" si="7"/>
        <v>107</v>
      </c>
      <c r="B113" s="419" t="s">
        <v>716</v>
      </c>
      <c r="C113" s="464">
        <f t="shared" si="12"/>
        <v>220990105</v>
      </c>
      <c r="D113" s="428" t="s">
        <v>808</v>
      </c>
      <c r="E113" s="443" t="s">
        <v>583</v>
      </c>
      <c r="F113" s="444">
        <v>5</v>
      </c>
      <c r="G113" s="448"/>
      <c r="H113" s="431" t="str">
        <f t="shared" si="10"/>
        <v>-</v>
      </c>
      <c r="I113" s="448"/>
      <c r="J113" s="471" t="str">
        <f t="shared" si="11"/>
        <v>-</v>
      </c>
    </row>
    <row r="114" spans="1:10" ht="13.5">
      <c r="A114" s="411">
        <f t="shared" si="7"/>
        <v>108</v>
      </c>
      <c r="B114" s="419" t="s">
        <v>716</v>
      </c>
      <c r="C114" s="464">
        <f t="shared" si="12"/>
        <v>220990106</v>
      </c>
      <c r="D114" s="428" t="s">
        <v>809</v>
      </c>
      <c r="E114" s="429" t="s">
        <v>583</v>
      </c>
      <c r="F114" s="430">
        <v>1</v>
      </c>
      <c r="G114" s="448"/>
      <c r="H114" s="431" t="str">
        <f t="shared" si="10"/>
        <v>-</v>
      </c>
      <c r="I114" s="448"/>
      <c r="J114" s="471" t="str">
        <f t="shared" si="11"/>
        <v>-</v>
      </c>
    </row>
    <row r="115" spans="1:10" ht="13.5">
      <c r="A115" s="411">
        <f t="shared" si="7"/>
        <v>109</v>
      </c>
      <c r="B115" s="419" t="s">
        <v>716</v>
      </c>
      <c r="C115" s="464">
        <f t="shared" si="12"/>
        <v>220990107</v>
      </c>
      <c r="D115" s="472" t="s">
        <v>810</v>
      </c>
      <c r="E115" s="429"/>
      <c r="F115" s="444"/>
      <c r="G115" s="448"/>
      <c r="H115" s="431" t="str">
        <f t="shared" si="10"/>
        <v>-</v>
      </c>
      <c r="I115" s="448"/>
      <c r="J115" s="471" t="str">
        <f t="shared" si="11"/>
        <v>-</v>
      </c>
    </row>
    <row r="116" spans="1:10" ht="13.5" thickBot="1">
      <c r="A116" s="411">
        <f t="shared" si="7"/>
        <v>110</v>
      </c>
      <c r="B116" s="419" t="s">
        <v>716</v>
      </c>
      <c r="C116" s="464">
        <f t="shared" si="12"/>
        <v>220990108</v>
      </c>
      <c r="D116" s="473" t="s">
        <v>811</v>
      </c>
      <c r="E116" s="474" t="s">
        <v>226</v>
      </c>
      <c r="F116" s="475">
        <v>8</v>
      </c>
      <c r="G116" s="476"/>
      <c r="H116" s="431" t="str">
        <f>IF(F116*G116&gt;0,F116*G116,"-")</f>
        <v>-</v>
      </c>
      <c r="I116" s="448"/>
      <c r="J116" s="471" t="str">
        <f>IF(F116*I116&gt;0,F116*I116,"-")</f>
        <v>-</v>
      </c>
    </row>
    <row r="117" spans="1:10" ht="13.5">
      <c r="A117" s="411">
        <f t="shared" si="7"/>
        <v>111</v>
      </c>
      <c r="B117" s="419" t="s">
        <v>716</v>
      </c>
      <c r="C117" s="477" t="s">
        <v>689</v>
      </c>
      <c r="D117" s="478" t="s">
        <v>812</v>
      </c>
      <c r="E117" s="479"/>
      <c r="F117" s="479"/>
      <c r="G117" s="480"/>
      <c r="H117" s="481">
        <f>SUM(H118:H135)</f>
        <v>0</v>
      </c>
      <c r="I117" s="482"/>
      <c r="J117" s="481">
        <f>SUM(J118:J135)</f>
        <v>0</v>
      </c>
    </row>
    <row r="118" spans="1:10" ht="13.5">
      <c r="A118" s="411">
        <f t="shared" si="7"/>
        <v>112</v>
      </c>
      <c r="B118" s="419" t="s">
        <v>716</v>
      </c>
      <c r="C118" s="483">
        <f>C116+1</f>
        <v>220990109</v>
      </c>
      <c r="D118" s="456" t="s">
        <v>813</v>
      </c>
      <c r="E118" s="484"/>
      <c r="F118" s="485"/>
      <c r="G118" s="486"/>
      <c r="H118" s="440"/>
      <c r="I118" s="423"/>
      <c r="J118" s="487"/>
    </row>
    <row r="119" spans="1:10" ht="13.5">
      <c r="A119" s="411">
        <f t="shared" si="7"/>
        <v>113</v>
      </c>
      <c r="B119" s="419" t="s">
        <v>716</v>
      </c>
      <c r="C119" s="483">
        <f>C118+1</f>
        <v>220990110</v>
      </c>
      <c r="D119" s="488" t="s">
        <v>814</v>
      </c>
      <c r="E119" s="429" t="s">
        <v>583</v>
      </c>
      <c r="F119" s="489">
        <v>1</v>
      </c>
      <c r="G119" s="490"/>
      <c r="H119" s="431" t="str">
        <f aca="true" t="shared" si="13" ref="H119:H151">IF(F119*G119&gt;0,F119*G119,"-")</f>
        <v>-</v>
      </c>
      <c r="I119" s="431"/>
      <c r="J119" s="471" t="str">
        <f aca="true" t="shared" si="14" ref="J119:J151">IF(F119*I119&gt;0,F119*I119,"-")</f>
        <v>-</v>
      </c>
    </row>
    <row r="120" spans="1:10" ht="13.5">
      <c r="A120" s="411">
        <f t="shared" si="7"/>
        <v>114</v>
      </c>
      <c r="B120" s="419" t="s">
        <v>716</v>
      </c>
      <c r="C120" s="483">
        <f aca="true" t="shared" si="15" ref="C120:C135">C119+1</f>
        <v>220990111</v>
      </c>
      <c r="D120" s="488" t="s">
        <v>815</v>
      </c>
      <c r="E120" s="429" t="s">
        <v>583</v>
      </c>
      <c r="F120" s="489">
        <v>2</v>
      </c>
      <c r="G120" s="490"/>
      <c r="H120" s="431" t="str">
        <f t="shared" si="13"/>
        <v>-</v>
      </c>
      <c r="I120" s="431"/>
      <c r="J120" s="471" t="str">
        <f t="shared" si="14"/>
        <v>-</v>
      </c>
    </row>
    <row r="121" spans="1:10" ht="13.5">
      <c r="A121" s="411">
        <f t="shared" si="7"/>
        <v>115</v>
      </c>
      <c r="B121" s="419" t="s">
        <v>716</v>
      </c>
      <c r="C121" s="483">
        <f t="shared" si="15"/>
        <v>220990112</v>
      </c>
      <c r="D121" s="488" t="s">
        <v>816</v>
      </c>
      <c r="E121" s="429" t="s">
        <v>583</v>
      </c>
      <c r="F121" s="489">
        <v>2</v>
      </c>
      <c r="G121" s="490"/>
      <c r="H121" s="431" t="str">
        <f t="shared" si="13"/>
        <v>-</v>
      </c>
      <c r="I121" s="431"/>
      <c r="J121" s="471" t="str">
        <f t="shared" si="14"/>
        <v>-</v>
      </c>
    </row>
    <row r="122" spans="1:10" ht="13.5">
      <c r="A122" s="411">
        <f t="shared" si="7"/>
        <v>116</v>
      </c>
      <c r="B122" s="419" t="s">
        <v>716</v>
      </c>
      <c r="C122" s="483">
        <f t="shared" si="15"/>
        <v>220990113</v>
      </c>
      <c r="D122" s="488" t="s">
        <v>817</v>
      </c>
      <c r="E122" s="429" t="s">
        <v>583</v>
      </c>
      <c r="F122" s="489">
        <v>1</v>
      </c>
      <c r="G122" s="490"/>
      <c r="H122" s="431" t="str">
        <f t="shared" si="13"/>
        <v>-</v>
      </c>
      <c r="I122" s="431"/>
      <c r="J122" s="471" t="str">
        <f t="shared" si="14"/>
        <v>-</v>
      </c>
    </row>
    <row r="123" spans="1:10" ht="13.5">
      <c r="A123" s="411">
        <f t="shared" si="7"/>
        <v>117</v>
      </c>
      <c r="B123" s="419" t="s">
        <v>716</v>
      </c>
      <c r="C123" s="483">
        <f t="shared" si="15"/>
        <v>220990114</v>
      </c>
      <c r="D123" s="488" t="s">
        <v>818</v>
      </c>
      <c r="E123" s="429" t="s">
        <v>583</v>
      </c>
      <c r="F123" s="489">
        <v>1</v>
      </c>
      <c r="G123" s="490"/>
      <c r="H123" s="431" t="str">
        <f t="shared" si="13"/>
        <v>-</v>
      </c>
      <c r="I123" s="431"/>
      <c r="J123" s="471" t="str">
        <f t="shared" si="14"/>
        <v>-</v>
      </c>
    </row>
    <row r="124" spans="1:10" ht="13.5">
      <c r="A124" s="411">
        <f t="shared" si="7"/>
        <v>118</v>
      </c>
      <c r="B124" s="419" t="s">
        <v>716</v>
      </c>
      <c r="C124" s="483">
        <f t="shared" si="15"/>
        <v>220990115</v>
      </c>
      <c r="D124" s="491" t="s">
        <v>819</v>
      </c>
      <c r="E124" s="429"/>
      <c r="F124" s="492"/>
      <c r="G124" s="493"/>
      <c r="H124" s="431"/>
      <c r="I124" s="431"/>
      <c r="J124" s="471"/>
    </row>
    <row r="125" spans="1:10" ht="13.5">
      <c r="A125" s="411">
        <f t="shared" si="7"/>
        <v>119</v>
      </c>
      <c r="B125" s="419" t="s">
        <v>716</v>
      </c>
      <c r="C125" s="483">
        <f t="shared" si="15"/>
        <v>220990116</v>
      </c>
      <c r="D125" s="488" t="s">
        <v>820</v>
      </c>
      <c r="E125" s="429" t="s">
        <v>583</v>
      </c>
      <c r="F125" s="489">
        <v>1</v>
      </c>
      <c r="G125" s="490"/>
      <c r="H125" s="431" t="str">
        <f t="shared" si="13"/>
        <v>-</v>
      </c>
      <c r="I125" s="431"/>
      <c r="J125" s="471" t="str">
        <f t="shared" si="14"/>
        <v>-</v>
      </c>
    </row>
    <row r="126" spans="1:10" ht="13.5">
      <c r="A126" s="411">
        <f t="shared" si="7"/>
        <v>120</v>
      </c>
      <c r="B126" s="419" t="s">
        <v>716</v>
      </c>
      <c r="C126" s="483">
        <f t="shared" si="15"/>
        <v>220990117</v>
      </c>
      <c r="D126" s="449" t="s">
        <v>734</v>
      </c>
      <c r="E126" s="457"/>
      <c r="F126" s="444"/>
      <c r="G126" s="431"/>
      <c r="H126" s="431" t="str">
        <f t="shared" si="13"/>
        <v>-</v>
      </c>
      <c r="I126" s="431"/>
      <c r="J126" s="471" t="str">
        <f t="shared" si="14"/>
        <v>-</v>
      </c>
    </row>
    <row r="127" spans="1:10" ht="13.5">
      <c r="A127" s="411">
        <f t="shared" si="7"/>
        <v>121</v>
      </c>
      <c r="B127" s="419" t="s">
        <v>716</v>
      </c>
      <c r="C127" s="483">
        <f t="shared" si="15"/>
        <v>220990118</v>
      </c>
      <c r="D127" s="453" t="s">
        <v>737</v>
      </c>
      <c r="E127" s="494" t="s">
        <v>165</v>
      </c>
      <c r="F127" s="495">
        <v>110</v>
      </c>
      <c r="G127" s="452"/>
      <c r="H127" s="431" t="str">
        <f t="shared" si="13"/>
        <v>-</v>
      </c>
      <c r="I127" s="452"/>
      <c r="J127" s="471" t="str">
        <f t="shared" si="14"/>
        <v>-</v>
      </c>
    </row>
    <row r="128" spans="1:10" ht="13.5">
      <c r="A128" s="411">
        <f t="shared" si="7"/>
        <v>122</v>
      </c>
      <c r="B128" s="419" t="s">
        <v>716</v>
      </c>
      <c r="C128" s="483">
        <f t="shared" si="15"/>
        <v>220990119</v>
      </c>
      <c r="D128" s="453" t="s">
        <v>785</v>
      </c>
      <c r="E128" s="494" t="s">
        <v>165</v>
      </c>
      <c r="F128" s="495">
        <v>160</v>
      </c>
      <c r="G128" s="452"/>
      <c r="H128" s="431" t="str">
        <f t="shared" si="13"/>
        <v>-</v>
      </c>
      <c r="I128" s="452"/>
      <c r="J128" s="471" t="str">
        <f t="shared" si="14"/>
        <v>-</v>
      </c>
    </row>
    <row r="129" spans="1:10" ht="13.5">
      <c r="A129" s="411">
        <f t="shared" si="7"/>
        <v>123</v>
      </c>
      <c r="B129" s="419" t="s">
        <v>716</v>
      </c>
      <c r="C129" s="483">
        <f t="shared" si="15"/>
        <v>220990120</v>
      </c>
      <c r="D129" s="453" t="s">
        <v>821</v>
      </c>
      <c r="E129" s="494" t="s">
        <v>165</v>
      </c>
      <c r="F129" s="496">
        <v>90</v>
      </c>
      <c r="G129" s="452"/>
      <c r="H129" s="431" t="str">
        <f t="shared" si="13"/>
        <v>-</v>
      </c>
      <c r="I129" s="452"/>
      <c r="J129" s="471" t="str">
        <f t="shared" si="14"/>
        <v>-</v>
      </c>
    </row>
    <row r="130" spans="1:10" ht="13.5">
      <c r="A130" s="411">
        <f t="shared" si="7"/>
        <v>124</v>
      </c>
      <c r="B130" s="419" t="s">
        <v>716</v>
      </c>
      <c r="C130" s="483">
        <f t="shared" si="15"/>
        <v>220990121</v>
      </c>
      <c r="D130" s="453" t="s">
        <v>822</v>
      </c>
      <c r="E130" s="494" t="s">
        <v>165</v>
      </c>
      <c r="F130" s="496">
        <v>110</v>
      </c>
      <c r="G130" s="452"/>
      <c r="H130" s="431" t="str">
        <f t="shared" si="13"/>
        <v>-</v>
      </c>
      <c r="I130" s="452"/>
      <c r="J130" s="471" t="str">
        <f t="shared" si="14"/>
        <v>-</v>
      </c>
    </row>
    <row r="131" spans="1:10" ht="13.5">
      <c r="A131" s="411">
        <f t="shared" si="7"/>
        <v>125</v>
      </c>
      <c r="B131" s="419" t="s">
        <v>716</v>
      </c>
      <c r="C131" s="483">
        <f t="shared" si="15"/>
        <v>220990122</v>
      </c>
      <c r="D131" s="453" t="s">
        <v>797</v>
      </c>
      <c r="E131" s="494" t="s">
        <v>165</v>
      </c>
      <c r="F131" s="497">
        <v>15</v>
      </c>
      <c r="G131" s="498"/>
      <c r="H131" s="431" t="str">
        <f t="shared" si="13"/>
        <v>-</v>
      </c>
      <c r="I131" s="498"/>
      <c r="J131" s="471" t="str">
        <f t="shared" si="14"/>
        <v>-</v>
      </c>
    </row>
    <row r="132" spans="1:10" ht="13.5">
      <c r="A132" s="411">
        <f t="shared" si="7"/>
        <v>126</v>
      </c>
      <c r="B132" s="419" t="s">
        <v>716</v>
      </c>
      <c r="C132" s="483">
        <f t="shared" si="15"/>
        <v>220990123</v>
      </c>
      <c r="D132" s="420" t="s">
        <v>795</v>
      </c>
      <c r="E132" s="421" t="s">
        <v>583</v>
      </c>
      <c r="F132" s="425">
        <v>10</v>
      </c>
      <c r="G132" s="426"/>
      <c r="H132" s="431" t="str">
        <f t="shared" si="13"/>
        <v>-</v>
      </c>
      <c r="I132" s="423"/>
      <c r="J132" s="471" t="str">
        <f t="shared" si="14"/>
        <v>-</v>
      </c>
    </row>
    <row r="133" spans="1:10" ht="13.5">
      <c r="A133" s="411">
        <f t="shared" si="7"/>
        <v>127</v>
      </c>
      <c r="B133" s="419" t="s">
        <v>716</v>
      </c>
      <c r="C133" s="483">
        <f t="shared" si="15"/>
        <v>220990124</v>
      </c>
      <c r="D133" s="495" t="s">
        <v>823</v>
      </c>
      <c r="E133" s="494" t="s">
        <v>583</v>
      </c>
      <c r="F133" s="497">
        <v>15</v>
      </c>
      <c r="G133" s="499"/>
      <c r="H133" s="431" t="str">
        <f t="shared" si="13"/>
        <v>-</v>
      </c>
      <c r="I133" s="499"/>
      <c r="J133" s="471" t="str">
        <f t="shared" si="14"/>
        <v>-</v>
      </c>
    </row>
    <row r="134" spans="1:10" ht="13.5">
      <c r="A134" s="411">
        <f t="shared" si="7"/>
        <v>128</v>
      </c>
      <c r="B134" s="419" t="s">
        <v>716</v>
      </c>
      <c r="C134" s="483">
        <f t="shared" si="15"/>
        <v>220990125</v>
      </c>
      <c r="D134" s="495" t="s">
        <v>824</v>
      </c>
      <c r="E134" s="494" t="s">
        <v>583</v>
      </c>
      <c r="F134" s="497">
        <v>20</v>
      </c>
      <c r="G134" s="499"/>
      <c r="H134" s="431" t="str">
        <f t="shared" si="13"/>
        <v>-</v>
      </c>
      <c r="I134" s="499"/>
      <c r="J134" s="471" t="str">
        <f t="shared" si="14"/>
        <v>-</v>
      </c>
    </row>
    <row r="135" spans="1:10" ht="13.5" thickBot="1">
      <c r="A135" s="411">
        <f t="shared" si="7"/>
        <v>129</v>
      </c>
      <c r="B135" s="419" t="s">
        <v>716</v>
      </c>
      <c r="C135" s="483">
        <f t="shared" si="15"/>
        <v>220990126</v>
      </c>
      <c r="D135" s="500" t="s">
        <v>825</v>
      </c>
      <c r="E135" s="501" t="s">
        <v>583</v>
      </c>
      <c r="F135" s="502">
        <v>1</v>
      </c>
      <c r="G135" s="503"/>
      <c r="H135" s="504" t="str">
        <f t="shared" si="13"/>
        <v>-</v>
      </c>
      <c r="I135" s="503"/>
      <c r="J135" s="505" t="str">
        <f t="shared" si="14"/>
        <v>-</v>
      </c>
    </row>
    <row r="136" spans="1:10" ht="13.5" thickBot="1">
      <c r="A136" s="411">
        <f t="shared" si="7"/>
        <v>130</v>
      </c>
      <c r="B136" s="419" t="s">
        <v>716</v>
      </c>
      <c r="C136" s="506" t="s">
        <v>691</v>
      </c>
      <c r="D136" s="406" t="s">
        <v>826</v>
      </c>
      <c r="E136" s="407"/>
      <c r="F136" s="407"/>
      <c r="G136" s="436"/>
      <c r="H136" s="409">
        <f>SUM(H137:H151)</f>
        <v>0</v>
      </c>
      <c r="I136" s="436"/>
      <c r="J136" s="410">
        <f>SUM(J137:J151)</f>
        <v>0</v>
      </c>
    </row>
    <row r="137" spans="1:10" ht="13.5">
      <c r="A137" s="411">
        <f aca="true" t="shared" si="16" ref="A137:A158">A136+1</f>
        <v>131</v>
      </c>
      <c r="B137" s="419" t="s">
        <v>716</v>
      </c>
      <c r="C137" s="507">
        <f>C135+1</f>
        <v>220990127</v>
      </c>
      <c r="D137" s="508" t="s">
        <v>827</v>
      </c>
      <c r="E137" s="484" t="s">
        <v>583</v>
      </c>
      <c r="F137" s="509">
        <v>2</v>
      </c>
      <c r="G137" s="510"/>
      <c r="H137" s="431" t="str">
        <f t="shared" si="13"/>
        <v>-</v>
      </c>
      <c r="I137" s="511"/>
      <c r="J137" s="471" t="str">
        <f t="shared" si="14"/>
        <v>-</v>
      </c>
    </row>
    <row r="138" spans="1:10" ht="13.5">
      <c r="A138" s="411">
        <f t="shared" si="16"/>
        <v>132</v>
      </c>
      <c r="B138" s="419" t="s">
        <v>716</v>
      </c>
      <c r="C138" s="507">
        <f>C137+1</f>
        <v>220990128</v>
      </c>
      <c r="D138" s="488" t="s">
        <v>828</v>
      </c>
      <c r="E138" s="429" t="s">
        <v>583</v>
      </c>
      <c r="F138" s="430">
        <v>2</v>
      </c>
      <c r="G138" s="448"/>
      <c r="H138" s="431" t="str">
        <f t="shared" si="13"/>
        <v>-</v>
      </c>
      <c r="I138" s="452"/>
      <c r="J138" s="471" t="str">
        <f t="shared" si="14"/>
        <v>-</v>
      </c>
    </row>
    <row r="139" spans="1:10" ht="13.5">
      <c r="A139" s="411">
        <f t="shared" si="16"/>
        <v>133</v>
      </c>
      <c r="B139" s="419" t="s">
        <v>716</v>
      </c>
      <c r="C139" s="507">
        <f aca="true" t="shared" si="17" ref="C139:C151">C138+1</f>
        <v>220990129</v>
      </c>
      <c r="D139" s="488" t="s">
        <v>829</v>
      </c>
      <c r="E139" s="429" t="s">
        <v>583</v>
      </c>
      <c r="F139" s="430">
        <v>1</v>
      </c>
      <c r="G139" s="448"/>
      <c r="H139" s="431" t="str">
        <f t="shared" si="13"/>
        <v>-</v>
      </c>
      <c r="I139" s="452"/>
      <c r="J139" s="471" t="str">
        <f t="shared" si="14"/>
        <v>-</v>
      </c>
    </row>
    <row r="140" spans="1:10" ht="13.5">
      <c r="A140" s="411">
        <f t="shared" si="16"/>
        <v>134</v>
      </c>
      <c r="B140" s="419" t="s">
        <v>716</v>
      </c>
      <c r="C140" s="507">
        <f t="shared" si="17"/>
        <v>220990130</v>
      </c>
      <c r="D140" s="449" t="s">
        <v>830</v>
      </c>
      <c r="E140" s="457"/>
      <c r="F140" s="444"/>
      <c r="G140" s="431"/>
      <c r="H140" s="431" t="str">
        <f t="shared" si="13"/>
        <v>-</v>
      </c>
      <c r="I140" s="452"/>
      <c r="J140" s="471" t="str">
        <f t="shared" si="14"/>
        <v>-</v>
      </c>
    </row>
    <row r="141" spans="1:10" ht="13.5">
      <c r="A141" s="411">
        <f t="shared" si="16"/>
        <v>135</v>
      </c>
      <c r="B141" s="419" t="s">
        <v>716</v>
      </c>
      <c r="C141" s="507">
        <f t="shared" si="17"/>
        <v>220990131</v>
      </c>
      <c r="D141" s="453" t="s">
        <v>737</v>
      </c>
      <c r="E141" s="494" t="s">
        <v>165</v>
      </c>
      <c r="F141" s="495">
        <v>50</v>
      </c>
      <c r="G141" s="452"/>
      <c r="H141" s="431" t="str">
        <f t="shared" si="13"/>
        <v>-</v>
      </c>
      <c r="I141" s="452"/>
      <c r="J141" s="471" t="str">
        <f t="shared" si="14"/>
        <v>-</v>
      </c>
    </row>
    <row r="142" spans="1:10" ht="13.5">
      <c r="A142" s="411">
        <f t="shared" si="16"/>
        <v>136</v>
      </c>
      <c r="B142" s="419" t="s">
        <v>716</v>
      </c>
      <c r="C142" s="507">
        <f t="shared" si="17"/>
        <v>220990132</v>
      </c>
      <c r="D142" s="453" t="s">
        <v>785</v>
      </c>
      <c r="E142" s="494" t="s">
        <v>165</v>
      </c>
      <c r="F142" s="495">
        <v>60</v>
      </c>
      <c r="G142" s="452"/>
      <c r="H142" s="431" t="str">
        <f t="shared" si="13"/>
        <v>-</v>
      </c>
      <c r="I142" s="452"/>
      <c r="J142" s="471" t="str">
        <f t="shared" si="14"/>
        <v>-</v>
      </c>
    </row>
    <row r="143" spans="1:10" ht="13.5">
      <c r="A143" s="411">
        <f t="shared" si="16"/>
        <v>137</v>
      </c>
      <c r="B143" s="419" t="s">
        <v>716</v>
      </c>
      <c r="C143" s="507">
        <f t="shared" si="17"/>
        <v>220990133</v>
      </c>
      <c r="D143" s="453" t="s">
        <v>821</v>
      </c>
      <c r="E143" s="494" t="s">
        <v>165</v>
      </c>
      <c r="F143" s="496">
        <v>25</v>
      </c>
      <c r="G143" s="452"/>
      <c r="H143" s="431" t="str">
        <f t="shared" si="13"/>
        <v>-</v>
      </c>
      <c r="I143" s="452"/>
      <c r="J143" s="471" t="str">
        <f t="shared" si="14"/>
        <v>-</v>
      </c>
    </row>
    <row r="144" spans="1:10" ht="13.5">
      <c r="A144" s="411">
        <f t="shared" si="16"/>
        <v>138</v>
      </c>
      <c r="B144" s="419" t="s">
        <v>716</v>
      </c>
      <c r="C144" s="507">
        <f t="shared" si="17"/>
        <v>220990134</v>
      </c>
      <c r="D144" s="453" t="s">
        <v>822</v>
      </c>
      <c r="E144" s="494" t="s">
        <v>165</v>
      </c>
      <c r="F144" s="496">
        <v>55</v>
      </c>
      <c r="G144" s="452"/>
      <c r="H144" s="431" t="str">
        <f t="shared" si="13"/>
        <v>-</v>
      </c>
      <c r="I144" s="452"/>
      <c r="J144" s="471" t="str">
        <f t="shared" si="14"/>
        <v>-</v>
      </c>
    </row>
    <row r="145" spans="1:10" ht="13.5">
      <c r="A145" s="411">
        <f t="shared" si="16"/>
        <v>139</v>
      </c>
      <c r="B145" s="419" t="s">
        <v>716</v>
      </c>
      <c r="C145" s="507">
        <f t="shared" si="17"/>
        <v>220990135</v>
      </c>
      <c r="D145" s="453" t="s">
        <v>831</v>
      </c>
      <c r="E145" s="494" t="s">
        <v>165</v>
      </c>
      <c r="F145" s="497">
        <v>10</v>
      </c>
      <c r="G145" s="498"/>
      <c r="H145" s="431" t="str">
        <f t="shared" si="13"/>
        <v>-</v>
      </c>
      <c r="I145" s="452"/>
      <c r="J145" s="471" t="str">
        <f t="shared" si="14"/>
        <v>-</v>
      </c>
    </row>
    <row r="146" spans="1:10" ht="13.5">
      <c r="A146" s="411">
        <f t="shared" si="16"/>
        <v>140</v>
      </c>
      <c r="B146" s="419" t="s">
        <v>716</v>
      </c>
      <c r="C146" s="507">
        <f t="shared" si="17"/>
        <v>220990136</v>
      </c>
      <c r="D146" s="453" t="s">
        <v>797</v>
      </c>
      <c r="E146" s="494" t="s">
        <v>165</v>
      </c>
      <c r="F146" s="497">
        <v>35</v>
      </c>
      <c r="G146" s="498"/>
      <c r="H146" s="431" t="str">
        <f t="shared" si="13"/>
        <v>-</v>
      </c>
      <c r="I146" s="452"/>
      <c r="J146" s="471" t="str">
        <f t="shared" si="14"/>
        <v>-</v>
      </c>
    </row>
    <row r="147" spans="1:10" ht="13.5">
      <c r="A147" s="411">
        <f t="shared" si="16"/>
        <v>141</v>
      </c>
      <c r="B147" s="419" t="s">
        <v>716</v>
      </c>
      <c r="C147" s="507">
        <f t="shared" si="17"/>
        <v>220990137</v>
      </c>
      <c r="D147" s="420" t="s">
        <v>795</v>
      </c>
      <c r="E147" s="421" t="s">
        <v>583</v>
      </c>
      <c r="F147" s="425">
        <v>4</v>
      </c>
      <c r="G147" s="426"/>
      <c r="H147" s="431" t="str">
        <f t="shared" si="13"/>
        <v>-</v>
      </c>
      <c r="I147" s="452"/>
      <c r="J147" s="471" t="str">
        <f t="shared" si="14"/>
        <v>-</v>
      </c>
    </row>
    <row r="148" spans="1:10" ht="13.5">
      <c r="A148" s="411">
        <f t="shared" si="16"/>
        <v>142</v>
      </c>
      <c r="B148" s="419" t="s">
        <v>716</v>
      </c>
      <c r="C148" s="507">
        <f t="shared" si="17"/>
        <v>220990138</v>
      </c>
      <c r="D148" s="495" t="s">
        <v>823</v>
      </c>
      <c r="E148" s="494" t="s">
        <v>583</v>
      </c>
      <c r="F148" s="497">
        <v>10</v>
      </c>
      <c r="G148" s="499"/>
      <c r="H148" s="431" t="str">
        <f t="shared" si="13"/>
        <v>-</v>
      </c>
      <c r="I148" s="452"/>
      <c r="J148" s="471" t="str">
        <f t="shared" si="14"/>
        <v>-</v>
      </c>
    </row>
    <row r="149" spans="1:10" ht="13.5">
      <c r="A149" s="411">
        <f t="shared" si="16"/>
        <v>143</v>
      </c>
      <c r="B149" s="419" t="s">
        <v>716</v>
      </c>
      <c r="C149" s="507">
        <f t="shared" si="17"/>
        <v>220990139</v>
      </c>
      <c r="D149" s="495" t="s">
        <v>824</v>
      </c>
      <c r="E149" s="494" t="s">
        <v>583</v>
      </c>
      <c r="F149" s="497">
        <v>15</v>
      </c>
      <c r="G149" s="499"/>
      <c r="H149" s="431" t="str">
        <f t="shared" si="13"/>
        <v>-</v>
      </c>
      <c r="I149" s="452"/>
      <c r="J149" s="471" t="str">
        <f t="shared" si="14"/>
        <v>-</v>
      </c>
    </row>
    <row r="150" spans="1:10" ht="46.15" customHeight="1">
      <c r="A150" s="411">
        <f t="shared" si="16"/>
        <v>144</v>
      </c>
      <c r="B150" s="419" t="s">
        <v>716</v>
      </c>
      <c r="C150" s="507">
        <f t="shared" si="17"/>
        <v>220990140</v>
      </c>
      <c r="D150" s="428" t="s">
        <v>750</v>
      </c>
      <c r="E150" s="457" t="s">
        <v>226</v>
      </c>
      <c r="F150" s="430">
        <v>16</v>
      </c>
      <c r="G150" s="448"/>
      <c r="H150" s="431" t="str">
        <f t="shared" si="13"/>
        <v>-</v>
      </c>
      <c r="I150" s="431"/>
      <c r="J150" s="471" t="str">
        <f t="shared" si="14"/>
        <v>-</v>
      </c>
    </row>
    <row r="151" spans="1:10" ht="13.5" thickBot="1">
      <c r="A151" s="411">
        <f t="shared" si="16"/>
        <v>145</v>
      </c>
      <c r="B151" s="419" t="s">
        <v>716</v>
      </c>
      <c r="C151" s="507">
        <f t="shared" si="17"/>
        <v>220990141</v>
      </c>
      <c r="D151" s="500" t="s">
        <v>825</v>
      </c>
      <c r="E151" s="501" t="s">
        <v>583</v>
      </c>
      <c r="F151" s="502">
        <v>1</v>
      </c>
      <c r="G151" s="503"/>
      <c r="H151" s="431" t="str">
        <f t="shared" si="13"/>
        <v>-</v>
      </c>
      <c r="I151" s="452"/>
      <c r="J151" s="471" t="str">
        <f t="shared" si="14"/>
        <v>-</v>
      </c>
    </row>
    <row r="152" spans="1:10" ht="18" customHeight="1" thickBot="1">
      <c r="A152" s="411">
        <f t="shared" si="16"/>
        <v>146</v>
      </c>
      <c r="B152" s="419" t="s">
        <v>716</v>
      </c>
      <c r="C152" s="460" t="s">
        <v>693</v>
      </c>
      <c r="D152" s="461" t="s">
        <v>832</v>
      </c>
      <c r="E152" s="462"/>
      <c r="F152" s="407"/>
      <c r="G152" s="463"/>
      <c r="H152" s="512">
        <f>SUM(H153:H158)</f>
        <v>0</v>
      </c>
      <c r="I152" s="513"/>
      <c r="J152" s="514">
        <f>SUM(J153:J158)</f>
        <v>0</v>
      </c>
    </row>
    <row r="153" spans="1:10" ht="13.5">
      <c r="A153" s="411">
        <f t="shared" si="16"/>
        <v>147</v>
      </c>
      <c r="B153" s="419" t="s">
        <v>716</v>
      </c>
      <c r="C153" s="412">
        <f>C151+1</f>
        <v>220990142</v>
      </c>
      <c r="D153" s="515" t="s">
        <v>833</v>
      </c>
      <c r="E153" s="516" t="s">
        <v>165</v>
      </c>
      <c r="F153" s="517">
        <v>17</v>
      </c>
      <c r="G153" s="511"/>
      <c r="H153" s="440" t="str">
        <f aca="true" t="shared" si="18" ref="H153:H158">IF(F153*G153&gt;0,F153*G153,"-")</f>
        <v>-</v>
      </c>
      <c r="I153" s="518"/>
      <c r="J153" s="441" t="str">
        <f aca="true" t="shared" si="19" ref="J153:J158">IF(F153*I153&gt;0,F153*I153,"-")</f>
        <v>-</v>
      </c>
    </row>
    <row r="154" spans="1:10" ht="13.5">
      <c r="A154" s="411">
        <f t="shared" si="16"/>
        <v>148</v>
      </c>
      <c r="B154" s="419" t="s">
        <v>716</v>
      </c>
      <c r="C154" s="412">
        <f>C153+1</f>
        <v>220990143</v>
      </c>
      <c r="D154" s="453" t="s">
        <v>834</v>
      </c>
      <c r="E154" s="450" t="s">
        <v>165</v>
      </c>
      <c r="F154" s="495">
        <v>17</v>
      </c>
      <c r="G154" s="452"/>
      <c r="H154" s="440" t="str">
        <f t="shared" si="18"/>
        <v>-</v>
      </c>
      <c r="I154" s="499"/>
      <c r="J154" s="441" t="str">
        <f t="shared" si="19"/>
        <v>-</v>
      </c>
    </row>
    <row r="155" spans="1:10" ht="13.5">
      <c r="A155" s="411">
        <f t="shared" si="16"/>
        <v>149</v>
      </c>
      <c r="B155" s="419" t="s">
        <v>716</v>
      </c>
      <c r="C155" s="412">
        <f>C154+1</f>
        <v>220990144</v>
      </c>
      <c r="D155" s="453" t="s">
        <v>835</v>
      </c>
      <c r="E155" s="450" t="s">
        <v>165</v>
      </c>
      <c r="F155" s="495">
        <v>25</v>
      </c>
      <c r="G155" s="452"/>
      <c r="H155" s="440" t="str">
        <f t="shared" si="18"/>
        <v>-</v>
      </c>
      <c r="I155" s="499"/>
      <c r="J155" s="441" t="str">
        <f t="shared" si="19"/>
        <v>-</v>
      </c>
    </row>
    <row r="156" spans="1:10" ht="13.5">
      <c r="A156" s="411">
        <f t="shared" si="16"/>
        <v>150</v>
      </c>
      <c r="B156" s="419" t="s">
        <v>716</v>
      </c>
      <c r="C156" s="412">
        <f>C155+1</f>
        <v>220990145</v>
      </c>
      <c r="D156" s="453" t="s">
        <v>836</v>
      </c>
      <c r="E156" s="450" t="s">
        <v>165</v>
      </c>
      <c r="F156" s="495">
        <v>1</v>
      </c>
      <c r="G156" s="452"/>
      <c r="H156" s="440" t="str">
        <f t="shared" si="18"/>
        <v>-</v>
      </c>
      <c r="I156" s="499"/>
      <c r="J156" s="441" t="str">
        <f t="shared" si="19"/>
        <v>-</v>
      </c>
    </row>
    <row r="157" spans="1:10" ht="13.5">
      <c r="A157" s="411">
        <f t="shared" si="16"/>
        <v>151</v>
      </c>
      <c r="B157" s="419" t="s">
        <v>716</v>
      </c>
      <c r="C157" s="412">
        <f>C156+1</f>
        <v>220990146</v>
      </c>
      <c r="D157" s="453" t="s">
        <v>837</v>
      </c>
      <c r="E157" s="450" t="s">
        <v>583</v>
      </c>
      <c r="F157" s="495">
        <v>1</v>
      </c>
      <c r="G157" s="452"/>
      <c r="H157" s="440" t="str">
        <f t="shared" si="18"/>
        <v>-</v>
      </c>
      <c r="I157" s="499"/>
      <c r="J157" s="441" t="str">
        <f t="shared" si="19"/>
        <v>-</v>
      </c>
    </row>
    <row r="158" spans="1:10" ht="13.5" thickBot="1">
      <c r="A158" s="411">
        <f t="shared" si="16"/>
        <v>152</v>
      </c>
      <c r="B158" s="419" t="s">
        <v>716</v>
      </c>
      <c r="C158" s="412">
        <f>C157+1</f>
        <v>220990147</v>
      </c>
      <c r="D158" s="453" t="s">
        <v>838</v>
      </c>
      <c r="E158" s="450" t="s">
        <v>165</v>
      </c>
      <c r="F158" s="495">
        <v>17</v>
      </c>
      <c r="G158" s="452"/>
      <c r="H158" s="440" t="str">
        <f t="shared" si="18"/>
        <v>-</v>
      </c>
      <c r="I158" s="499"/>
      <c r="J158" s="441" t="str">
        <f t="shared" si="19"/>
        <v>-</v>
      </c>
    </row>
    <row r="159" spans="1:10" ht="13.5" thickBot="1">
      <c r="A159" s="377"/>
      <c r="B159" s="378"/>
      <c r="C159" s="378"/>
      <c r="D159" s="519" t="s">
        <v>839</v>
      </c>
      <c r="E159" s="378"/>
      <c r="F159" s="378"/>
      <c r="G159" s="378"/>
      <c r="H159" s="520">
        <f>H152+H136+H117+H107+H45+H6</f>
        <v>0</v>
      </c>
      <c r="I159" s="378"/>
      <c r="J159" s="521">
        <f>J152+J136+J117+J107+J45+J6</f>
        <v>0</v>
      </c>
    </row>
    <row r="161" ht="13.5">
      <c r="A161" s="396" t="s">
        <v>94</v>
      </c>
    </row>
    <row r="162" spans="1:10" ht="62.45" customHeight="1">
      <c r="A162" s="586" t="s">
        <v>840</v>
      </c>
      <c r="B162" s="587"/>
      <c r="C162" s="587"/>
      <c r="D162" s="587"/>
      <c r="E162" s="587"/>
      <c r="F162" s="587"/>
      <c r="G162" s="587"/>
      <c r="H162" s="587"/>
      <c r="I162" s="587"/>
      <c r="J162" s="587"/>
    </row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</sheetData>
  <mergeCells count="3">
    <mergeCell ref="A2:J2"/>
    <mergeCell ref="G3:J3"/>
    <mergeCell ref="A162:J162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6"/>
  <sheetViews>
    <sheetView showGridLines="0" workbookViewId="0" topLeftCell="A1">
      <pane ySplit="1" topLeftCell="A191" activePane="bottomLeft" state="frozen"/>
      <selection pane="bottomLeft" activeCell="Y260" sqref="Y26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47"/>
      <c r="C1" s="47"/>
      <c r="D1" s="48" t="s">
        <v>0</v>
      </c>
      <c r="E1" s="47"/>
      <c r="F1" s="49" t="s">
        <v>49</v>
      </c>
      <c r="G1" s="592" t="s">
        <v>50</v>
      </c>
      <c r="H1" s="592"/>
      <c r="I1" s="50"/>
      <c r="J1" s="49" t="s">
        <v>51</v>
      </c>
      <c r="K1" s="48" t="s">
        <v>52</v>
      </c>
      <c r="L1" s="49" t="s">
        <v>53</v>
      </c>
      <c r="M1" s="49"/>
      <c r="N1" s="49"/>
      <c r="O1" s="49"/>
      <c r="P1" s="49"/>
      <c r="Q1" s="49"/>
      <c r="R1" s="49"/>
      <c r="S1" s="49"/>
      <c r="T1" s="49"/>
      <c r="U1" s="12"/>
      <c r="V1" s="1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95" customHeight="1">
      <c r="L2" s="593" t="s">
        <v>3</v>
      </c>
      <c r="M2" s="594"/>
      <c r="N2" s="594"/>
      <c r="O2" s="594"/>
      <c r="P2" s="594"/>
      <c r="Q2" s="594"/>
      <c r="R2" s="594"/>
      <c r="S2" s="594"/>
      <c r="T2" s="594"/>
      <c r="U2" s="594"/>
      <c r="V2" s="594"/>
      <c r="AT2" s="14" t="s">
        <v>46</v>
      </c>
      <c r="AZ2" s="51" t="s">
        <v>54</v>
      </c>
      <c r="BA2" s="51" t="s">
        <v>1</v>
      </c>
      <c r="BB2" s="51" t="s">
        <v>1</v>
      </c>
      <c r="BC2" s="51" t="s">
        <v>55</v>
      </c>
      <c r="BD2" s="51" t="s">
        <v>47</v>
      </c>
    </row>
    <row r="3" spans="2:56" ht="6.95" customHeight="1">
      <c r="B3" s="15"/>
      <c r="C3" s="16"/>
      <c r="D3" s="16"/>
      <c r="E3" s="16"/>
      <c r="F3" s="16"/>
      <c r="G3" s="16"/>
      <c r="H3" s="16"/>
      <c r="I3" s="52"/>
      <c r="J3" s="16"/>
      <c r="K3" s="17"/>
      <c r="AT3" s="14" t="s">
        <v>47</v>
      </c>
      <c r="AZ3" s="51" t="s">
        <v>56</v>
      </c>
      <c r="BA3" s="51" t="s">
        <v>1</v>
      </c>
      <c r="BB3" s="51" t="s">
        <v>1</v>
      </c>
      <c r="BC3" s="51" t="s">
        <v>57</v>
      </c>
      <c r="BD3" s="51" t="s">
        <v>47</v>
      </c>
    </row>
    <row r="4" spans="2:56" ht="36.95" customHeight="1">
      <c r="B4" s="18"/>
      <c r="C4" s="19"/>
      <c r="D4" s="20" t="s">
        <v>58</v>
      </c>
      <c r="E4" s="19"/>
      <c r="F4" s="19"/>
      <c r="G4" s="19"/>
      <c r="H4" s="19"/>
      <c r="I4" s="53"/>
      <c r="J4" s="19"/>
      <c r="K4" s="21"/>
      <c r="M4" s="22" t="s">
        <v>6</v>
      </c>
      <c r="AT4" s="14" t="s">
        <v>2</v>
      </c>
      <c r="AZ4" s="51" t="s">
        <v>59</v>
      </c>
      <c r="BA4" s="51" t="s">
        <v>1</v>
      </c>
      <c r="BB4" s="51" t="s">
        <v>1</v>
      </c>
      <c r="BC4" s="51" t="s">
        <v>60</v>
      </c>
      <c r="BD4" s="51" t="s">
        <v>47</v>
      </c>
    </row>
    <row r="5" spans="2:56" ht="6.95" customHeight="1">
      <c r="B5" s="18"/>
      <c r="C5" s="19"/>
      <c r="D5" s="19"/>
      <c r="E5" s="19"/>
      <c r="F5" s="19"/>
      <c r="G5" s="19"/>
      <c r="H5" s="19"/>
      <c r="I5" s="53"/>
      <c r="J5" s="19"/>
      <c r="K5" s="21"/>
      <c r="AZ5" s="51" t="s">
        <v>61</v>
      </c>
      <c r="BA5" s="51" t="s">
        <v>1</v>
      </c>
      <c r="BB5" s="51" t="s">
        <v>1</v>
      </c>
      <c r="BC5" s="51" t="s">
        <v>62</v>
      </c>
      <c r="BD5" s="51" t="s">
        <v>47</v>
      </c>
    </row>
    <row r="6" spans="2:56" ht="15">
      <c r="B6" s="18"/>
      <c r="C6" s="19"/>
      <c r="D6" s="24" t="s">
        <v>7</v>
      </c>
      <c r="E6" s="19"/>
      <c r="F6" s="19"/>
      <c r="G6" s="19"/>
      <c r="H6" s="19"/>
      <c r="I6" s="53"/>
      <c r="J6" s="19"/>
      <c r="K6" s="21"/>
      <c r="AZ6" s="51" t="s">
        <v>63</v>
      </c>
      <c r="BA6" s="51" t="s">
        <v>1</v>
      </c>
      <c r="BB6" s="51" t="s">
        <v>1</v>
      </c>
      <c r="BC6" s="51" t="s">
        <v>64</v>
      </c>
      <c r="BD6" s="51" t="s">
        <v>47</v>
      </c>
    </row>
    <row r="7" spans="2:56" ht="22.5" customHeight="1">
      <c r="B7" s="18"/>
      <c r="C7" s="19"/>
      <c r="D7" s="19"/>
      <c r="E7" s="595" t="s">
        <v>8</v>
      </c>
      <c r="F7" s="596"/>
      <c r="G7" s="596"/>
      <c r="H7" s="596"/>
      <c r="I7" s="53"/>
      <c r="J7" s="19"/>
      <c r="K7" s="21"/>
      <c r="AZ7" s="51" t="s">
        <v>65</v>
      </c>
      <c r="BA7" s="51" t="s">
        <v>1</v>
      </c>
      <c r="BB7" s="51" t="s">
        <v>1</v>
      </c>
      <c r="BC7" s="51" t="s">
        <v>66</v>
      </c>
      <c r="BD7" s="51" t="s">
        <v>47</v>
      </c>
    </row>
    <row r="8" spans="2:11" s="1" customFormat="1" ht="15">
      <c r="B8" s="25"/>
      <c r="C8" s="26"/>
      <c r="D8" s="24" t="s">
        <v>67</v>
      </c>
      <c r="E8" s="26"/>
      <c r="F8" s="26"/>
      <c r="G8" s="26"/>
      <c r="H8" s="26"/>
      <c r="I8" s="54"/>
      <c r="J8" s="26"/>
      <c r="K8" s="27"/>
    </row>
    <row r="9" spans="2:11" s="1" customFormat="1" ht="36.95" customHeight="1">
      <c r="B9" s="25"/>
      <c r="C9" s="26"/>
      <c r="D9" s="26"/>
      <c r="E9" s="597" t="s">
        <v>68</v>
      </c>
      <c r="F9" s="598"/>
      <c r="G9" s="598"/>
      <c r="H9" s="598"/>
      <c r="I9" s="54"/>
      <c r="J9" s="26"/>
      <c r="K9" s="27"/>
    </row>
    <row r="10" spans="2:11" s="1" customFormat="1" ht="13.5">
      <c r="B10" s="25"/>
      <c r="C10" s="26"/>
      <c r="D10" s="26"/>
      <c r="E10" s="26"/>
      <c r="F10" s="26"/>
      <c r="G10" s="26"/>
      <c r="H10" s="26"/>
      <c r="I10" s="54"/>
      <c r="J10" s="26"/>
      <c r="K10" s="27"/>
    </row>
    <row r="11" spans="2:11" s="1" customFormat="1" ht="14.45" customHeight="1">
      <c r="B11" s="25"/>
      <c r="C11" s="26"/>
      <c r="D11" s="24" t="s">
        <v>9</v>
      </c>
      <c r="E11" s="26"/>
      <c r="F11" s="23" t="s">
        <v>10</v>
      </c>
      <c r="G11" s="26"/>
      <c r="H11" s="26"/>
      <c r="I11" s="55" t="s">
        <v>11</v>
      </c>
      <c r="J11" s="23" t="s">
        <v>1</v>
      </c>
      <c r="K11" s="27"/>
    </row>
    <row r="12" spans="2:11" s="1" customFormat="1" ht="14.45" customHeight="1">
      <c r="B12" s="25"/>
      <c r="C12" s="26"/>
      <c r="D12" s="24" t="s">
        <v>12</v>
      </c>
      <c r="E12" s="26"/>
      <c r="F12" s="23" t="s">
        <v>13</v>
      </c>
      <c r="G12" s="26"/>
      <c r="H12" s="26"/>
      <c r="I12" s="55" t="s">
        <v>14</v>
      </c>
      <c r="J12" s="56">
        <v>42879</v>
      </c>
      <c r="K12" s="27"/>
    </row>
    <row r="13" spans="2:11" s="1" customFormat="1" ht="10.9" customHeight="1">
      <c r="B13" s="25"/>
      <c r="C13" s="26"/>
      <c r="D13" s="26"/>
      <c r="E13" s="26"/>
      <c r="F13" s="26"/>
      <c r="G13" s="26"/>
      <c r="H13" s="26"/>
      <c r="I13" s="54"/>
      <c r="J13" s="26"/>
      <c r="K13" s="27"/>
    </row>
    <row r="14" spans="2:11" s="1" customFormat="1" ht="14.45" customHeight="1">
      <c r="B14" s="25"/>
      <c r="C14" s="26"/>
      <c r="D14" s="24" t="s">
        <v>15</v>
      </c>
      <c r="E14" s="26"/>
      <c r="F14" s="26"/>
      <c r="G14" s="26"/>
      <c r="H14" s="26"/>
      <c r="I14" s="55" t="s">
        <v>16</v>
      </c>
      <c r="J14" s="23" t="s">
        <v>17</v>
      </c>
      <c r="K14" s="27"/>
    </row>
    <row r="15" spans="2:11" s="1" customFormat="1" ht="18" customHeight="1">
      <c r="B15" s="25"/>
      <c r="C15" s="26"/>
      <c r="D15" s="26"/>
      <c r="E15" s="23" t="s">
        <v>18</v>
      </c>
      <c r="F15" s="26"/>
      <c r="G15" s="26"/>
      <c r="H15" s="26"/>
      <c r="I15" s="55" t="s">
        <v>19</v>
      </c>
      <c r="J15" s="23" t="s">
        <v>20</v>
      </c>
      <c r="K15" s="27"/>
    </row>
    <row r="16" spans="2:11" s="1" customFormat="1" ht="6.95" customHeight="1">
      <c r="B16" s="25"/>
      <c r="C16" s="26"/>
      <c r="D16" s="26"/>
      <c r="E16" s="26"/>
      <c r="F16" s="26"/>
      <c r="G16" s="26"/>
      <c r="H16" s="26"/>
      <c r="I16" s="54"/>
      <c r="J16" s="26"/>
      <c r="K16" s="27"/>
    </row>
    <row r="17" spans="2:11" s="1" customFormat="1" ht="14.45" customHeight="1">
      <c r="B17" s="25"/>
      <c r="C17" s="26"/>
      <c r="D17" s="24" t="s">
        <v>21</v>
      </c>
      <c r="E17" s="26"/>
      <c r="F17" s="26"/>
      <c r="G17" s="26"/>
      <c r="H17" s="26"/>
      <c r="I17" s="55" t="s">
        <v>16</v>
      </c>
      <c r="J17" s="23" t="e">
        <f>IF(#REF!="Vyplň údaj","",IF(#REF!="","",#REF!))</f>
        <v>#REF!</v>
      </c>
      <c r="K17" s="27"/>
    </row>
    <row r="18" spans="2:11" s="1" customFormat="1" ht="18" customHeight="1">
      <c r="B18" s="25"/>
      <c r="C18" s="26"/>
      <c r="D18" s="26"/>
      <c r="E18" s="23" t="e">
        <f>IF(#REF!="Vyplň údaj","",IF(#REF!="","",#REF!))</f>
        <v>#REF!</v>
      </c>
      <c r="F18" s="26"/>
      <c r="G18" s="26"/>
      <c r="H18" s="26"/>
      <c r="I18" s="55" t="s">
        <v>19</v>
      </c>
      <c r="J18" s="23" t="e">
        <f>IF(#REF!="Vyplň údaj","",IF(#REF!="","",#REF!))</f>
        <v>#REF!</v>
      </c>
      <c r="K18" s="27"/>
    </row>
    <row r="19" spans="2:11" s="1" customFormat="1" ht="6.95" customHeight="1">
      <c r="B19" s="25"/>
      <c r="C19" s="26"/>
      <c r="D19" s="26"/>
      <c r="E19" s="26"/>
      <c r="F19" s="26"/>
      <c r="G19" s="26"/>
      <c r="H19" s="26"/>
      <c r="I19" s="54"/>
      <c r="J19" s="26"/>
      <c r="K19" s="27"/>
    </row>
    <row r="20" spans="2:11" s="1" customFormat="1" ht="14.45" customHeight="1">
      <c r="B20" s="25"/>
      <c r="C20" s="26"/>
      <c r="D20" s="24" t="s">
        <v>22</v>
      </c>
      <c r="E20" s="26"/>
      <c r="F20" s="26"/>
      <c r="G20" s="26"/>
      <c r="H20" s="26"/>
      <c r="I20" s="55" t="s">
        <v>16</v>
      </c>
      <c r="J20" s="23" t="s">
        <v>23</v>
      </c>
      <c r="K20" s="27"/>
    </row>
    <row r="21" spans="2:11" s="1" customFormat="1" ht="18" customHeight="1">
      <c r="B21" s="25"/>
      <c r="C21" s="26"/>
      <c r="D21" s="26"/>
      <c r="E21" s="23" t="s">
        <v>24</v>
      </c>
      <c r="F21" s="26"/>
      <c r="G21" s="26"/>
      <c r="H21" s="26"/>
      <c r="I21" s="55" t="s">
        <v>19</v>
      </c>
      <c r="J21" s="23" t="s">
        <v>25</v>
      </c>
      <c r="K21" s="27"/>
    </row>
    <row r="22" spans="2:11" s="1" customFormat="1" ht="6.95" customHeight="1">
      <c r="B22" s="25"/>
      <c r="C22" s="26"/>
      <c r="D22" s="26"/>
      <c r="E22" s="26"/>
      <c r="F22" s="26"/>
      <c r="G22" s="26"/>
      <c r="H22" s="26"/>
      <c r="I22" s="54"/>
      <c r="J22" s="26"/>
      <c r="K22" s="27"/>
    </row>
    <row r="23" spans="2:11" s="1" customFormat="1" ht="14.45" customHeight="1">
      <c r="B23" s="25"/>
      <c r="C23" s="26"/>
      <c r="D23" s="24" t="s">
        <v>26</v>
      </c>
      <c r="E23" s="26"/>
      <c r="F23" s="26"/>
      <c r="G23" s="26"/>
      <c r="H23" s="26"/>
      <c r="I23" s="54"/>
      <c r="J23" s="26"/>
      <c r="K23" s="27"/>
    </row>
    <row r="24" spans="2:11" s="2" customFormat="1" ht="22.5" customHeight="1">
      <c r="B24" s="57"/>
      <c r="C24" s="58"/>
      <c r="D24" s="58"/>
      <c r="E24" s="599" t="s">
        <v>1</v>
      </c>
      <c r="F24" s="599"/>
      <c r="G24" s="599"/>
      <c r="H24" s="599"/>
      <c r="I24" s="59"/>
      <c r="J24" s="58"/>
      <c r="K24" s="60"/>
    </row>
    <row r="25" spans="2:11" s="1" customFormat="1" ht="6.95" customHeight="1">
      <c r="B25" s="25"/>
      <c r="C25" s="26"/>
      <c r="D25" s="26"/>
      <c r="E25" s="26"/>
      <c r="F25" s="26"/>
      <c r="G25" s="26"/>
      <c r="H25" s="26"/>
      <c r="I25" s="54"/>
      <c r="J25" s="26"/>
      <c r="K25" s="27"/>
    </row>
    <row r="26" spans="2:11" s="1" customFormat="1" ht="6.95" customHeight="1">
      <c r="B26" s="25"/>
      <c r="C26" s="26"/>
      <c r="D26" s="38"/>
      <c r="E26" s="38"/>
      <c r="F26" s="38"/>
      <c r="G26" s="38"/>
      <c r="H26" s="38"/>
      <c r="I26" s="61"/>
      <c r="J26" s="38"/>
      <c r="K26" s="62"/>
    </row>
    <row r="27" spans="2:11" s="1" customFormat="1" ht="25.35" customHeight="1">
      <c r="B27" s="25"/>
      <c r="C27" s="26"/>
      <c r="D27" s="63" t="s">
        <v>27</v>
      </c>
      <c r="E27" s="26"/>
      <c r="F27" s="26"/>
      <c r="G27" s="26"/>
      <c r="H27" s="26"/>
      <c r="I27" s="54"/>
      <c r="J27" s="64">
        <f>ROUND(J89,2)</f>
        <v>0</v>
      </c>
      <c r="K27" s="27"/>
    </row>
    <row r="28" spans="2:11" s="1" customFormat="1" ht="6.95" customHeight="1">
      <c r="B28" s="25"/>
      <c r="C28" s="26"/>
      <c r="D28" s="38"/>
      <c r="E28" s="38"/>
      <c r="F28" s="38"/>
      <c r="G28" s="38"/>
      <c r="H28" s="38"/>
      <c r="I28" s="61"/>
      <c r="J28" s="38"/>
      <c r="K28" s="62"/>
    </row>
    <row r="29" spans="2:11" s="1" customFormat="1" ht="14.45" customHeight="1">
      <c r="B29" s="25"/>
      <c r="C29" s="26"/>
      <c r="D29" s="26"/>
      <c r="E29" s="26"/>
      <c r="F29" s="28" t="s">
        <v>29</v>
      </c>
      <c r="G29" s="26"/>
      <c r="H29" s="26"/>
      <c r="I29" s="65" t="s">
        <v>28</v>
      </c>
      <c r="J29" s="28" t="s">
        <v>30</v>
      </c>
      <c r="K29" s="27"/>
    </row>
    <row r="30" spans="2:11" s="1" customFormat="1" ht="14.45" customHeight="1">
      <c r="B30" s="25"/>
      <c r="C30" s="26"/>
      <c r="D30" s="29" t="s">
        <v>31</v>
      </c>
      <c r="E30" s="29" t="s">
        <v>32</v>
      </c>
      <c r="F30" s="66">
        <f>ROUND(SUM(BE89:BE255),2)</f>
        <v>0</v>
      </c>
      <c r="G30" s="26"/>
      <c r="H30" s="26"/>
      <c r="I30" s="67">
        <v>0.21</v>
      </c>
      <c r="J30" s="66">
        <f>ROUND(ROUND((SUM(BE89:BE255)),2)*I30,2)</f>
        <v>0</v>
      </c>
      <c r="K30" s="27"/>
    </row>
    <row r="31" spans="2:11" s="1" customFormat="1" ht="14.45" customHeight="1">
      <c r="B31" s="25"/>
      <c r="C31" s="26"/>
      <c r="D31" s="26"/>
      <c r="E31" s="29" t="s">
        <v>33</v>
      </c>
      <c r="F31" s="66">
        <f>ROUND(SUM(BF89:BF255),2)</f>
        <v>0</v>
      </c>
      <c r="G31" s="26"/>
      <c r="H31" s="26"/>
      <c r="I31" s="67">
        <v>0.15</v>
      </c>
      <c r="J31" s="66">
        <f>ROUND(ROUND((SUM(BF89:BF255)),2)*I31,2)</f>
        <v>0</v>
      </c>
      <c r="K31" s="27"/>
    </row>
    <row r="32" spans="2:11" s="1" customFormat="1" ht="14.45" customHeight="1" hidden="1">
      <c r="B32" s="25"/>
      <c r="C32" s="26"/>
      <c r="D32" s="26"/>
      <c r="E32" s="29" t="s">
        <v>34</v>
      </c>
      <c r="F32" s="66">
        <f>ROUND(SUM(BG89:BG255),2)</f>
        <v>0</v>
      </c>
      <c r="G32" s="26"/>
      <c r="H32" s="26"/>
      <c r="I32" s="67">
        <v>0.21</v>
      </c>
      <c r="J32" s="66">
        <v>0</v>
      </c>
      <c r="K32" s="27"/>
    </row>
    <row r="33" spans="2:11" s="1" customFormat="1" ht="14.45" customHeight="1" hidden="1">
      <c r="B33" s="25"/>
      <c r="C33" s="26"/>
      <c r="D33" s="26"/>
      <c r="E33" s="29" t="s">
        <v>35</v>
      </c>
      <c r="F33" s="66">
        <f>ROUND(SUM(BH89:BH255),2)</f>
        <v>0</v>
      </c>
      <c r="G33" s="26"/>
      <c r="H33" s="26"/>
      <c r="I33" s="67">
        <v>0.15</v>
      </c>
      <c r="J33" s="66">
        <v>0</v>
      </c>
      <c r="K33" s="27"/>
    </row>
    <row r="34" spans="2:11" s="1" customFormat="1" ht="14.45" customHeight="1" hidden="1">
      <c r="B34" s="25"/>
      <c r="C34" s="26"/>
      <c r="D34" s="26"/>
      <c r="E34" s="29" t="s">
        <v>36</v>
      </c>
      <c r="F34" s="66">
        <f>ROUND(SUM(BI89:BI255),2)</f>
        <v>0</v>
      </c>
      <c r="G34" s="26"/>
      <c r="H34" s="26"/>
      <c r="I34" s="67">
        <v>0</v>
      </c>
      <c r="J34" s="66">
        <v>0</v>
      </c>
      <c r="K34" s="27"/>
    </row>
    <row r="35" spans="2:11" s="1" customFormat="1" ht="6.95" customHeight="1">
      <c r="B35" s="25"/>
      <c r="C35" s="26"/>
      <c r="D35" s="26"/>
      <c r="E35" s="26"/>
      <c r="F35" s="26"/>
      <c r="G35" s="26"/>
      <c r="H35" s="26"/>
      <c r="I35" s="54"/>
      <c r="J35" s="26"/>
      <c r="K35" s="27"/>
    </row>
    <row r="36" spans="2:11" s="1" customFormat="1" ht="25.35" customHeight="1">
      <c r="B36" s="25"/>
      <c r="C36" s="68"/>
      <c r="D36" s="69" t="s">
        <v>37</v>
      </c>
      <c r="E36" s="40"/>
      <c r="F36" s="40"/>
      <c r="G36" s="70" t="s">
        <v>38</v>
      </c>
      <c r="H36" s="71" t="s">
        <v>39</v>
      </c>
      <c r="I36" s="72"/>
      <c r="J36" s="73">
        <f>SUM(J27:J34)</f>
        <v>0</v>
      </c>
      <c r="K36" s="74"/>
    </row>
    <row r="37" spans="2:11" s="1" customFormat="1" ht="14.45" customHeight="1">
      <c r="B37" s="30"/>
      <c r="C37" s="31"/>
      <c r="D37" s="31"/>
      <c r="E37" s="31"/>
      <c r="F37" s="31"/>
      <c r="G37" s="31"/>
      <c r="H37" s="31"/>
      <c r="I37" s="75"/>
      <c r="J37" s="31"/>
      <c r="K37" s="32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76"/>
      <c r="J41" s="34"/>
      <c r="K41" s="77"/>
    </row>
    <row r="42" spans="2:11" s="1" customFormat="1" ht="36.95" customHeight="1">
      <c r="B42" s="25"/>
      <c r="C42" s="20" t="s">
        <v>69</v>
      </c>
      <c r="D42" s="26"/>
      <c r="E42" s="26"/>
      <c r="F42" s="26"/>
      <c r="G42" s="26"/>
      <c r="H42" s="26"/>
      <c r="I42" s="54"/>
      <c r="J42" s="26"/>
      <c r="K42" s="27"/>
    </row>
    <row r="43" spans="2:11" s="1" customFormat="1" ht="6.95" customHeight="1">
      <c r="B43" s="25"/>
      <c r="C43" s="26"/>
      <c r="D43" s="26"/>
      <c r="E43" s="26"/>
      <c r="F43" s="26"/>
      <c r="G43" s="26"/>
      <c r="H43" s="26"/>
      <c r="I43" s="54"/>
      <c r="J43" s="26"/>
      <c r="K43" s="27"/>
    </row>
    <row r="44" spans="2:11" s="1" customFormat="1" ht="14.45" customHeight="1">
      <c r="B44" s="25"/>
      <c r="C44" s="24" t="s">
        <v>7</v>
      </c>
      <c r="D44" s="26"/>
      <c r="E44" s="26"/>
      <c r="F44" s="26"/>
      <c r="G44" s="26"/>
      <c r="H44" s="26"/>
      <c r="I44" s="54"/>
      <c r="J44" s="26"/>
      <c r="K44" s="27"/>
    </row>
    <row r="45" spans="2:11" s="1" customFormat="1" ht="22.5" customHeight="1">
      <c r="B45" s="25"/>
      <c r="C45" s="26"/>
      <c r="D45" s="26"/>
      <c r="E45" s="595" t="str">
        <f>E7</f>
        <v>Rekonstrukce elektrorozvodů</v>
      </c>
      <c r="F45" s="596"/>
      <c r="G45" s="596"/>
      <c r="H45" s="596"/>
      <c r="I45" s="54"/>
      <c r="J45" s="26"/>
      <c r="K45" s="27"/>
    </row>
    <row r="46" spans="2:11" s="1" customFormat="1" ht="14.45" customHeight="1">
      <c r="B46" s="25"/>
      <c r="C46" s="24" t="s">
        <v>67</v>
      </c>
      <c r="D46" s="26"/>
      <c r="E46" s="26"/>
      <c r="F46" s="26"/>
      <c r="G46" s="26"/>
      <c r="H46" s="26"/>
      <c r="I46" s="54"/>
      <c r="J46" s="26"/>
      <c r="K46" s="27"/>
    </row>
    <row r="47" spans="2:11" s="1" customFormat="1" ht="23.25" customHeight="1">
      <c r="B47" s="25"/>
      <c r="C47" s="26"/>
      <c r="D47" s="26"/>
      <c r="E47" s="597" t="str">
        <f>E9</f>
        <v>1 - Stavební práce pro 1PP a 1NP</v>
      </c>
      <c r="F47" s="598"/>
      <c r="G47" s="598"/>
      <c r="H47" s="598"/>
      <c r="I47" s="54"/>
      <c r="J47" s="26"/>
      <c r="K47" s="27"/>
    </row>
    <row r="48" spans="2:11" s="1" customFormat="1" ht="6.95" customHeight="1">
      <c r="B48" s="25"/>
      <c r="C48" s="26"/>
      <c r="D48" s="26"/>
      <c r="E48" s="26"/>
      <c r="F48" s="26"/>
      <c r="G48" s="26"/>
      <c r="H48" s="26"/>
      <c r="I48" s="54"/>
      <c r="J48" s="26"/>
      <c r="K48" s="27"/>
    </row>
    <row r="49" spans="2:11" s="1" customFormat="1" ht="18" customHeight="1">
      <c r="B49" s="25"/>
      <c r="C49" s="24" t="s">
        <v>12</v>
      </c>
      <c r="D49" s="26"/>
      <c r="E49" s="26"/>
      <c r="F49" s="23" t="str">
        <f>F12</f>
        <v>Kopidlno čp.1, Střední škola zahradnická</v>
      </c>
      <c r="G49" s="26"/>
      <c r="H49" s="26"/>
      <c r="I49" s="55" t="s">
        <v>14</v>
      </c>
      <c r="J49" s="56">
        <f>IF(J12="","",J12)</f>
        <v>42879</v>
      </c>
      <c r="K49" s="27"/>
    </row>
    <row r="50" spans="2:11" s="1" customFormat="1" ht="6.95" customHeight="1">
      <c r="B50" s="25"/>
      <c r="C50" s="26"/>
      <c r="D50" s="26"/>
      <c r="E50" s="26"/>
      <c r="F50" s="26"/>
      <c r="G50" s="26"/>
      <c r="H50" s="26"/>
      <c r="I50" s="54"/>
      <c r="J50" s="26"/>
      <c r="K50" s="27"/>
    </row>
    <row r="51" spans="2:11" s="1" customFormat="1" ht="15">
      <c r="B51" s="25"/>
      <c r="C51" s="24" t="s">
        <v>15</v>
      </c>
      <c r="D51" s="26"/>
      <c r="E51" s="26"/>
      <c r="F51" s="23" t="str">
        <f>E15</f>
        <v>Střední škola zahradnická Kopidlno</v>
      </c>
      <c r="G51" s="26"/>
      <c r="H51" s="26"/>
      <c r="I51" s="55" t="s">
        <v>22</v>
      </c>
      <c r="J51" s="23" t="str">
        <f>E21</f>
        <v>AMX, s.r.o., Slezská 848, 500 03  Hradec Králové</v>
      </c>
      <c r="K51" s="27"/>
    </row>
    <row r="52" spans="2:11" s="1" customFormat="1" ht="14.45" customHeight="1">
      <c r="B52" s="25"/>
      <c r="C52" s="24" t="s">
        <v>21</v>
      </c>
      <c r="D52" s="26"/>
      <c r="E52" s="26"/>
      <c r="F52" s="23" t="e">
        <f>IF(E18="","",E18)</f>
        <v>#REF!</v>
      </c>
      <c r="G52" s="26"/>
      <c r="H52" s="26"/>
      <c r="I52" s="54"/>
      <c r="J52" s="26"/>
      <c r="K52" s="27"/>
    </row>
    <row r="53" spans="2:11" s="1" customFormat="1" ht="10.35" customHeight="1">
      <c r="B53" s="25"/>
      <c r="C53" s="26"/>
      <c r="D53" s="26"/>
      <c r="E53" s="26"/>
      <c r="F53" s="26"/>
      <c r="G53" s="26"/>
      <c r="H53" s="26"/>
      <c r="I53" s="54"/>
      <c r="J53" s="26"/>
      <c r="K53" s="27"/>
    </row>
    <row r="54" spans="2:11" s="1" customFormat="1" ht="29.25" customHeight="1">
      <c r="B54" s="25"/>
      <c r="C54" s="78" t="s">
        <v>70</v>
      </c>
      <c r="D54" s="68"/>
      <c r="E54" s="68"/>
      <c r="F54" s="68"/>
      <c r="G54" s="68"/>
      <c r="H54" s="68"/>
      <c r="I54" s="79"/>
      <c r="J54" s="80" t="s">
        <v>71</v>
      </c>
      <c r="K54" s="81"/>
    </row>
    <row r="55" spans="2:11" s="1" customFormat="1" ht="10.35" customHeight="1">
      <c r="B55" s="25"/>
      <c r="C55" s="26"/>
      <c r="D55" s="26"/>
      <c r="E55" s="26"/>
      <c r="F55" s="26"/>
      <c r="G55" s="26"/>
      <c r="H55" s="26"/>
      <c r="I55" s="54"/>
      <c r="J55" s="26"/>
      <c r="K55" s="27"/>
    </row>
    <row r="56" spans="2:47" s="1" customFormat="1" ht="29.25" customHeight="1">
      <c r="B56" s="25"/>
      <c r="C56" s="82" t="s">
        <v>72</v>
      </c>
      <c r="D56" s="26"/>
      <c r="E56" s="26"/>
      <c r="F56" s="26"/>
      <c r="G56" s="26"/>
      <c r="H56" s="26"/>
      <c r="I56" s="54"/>
      <c r="J56" s="64">
        <f>J89</f>
        <v>0</v>
      </c>
      <c r="K56" s="27"/>
      <c r="AU56" s="14" t="s">
        <v>73</v>
      </c>
    </row>
    <row r="57" spans="2:11" s="3" customFormat="1" ht="24.95" customHeight="1">
      <c r="B57" s="83"/>
      <c r="C57" s="84"/>
      <c r="D57" s="85" t="s">
        <v>74</v>
      </c>
      <c r="E57" s="86"/>
      <c r="F57" s="86"/>
      <c r="G57" s="86"/>
      <c r="H57" s="86"/>
      <c r="I57" s="87"/>
      <c r="J57" s="88">
        <f>J90</f>
        <v>0</v>
      </c>
      <c r="K57" s="89"/>
    </row>
    <row r="58" spans="2:11" s="4" customFormat="1" ht="19.9" customHeight="1">
      <c r="B58" s="90"/>
      <c r="C58" s="91"/>
      <c r="D58" s="92" t="s">
        <v>75</v>
      </c>
      <c r="E58" s="93"/>
      <c r="F58" s="93"/>
      <c r="G58" s="93"/>
      <c r="H58" s="93"/>
      <c r="I58" s="94"/>
      <c r="J58" s="95">
        <f>J91</f>
        <v>0</v>
      </c>
      <c r="K58" s="96"/>
    </row>
    <row r="59" spans="2:11" s="4" customFormat="1" ht="19.9" customHeight="1">
      <c r="B59" s="90"/>
      <c r="C59" s="91"/>
      <c r="D59" s="92" t="s">
        <v>76</v>
      </c>
      <c r="E59" s="93"/>
      <c r="F59" s="93"/>
      <c r="G59" s="93"/>
      <c r="H59" s="93"/>
      <c r="I59" s="94"/>
      <c r="J59" s="95">
        <f>J132</f>
        <v>0</v>
      </c>
      <c r="K59" s="96"/>
    </row>
    <row r="60" spans="2:11" s="4" customFormat="1" ht="19.9" customHeight="1">
      <c r="B60" s="90"/>
      <c r="C60" s="91"/>
      <c r="D60" s="92" t="s">
        <v>77</v>
      </c>
      <c r="E60" s="93"/>
      <c r="F60" s="93"/>
      <c r="G60" s="93"/>
      <c r="H60" s="93"/>
      <c r="I60" s="94"/>
      <c r="J60" s="95">
        <f>J157</f>
        <v>0</v>
      </c>
      <c r="K60" s="96"/>
    </row>
    <row r="61" spans="2:11" s="4" customFormat="1" ht="19.9" customHeight="1">
      <c r="B61" s="90"/>
      <c r="C61" s="91"/>
      <c r="D61" s="92" t="s">
        <v>78</v>
      </c>
      <c r="E61" s="93"/>
      <c r="F61" s="93"/>
      <c r="G61" s="93"/>
      <c r="H61" s="93"/>
      <c r="I61" s="94"/>
      <c r="J61" s="95">
        <f>J193</f>
        <v>0</v>
      </c>
      <c r="K61" s="96"/>
    </row>
    <row r="62" spans="2:11" s="3" customFormat="1" ht="24.95" customHeight="1">
      <c r="B62" s="83"/>
      <c r="C62" s="84"/>
      <c r="D62" s="85" t="s">
        <v>79</v>
      </c>
      <c r="E62" s="86"/>
      <c r="F62" s="86"/>
      <c r="G62" s="86"/>
      <c r="H62" s="86"/>
      <c r="I62" s="87"/>
      <c r="J62" s="88">
        <f>J196</f>
        <v>0</v>
      </c>
      <c r="K62" s="89"/>
    </row>
    <row r="63" spans="2:11" s="4" customFormat="1" ht="19.9" customHeight="1">
      <c r="B63" s="90"/>
      <c r="C63" s="91"/>
      <c r="D63" s="92" t="s">
        <v>80</v>
      </c>
      <c r="E63" s="93"/>
      <c r="F63" s="93"/>
      <c r="G63" s="93"/>
      <c r="H63" s="93"/>
      <c r="I63" s="94"/>
      <c r="J63" s="95">
        <f>J197</f>
        <v>0</v>
      </c>
      <c r="K63" s="96"/>
    </row>
    <row r="64" spans="2:11" s="3" customFormat="1" ht="24.95" customHeight="1">
      <c r="B64" s="83"/>
      <c r="C64" s="84"/>
      <c r="D64" s="85" t="s">
        <v>81</v>
      </c>
      <c r="E64" s="86"/>
      <c r="F64" s="86"/>
      <c r="G64" s="86"/>
      <c r="H64" s="86"/>
      <c r="I64" s="87"/>
      <c r="J64" s="88">
        <f>J224</f>
        <v>0</v>
      </c>
      <c r="K64" s="89"/>
    </row>
    <row r="65" spans="2:11" s="4" customFormat="1" ht="19.9" customHeight="1">
      <c r="B65" s="90"/>
      <c r="C65" s="91"/>
      <c r="D65" s="92" t="s">
        <v>82</v>
      </c>
      <c r="E65" s="93"/>
      <c r="F65" s="93"/>
      <c r="G65" s="93"/>
      <c r="H65" s="93"/>
      <c r="I65" s="94"/>
      <c r="J65" s="95">
        <f>J225</f>
        <v>0</v>
      </c>
      <c r="K65" s="96"/>
    </row>
    <row r="66" spans="2:11" s="3" customFormat="1" ht="24.95" customHeight="1">
      <c r="B66" s="83"/>
      <c r="C66" s="84"/>
      <c r="D66" s="85" t="s">
        <v>83</v>
      </c>
      <c r="E66" s="86"/>
      <c r="F66" s="86"/>
      <c r="G66" s="86"/>
      <c r="H66" s="86"/>
      <c r="I66" s="87"/>
      <c r="J66" s="88">
        <f>J231</f>
        <v>0</v>
      </c>
      <c r="K66" s="89"/>
    </row>
    <row r="67" spans="2:11" s="4" customFormat="1" ht="19.9" customHeight="1">
      <c r="B67" s="90"/>
      <c r="C67" s="91"/>
      <c r="D67" s="92" t="s">
        <v>84</v>
      </c>
      <c r="E67" s="93"/>
      <c r="F67" s="93"/>
      <c r="G67" s="93"/>
      <c r="H67" s="93"/>
      <c r="I67" s="94"/>
      <c r="J67" s="95">
        <f>J232</f>
        <v>0</v>
      </c>
      <c r="K67" s="96"/>
    </row>
    <row r="68" spans="2:11" s="4" customFormat="1" ht="19.9" customHeight="1">
      <c r="B68" s="90"/>
      <c r="C68" s="91"/>
      <c r="D68" s="92" t="s">
        <v>85</v>
      </c>
      <c r="E68" s="93"/>
      <c r="F68" s="93"/>
      <c r="G68" s="93"/>
      <c r="H68" s="93"/>
      <c r="I68" s="94"/>
      <c r="J68" s="95">
        <f>J239</f>
        <v>0</v>
      </c>
      <c r="K68" s="96"/>
    </row>
    <row r="69" spans="2:11" s="4" customFormat="1" ht="19.9" customHeight="1">
      <c r="B69" s="90"/>
      <c r="C69" s="91"/>
      <c r="D69" s="92" t="s">
        <v>86</v>
      </c>
      <c r="E69" s="93"/>
      <c r="F69" s="93"/>
      <c r="G69" s="93"/>
      <c r="H69" s="93"/>
      <c r="I69" s="94"/>
      <c r="J69" s="95">
        <f>J251</f>
        <v>0</v>
      </c>
      <c r="K69" s="96"/>
    </row>
    <row r="70" spans="2:11" s="1" customFormat="1" ht="21.75" customHeight="1">
      <c r="B70" s="25"/>
      <c r="C70" s="26"/>
      <c r="D70" s="26"/>
      <c r="E70" s="26"/>
      <c r="F70" s="26"/>
      <c r="G70" s="26"/>
      <c r="H70" s="26"/>
      <c r="I70" s="54"/>
      <c r="J70" s="26"/>
      <c r="K70" s="27"/>
    </row>
    <row r="71" spans="2:11" s="1" customFormat="1" ht="6.95" customHeight="1">
      <c r="B71" s="30"/>
      <c r="C71" s="31"/>
      <c r="D71" s="31"/>
      <c r="E71" s="31"/>
      <c r="F71" s="31"/>
      <c r="G71" s="31"/>
      <c r="H71" s="31"/>
      <c r="I71" s="75"/>
      <c r="J71" s="31"/>
      <c r="K71" s="32"/>
    </row>
    <row r="75" spans="2:12" s="1" customFormat="1" ht="6.95" customHeight="1">
      <c r="B75" s="33"/>
      <c r="C75" s="34"/>
      <c r="D75" s="34"/>
      <c r="E75" s="34"/>
      <c r="F75" s="34"/>
      <c r="G75" s="34"/>
      <c r="H75" s="34"/>
      <c r="I75" s="76"/>
      <c r="J75" s="34"/>
      <c r="K75" s="34"/>
      <c r="L75" s="25"/>
    </row>
    <row r="76" spans="2:12" s="1" customFormat="1" ht="36.95" customHeight="1">
      <c r="B76" s="25"/>
      <c r="C76" s="35" t="s">
        <v>87</v>
      </c>
      <c r="L76" s="25"/>
    </row>
    <row r="77" spans="2:12" s="1" customFormat="1" ht="6.95" customHeight="1">
      <c r="B77" s="25"/>
      <c r="L77" s="25"/>
    </row>
    <row r="78" spans="2:12" s="1" customFormat="1" ht="14.45" customHeight="1">
      <c r="B78" s="25"/>
      <c r="C78" s="36" t="s">
        <v>7</v>
      </c>
      <c r="L78" s="25"/>
    </row>
    <row r="79" spans="2:12" s="1" customFormat="1" ht="22.5" customHeight="1">
      <c r="B79" s="25"/>
      <c r="E79" s="588" t="str">
        <f>E7</f>
        <v>Rekonstrukce elektrorozvodů</v>
      </c>
      <c r="F79" s="589"/>
      <c r="G79" s="589"/>
      <c r="H79" s="589"/>
      <c r="L79" s="25"/>
    </row>
    <row r="80" spans="2:12" s="1" customFormat="1" ht="14.45" customHeight="1">
      <c r="B80" s="25"/>
      <c r="C80" s="36" t="s">
        <v>67</v>
      </c>
      <c r="L80" s="25"/>
    </row>
    <row r="81" spans="2:12" s="1" customFormat="1" ht="23.25" customHeight="1">
      <c r="B81" s="25"/>
      <c r="E81" s="590" t="str">
        <f>E9</f>
        <v>1 - Stavební práce pro 1PP a 1NP</v>
      </c>
      <c r="F81" s="591"/>
      <c r="G81" s="591"/>
      <c r="H81" s="591"/>
      <c r="L81" s="25"/>
    </row>
    <row r="82" spans="2:12" s="1" customFormat="1" ht="6.95" customHeight="1">
      <c r="B82" s="25"/>
      <c r="L82" s="25"/>
    </row>
    <row r="83" spans="2:12" s="1" customFormat="1" ht="18" customHeight="1">
      <c r="B83" s="25"/>
      <c r="C83" s="36" t="s">
        <v>12</v>
      </c>
      <c r="F83" s="97" t="str">
        <f>F12</f>
        <v>Kopidlno čp.1, Střední škola zahradnická</v>
      </c>
      <c r="I83" s="98" t="s">
        <v>14</v>
      </c>
      <c r="J83" s="37">
        <f>IF(J12="","",J12)</f>
        <v>42879</v>
      </c>
      <c r="L83" s="25"/>
    </row>
    <row r="84" spans="2:12" s="1" customFormat="1" ht="6.95" customHeight="1">
      <c r="B84" s="25"/>
      <c r="L84" s="25"/>
    </row>
    <row r="85" spans="2:12" s="1" customFormat="1" ht="15">
      <c r="B85" s="25"/>
      <c r="C85" s="36" t="s">
        <v>15</v>
      </c>
      <c r="F85" s="97" t="str">
        <f>E15</f>
        <v>Střední škola zahradnická Kopidlno</v>
      </c>
      <c r="I85" s="98" t="s">
        <v>22</v>
      </c>
      <c r="J85" s="97" t="str">
        <f>E21</f>
        <v>AMX, s.r.o., Slezská 848, 500 03  Hradec Králové</v>
      </c>
      <c r="L85" s="25"/>
    </row>
    <row r="86" spans="2:12" s="1" customFormat="1" ht="14.45" customHeight="1">
      <c r="B86" s="25"/>
      <c r="C86" s="36" t="s">
        <v>21</v>
      </c>
      <c r="F86" s="97" t="e">
        <f>IF(E18="","",E18)</f>
        <v>#REF!</v>
      </c>
      <c r="L86" s="25"/>
    </row>
    <row r="87" spans="2:12" s="1" customFormat="1" ht="10.35" customHeight="1">
      <c r="B87" s="25"/>
      <c r="L87" s="25"/>
    </row>
    <row r="88" spans="2:20" s="5" customFormat="1" ht="29.25" customHeight="1">
      <c r="B88" s="99"/>
      <c r="C88" s="100" t="s">
        <v>88</v>
      </c>
      <c r="D88" s="101" t="s">
        <v>41</v>
      </c>
      <c r="E88" s="101" t="s">
        <v>40</v>
      </c>
      <c r="F88" s="101" t="s">
        <v>89</v>
      </c>
      <c r="G88" s="101" t="s">
        <v>90</v>
      </c>
      <c r="H88" s="101" t="s">
        <v>91</v>
      </c>
      <c r="I88" s="102" t="s">
        <v>92</v>
      </c>
      <c r="J88" s="101" t="s">
        <v>71</v>
      </c>
      <c r="K88" s="103" t="s">
        <v>93</v>
      </c>
      <c r="L88" s="99"/>
      <c r="M88" s="41" t="s">
        <v>94</v>
      </c>
      <c r="N88" s="42" t="s">
        <v>31</v>
      </c>
      <c r="O88" s="42" t="s">
        <v>95</v>
      </c>
      <c r="P88" s="42" t="s">
        <v>96</v>
      </c>
      <c r="Q88" s="42" t="s">
        <v>97</v>
      </c>
      <c r="R88" s="42" t="s">
        <v>98</v>
      </c>
      <c r="S88" s="42" t="s">
        <v>99</v>
      </c>
      <c r="T88" s="43" t="s">
        <v>100</v>
      </c>
    </row>
    <row r="89" spans="2:63" s="1" customFormat="1" ht="29.25" customHeight="1">
      <c r="B89" s="25"/>
      <c r="C89" s="45" t="s">
        <v>72</v>
      </c>
      <c r="J89" s="104">
        <f>BK89</f>
        <v>0</v>
      </c>
      <c r="L89" s="25"/>
      <c r="M89" s="44"/>
      <c r="N89" s="38"/>
      <c r="O89" s="38"/>
      <c r="P89" s="105">
        <f>P90+P196+P224+P231</f>
        <v>0</v>
      </c>
      <c r="Q89" s="38"/>
      <c r="R89" s="105">
        <f>R90+R196+R224+R231</f>
        <v>2.015086</v>
      </c>
      <c r="S89" s="38"/>
      <c r="T89" s="106">
        <f>T90+T196+T224+T231</f>
        <v>0</v>
      </c>
      <c r="AT89" s="14" t="s">
        <v>42</v>
      </c>
      <c r="AU89" s="14" t="s">
        <v>73</v>
      </c>
      <c r="BK89" s="107">
        <f>BK90+BK196+BK224+BK231</f>
        <v>0</v>
      </c>
    </row>
    <row r="90" spans="2:63" s="6" customFormat="1" ht="37.35" customHeight="1">
      <c r="B90" s="108"/>
      <c r="D90" s="109" t="s">
        <v>42</v>
      </c>
      <c r="E90" s="110" t="s">
        <v>101</v>
      </c>
      <c r="F90" s="110" t="s">
        <v>101</v>
      </c>
      <c r="I90" s="111"/>
      <c r="J90" s="112">
        <f>BK90</f>
        <v>0</v>
      </c>
      <c r="L90" s="108"/>
      <c r="M90" s="113"/>
      <c r="N90" s="114"/>
      <c r="O90" s="114"/>
      <c r="P90" s="115">
        <f>P91+P132+P157+P193</f>
        <v>0</v>
      </c>
      <c r="Q90" s="114"/>
      <c r="R90" s="115">
        <f>R91+R132+R157+R193</f>
        <v>0.4940454</v>
      </c>
      <c r="S90" s="114"/>
      <c r="T90" s="116">
        <f>T91+T132+T157+T193</f>
        <v>0</v>
      </c>
      <c r="AR90" s="109" t="s">
        <v>44</v>
      </c>
      <c r="AT90" s="117" t="s">
        <v>42</v>
      </c>
      <c r="AU90" s="117" t="s">
        <v>43</v>
      </c>
      <c r="AY90" s="109" t="s">
        <v>102</v>
      </c>
      <c r="BK90" s="118">
        <f>BK91+BK132+BK157+BK193</f>
        <v>0</v>
      </c>
    </row>
    <row r="91" spans="2:63" s="6" customFormat="1" ht="19.9" customHeight="1">
      <c r="B91" s="108"/>
      <c r="D91" s="119" t="s">
        <v>42</v>
      </c>
      <c r="E91" s="120" t="s">
        <v>103</v>
      </c>
      <c r="F91" s="120" t="s">
        <v>104</v>
      </c>
      <c r="I91" s="111"/>
      <c r="J91" s="121">
        <f>BK91</f>
        <v>0</v>
      </c>
      <c r="L91" s="108"/>
      <c r="M91" s="113"/>
      <c r="N91" s="114"/>
      <c r="O91" s="114"/>
      <c r="P91" s="115">
        <f>SUM(P92:P131)</f>
        <v>0</v>
      </c>
      <c r="Q91" s="114"/>
      <c r="R91" s="115">
        <f>SUM(R92:R131)</f>
        <v>0.37631020000000004</v>
      </c>
      <c r="S91" s="114"/>
      <c r="T91" s="116">
        <f>SUM(T92:T131)</f>
        <v>0</v>
      </c>
      <c r="AR91" s="109" t="s">
        <v>44</v>
      </c>
      <c r="AT91" s="117" t="s">
        <v>42</v>
      </c>
      <c r="AU91" s="117" t="s">
        <v>44</v>
      </c>
      <c r="AY91" s="109" t="s">
        <v>102</v>
      </c>
      <c r="BK91" s="118">
        <f>SUM(BK92:BK131)</f>
        <v>0</v>
      </c>
    </row>
    <row r="92" spans="2:65" s="1" customFormat="1" ht="22.5" customHeight="1">
      <c r="B92" s="122"/>
      <c r="C92" s="123"/>
      <c r="D92" s="123"/>
      <c r="E92" s="124"/>
      <c r="F92" s="125"/>
      <c r="G92" s="126"/>
      <c r="H92" s="127"/>
      <c r="I92" s="128"/>
      <c r="J92" s="129"/>
      <c r="K92" s="125"/>
      <c r="L92" s="25"/>
      <c r="M92" s="130" t="s">
        <v>1</v>
      </c>
      <c r="N92" s="131" t="s">
        <v>32</v>
      </c>
      <c r="O92" s="26"/>
      <c r="P92" s="132">
        <f>O92*H92</f>
        <v>0</v>
      </c>
      <c r="Q92" s="132">
        <v>0.0284</v>
      </c>
      <c r="R92" s="132">
        <f>Q92*H92</f>
        <v>0</v>
      </c>
      <c r="S92" s="132">
        <v>0</v>
      </c>
      <c r="T92" s="133">
        <f>S92*H92</f>
        <v>0</v>
      </c>
      <c r="AR92" s="14" t="s">
        <v>108</v>
      </c>
      <c r="AT92" s="14" t="s">
        <v>105</v>
      </c>
      <c r="AU92" s="14" t="s">
        <v>47</v>
      </c>
      <c r="AY92" s="14" t="s">
        <v>102</v>
      </c>
      <c r="BE92" s="134">
        <f>IF(N92="základní",J92,0)</f>
        <v>0</v>
      </c>
      <c r="BF92" s="134">
        <f>IF(N92="snížená",J92,0)</f>
        <v>0</v>
      </c>
      <c r="BG92" s="134">
        <f>IF(N92="zákl. přenesená",J92,0)</f>
        <v>0</v>
      </c>
      <c r="BH92" s="134">
        <f>IF(N92="sníž. přenesená",J92,0)</f>
        <v>0</v>
      </c>
      <c r="BI92" s="134">
        <f>IF(N92="nulová",J92,0)</f>
        <v>0</v>
      </c>
      <c r="BJ92" s="14" t="s">
        <v>44</v>
      </c>
      <c r="BK92" s="134">
        <f>ROUND(I92*H92,2)</f>
        <v>0</v>
      </c>
      <c r="BL92" s="14" t="s">
        <v>108</v>
      </c>
      <c r="BM92" s="14" t="s">
        <v>109</v>
      </c>
    </row>
    <row r="93" spans="2:47" s="1" customFormat="1" ht="13.5">
      <c r="B93" s="25"/>
      <c r="D93" s="135"/>
      <c r="F93" s="136"/>
      <c r="I93" s="137"/>
      <c r="L93" s="25"/>
      <c r="M93" s="138"/>
      <c r="N93" s="26"/>
      <c r="O93" s="26"/>
      <c r="P93" s="26"/>
      <c r="Q93" s="26"/>
      <c r="R93" s="26"/>
      <c r="S93" s="26"/>
      <c r="T93" s="39"/>
      <c r="AT93" s="14" t="s">
        <v>110</v>
      </c>
      <c r="AU93" s="14" t="s">
        <v>47</v>
      </c>
    </row>
    <row r="94" spans="2:51" s="7" customFormat="1" ht="13.5">
      <c r="B94" s="139"/>
      <c r="D94" s="135"/>
      <c r="E94" s="140"/>
      <c r="F94" s="141"/>
      <c r="H94" s="142"/>
      <c r="I94" s="143"/>
      <c r="L94" s="139"/>
      <c r="M94" s="144"/>
      <c r="N94" s="145"/>
      <c r="O94" s="145"/>
      <c r="P94" s="145"/>
      <c r="Q94" s="145"/>
      <c r="R94" s="145"/>
      <c r="S94" s="145"/>
      <c r="T94" s="146"/>
      <c r="AT94" s="142" t="s">
        <v>111</v>
      </c>
      <c r="AU94" s="142" t="s">
        <v>47</v>
      </c>
      <c r="AV94" s="7" t="s">
        <v>44</v>
      </c>
      <c r="AW94" s="7" t="s">
        <v>113</v>
      </c>
      <c r="AX94" s="7" t="s">
        <v>43</v>
      </c>
      <c r="AY94" s="142" t="s">
        <v>102</v>
      </c>
    </row>
    <row r="95" spans="2:51" s="8" customFormat="1" ht="13.5">
      <c r="B95" s="147"/>
      <c r="D95" s="135"/>
      <c r="E95" s="148"/>
      <c r="F95" s="149"/>
      <c r="H95" s="150"/>
      <c r="I95" s="151"/>
      <c r="L95" s="147"/>
      <c r="M95" s="152"/>
      <c r="N95" s="153"/>
      <c r="O95" s="153"/>
      <c r="P95" s="153"/>
      <c r="Q95" s="153"/>
      <c r="R95" s="153"/>
      <c r="S95" s="153"/>
      <c r="T95" s="154"/>
      <c r="AT95" s="148" t="s">
        <v>111</v>
      </c>
      <c r="AU95" s="148" t="s">
        <v>47</v>
      </c>
      <c r="AV95" s="8" t="s">
        <v>47</v>
      </c>
      <c r="AW95" s="8" t="s">
        <v>113</v>
      </c>
      <c r="AX95" s="8" t="s">
        <v>43</v>
      </c>
      <c r="AY95" s="148" t="s">
        <v>102</v>
      </c>
    </row>
    <row r="96" spans="2:51" s="7" customFormat="1" ht="13.5">
      <c r="B96" s="139"/>
      <c r="D96" s="135"/>
      <c r="E96" s="140"/>
      <c r="F96" s="141"/>
      <c r="H96" s="142"/>
      <c r="I96" s="143"/>
      <c r="L96" s="139"/>
      <c r="M96" s="144"/>
      <c r="N96" s="145"/>
      <c r="O96" s="145"/>
      <c r="P96" s="145"/>
      <c r="Q96" s="145"/>
      <c r="R96" s="145"/>
      <c r="S96" s="145"/>
      <c r="T96" s="146"/>
      <c r="AT96" s="142" t="s">
        <v>111</v>
      </c>
      <c r="AU96" s="142" t="s">
        <v>47</v>
      </c>
      <c r="AV96" s="7" t="s">
        <v>44</v>
      </c>
      <c r="AW96" s="7" t="s">
        <v>113</v>
      </c>
      <c r="AX96" s="7" t="s">
        <v>43</v>
      </c>
      <c r="AY96" s="142" t="s">
        <v>102</v>
      </c>
    </row>
    <row r="97" spans="2:51" s="8" customFormat="1" ht="13.5">
      <c r="B97" s="147"/>
      <c r="D97" s="135"/>
      <c r="E97" s="148"/>
      <c r="F97" s="149"/>
      <c r="H97" s="150"/>
      <c r="I97" s="151"/>
      <c r="L97" s="147"/>
      <c r="M97" s="152"/>
      <c r="N97" s="153"/>
      <c r="O97" s="153"/>
      <c r="P97" s="153"/>
      <c r="Q97" s="153"/>
      <c r="R97" s="153"/>
      <c r="S97" s="153"/>
      <c r="T97" s="154"/>
      <c r="AT97" s="148" t="s">
        <v>111</v>
      </c>
      <c r="AU97" s="148" t="s">
        <v>47</v>
      </c>
      <c r="AV97" s="8" t="s">
        <v>47</v>
      </c>
      <c r="AW97" s="8" t="s">
        <v>113</v>
      </c>
      <c r="AX97" s="8" t="s">
        <v>43</v>
      </c>
      <c r="AY97" s="148" t="s">
        <v>102</v>
      </c>
    </row>
    <row r="98" spans="2:51" s="8" customFormat="1" ht="13.5">
      <c r="B98" s="147"/>
      <c r="D98" s="135"/>
      <c r="E98" s="148"/>
      <c r="F98" s="149"/>
      <c r="H98" s="150"/>
      <c r="I98" s="151"/>
      <c r="L98" s="147"/>
      <c r="M98" s="152"/>
      <c r="N98" s="153"/>
      <c r="O98" s="153"/>
      <c r="P98" s="153"/>
      <c r="Q98" s="153"/>
      <c r="R98" s="153"/>
      <c r="S98" s="153"/>
      <c r="T98" s="154"/>
      <c r="AT98" s="148" t="s">
        <v>111</v>
      </c>
      <c r="AU98" s="148" t="s">
        <v>47</v>
      </c>
      <c r="AV98" s="8" t="s">
        <v>47</v>
      </c>
      <c r="AW98" s="8" t="s">
        <v>113</v>
      </c>
      <c r="AX98" s="8" t="s">
        <v>43</v>
      </c>
      <c r="AY98" s="148" t="s">
        <v>102</v>
      </c>
    </row>
    <row r="99" spans="2:51" s="9" customFormat="1" ht="13.5">
      <c r="B99" s="155"/>
      <c r="D99" s="135"/>
      <c r="E99" s="156"/>
      <c r="F99" s="157"/>
      <c r="H99" s="158"/>
      <c r="I99" s="159"/>
      <c r="L99" s="155"/>
      <c r="M99" s="160"/>
      <c r="N99" s="161"/>
      <c r="O99" s="161"/>
      <c r="P99" s="161"/>
      <c r="Q99" s="161"/>
      <c r="R99" s="161"/>
      <c r="S99" s="161"/>
      <c r="T99" s="162"/>
      <c r="AT99" s="156" t="s">
        <v>111</v>
      </c>
      <c r="AU99" s="156" t="s">
        <v>47</v>
      </c>
      <c r="AV99" s="9" t="s">
        <v>118</v>
      </c>
      <c r="AW99" s="9" t="s">
        <v>113</v>
      </c>
      <c r="AX99" s="9" t="s">
        <v>43</v>
      </c>
      <c r="AY99" s="156" t="s">
        <v>102</v>
      </c>
    </row>
    <row r="100" spans="2:51" s="10" customFormat="1" ht="13.5">
      <c r="B100" s="163"/>
      <c r="D100" s="164"/>
      <c r="E100" s="165"/>
      <c r="F100" s="166"/>
      <c r="H100" s="167"/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72" t="s">
        <v>111</v>
      </c>
      <c r="AU100" s="172" t="s">
        <v>47</v>
      </c>
      <c r="AV100" s="10" t="s">
        <v>108</v>
      </c>
      <c r="AW100" s="10" t="s">
        <v>113</v>
      </c>
      <c r="AX100" s="10" t="s">
        <v>44</v>
      </c>
      <c r="AY100" s="172" t="s">
        <v>102</v>
      </c>
    </row>
    <row r="101" spans="2:65" s="1" customFormat="1" ht="22.5" customHeight="1">
      <c r="B101" s="122"/>
      <c r="C101" s="123"/>
      <c r="D101" s="123"/>
      <c r="E101" s="124"/>
      <c r="F101" s="125"/>
      <c r="G101" s="126"/>
      <c r="H101" s="127"/>
      <c r="I101" s="128"/>
      <c r="J101" s="129"/>
      <c r="K101" s="125"/>
      <c r="L101" s="25"/>
      <c r="M101" s="130" t="s">
        <v>1</v>
      </c>
      <c r="N101" s="131" t="s">
        <v>32</v>
      </c>
      <c r="O101" s="26"/>
      <c r="P101" s="132">
        <f>O101*H101</f>
        <v>0</v>
      </c>
      <c r="Q101" s="132">
        <v>0.0284</v>
      </c>
      <c r="R101" s="132">
        <f>Q101*H101</f>
        <v>0</v>
      </c>
      <c r="S101" s="132">
        <v>0</v>
      </c>
      <c r="T101" s="133">
        <f>S101*H101</f>
        <v>0</v>
      </c>
      <c r="AR101" s="14" t="s">
        <v>108</v>
      </c>
      <c r="AT101" s="14" t="s">
        <v>105</v>
      </c>
      <c r="AU101" s="14" t="s">
        <v>47</v>
      </c>
      <c r="AY101" s="14" t="s">
        <v>102</v>
      </c>
      <c r="BE101" s="134">
        <f>IF(N101="základní",J101,0)</f>
        <v>0</v>
      </c>
      <c r="BF101" s="134">
        <f>IF(N101="snížená",J101,0)</f>
        <v>0</v>
      </c>
      <c r="BG101" s="134">
        <f>IF(N101="zákl. přenesená",J101,0)</f>
        <v>0</v>
      </c>
      <c r="BH101" s="134">
        <f>IF(N101="sníž. přenesená",J101,0)</f>
        <v>0</v>
      </c>
      <c r="BI101" s="134">
        <f>IF(N101="nulová",J101,0)</f>
        <v>0</v>
      </c>
      <c r="BJ101" s="14" t="s">
        <v>44</v>
      </c>
      <c r="BK101" s="134">
        <f>ROUND(I101*H101,2)</f>
        <v>0</v>
      </c>
      <c r="BL101" s="14" t="s">
        <v>108</v>
      </c>
      <c r="BM101" s="14" t="s">
        <v>120</v>
      </c>
    </row>
    <row r="102" spans="2:47" s="1" customFormat="1" ht="13.5">
      <c r="B102" s="25"/>
      <c r="D102" s="135"/>
      <c r="F102" s="136"/>
      <c r="I102" s="137"/>
      <c r="L102" s="25"/>
      <c r="M102" s="138"/>
      <c r="N102" s="26"/>
      <c r="O102" s="26"/>
      <c r="P102" s="26"/>
      <c r="Q102" s="26"/>
      <c r="R102" s="26"/>
      <c r="S102" s="26"/>
      <c r="T102" s="39"/>
      <c r="AT102" s="14" t="s">
        <v>110</v>
      </c>
      <c r="AU102" s="14" t="s">
        <v>47</v>
      </c>
    </row>
    <row r="103" spans="2:51" s="7" customFormat="1" ht="13.5">
      <c r="B103" s="139"/>
      <c r="D103" s="135"/>
      <c r="E103" s="140"/>
      <c r="F103" s="141"/>
      <c r="H103" s="142"/>
      <c r="I103" s="143"/>
      <c r="L103" s="139"/>
      <c r="M103" s="144"/>
      <c r="N103" s="145"/>
      <c r="O103" s="145"/>
      <c r="P103" s="145"/>
      <c r="Q103" s="145"/>
      <c r="R103" s="145"/>
      <c r="S103" s="145"/>
      <c r="T103" s="146"/>
      <c r="AT103" s="142" t="s">
        <v>111</v>
      </c>
      <c r="AU103" s="142" t="s">
        <v>47</v>
      </c>
      <c r="AV103" s="7" t="s">
        <v>44</v>
      </c>
      <c r="AW103" s="7" t="s">
        <v>113</v>
      </c>
      <c r="AX103" s="7" t="s">
        <v>43</v>
      </c>
      <c r="AY103" s="142" t="s">
        <v>102</v>
      </c>
    </row>
    <row r="104" spans="2:51" s="7" customFormat="1" ht="13.5">
      <c r="B104" s="139"/>
      <c r="D104" s="135"/>
      <c r="E104" s="140"/>
      <c r="F104" s="141"/>
      <c r="H104" s="142"/>
      <c r="I104" s="143"/>
      <c r="L104" s="139"/>
      <c r="M104" s="144"/>
      <c r="N104" s="145"/>
      <c r="O104" s="145"/>
      <c r="P104" s="145"/>
      <c r="Q104" s="145"/>
      <c r="R104" s="145"/>
      <c r="S104" s="145"/>
      <c r="T104" s="146"/>
      <c r="AT104" s="142" t="s">
        <v>111</v>
      </c>
      <c r="AU104" s="142" t="s">
        <v>47</v>
      </c>
      <c r="AV104" s="7" t="s">
        <v>44</v>
      </c>
      <c r="AW104" s="7" t="s">
        <v>113</v>
      </c>
      <c r="AX104" s="7" t="s">
        <v>43</v>
      </c>
      <c r="AY104" s="142" t="s">
        <v>102</v>
      </c>
    </row>
    <row r="105" spans="2:51" s="8" customFormat="1" ht="13.5">
      <c r="B105" s="147"/>
      <c r="D105" s="135"/>
      <c r="E105" s="148"/>
      <c r="F105" s="149"/>
      <c r="H105" s="150"/>
      <c r="I105" s="151"/>
      <c r="L105" s="147"/>
      <c r="M105" s="152"/>
      <c r="N105" s="153"/>
      <c r="O105" s="153"/>
      <c r="P105" s="153"/>
      <c r="Q105" s="153"/>
      <c r="R105" s="153"/>
      <c r="S105" s="153"/>
      <c r="T105" s="154"/>
      <c r="AT105" s="148" t="s">
        <v>111</v>
      </c>
      <c r="AU105" s="148" t="s">
        <v>47</v>
      </c>
      <c r="AV105" s="8" t="s">
        <v>47</v>
      </c>
      <c r="AW105" s="8" t="s">
        <v>113</v>
      </c>
      <c r="AX105" s="8" t="s">
        <v>43</v>
      </c>
      <c r="AY105" s="148" t="s">
        <v>102</v>
      </c>
    </row>
    <row r="106" spans="2:51" s="8" customFormat="1" ht="13.5">
      <c r="B106" s="147"/>
      <c r="D106" s="135"/>
      <c r="E106" s="148"/>
      <c r="F106" s="149"/>
      <c r="H106" s="150"/>
      <c r="I106" s="151"/>
      <c r="L106" s="147"/>
      <c r="M106" s="152"/>
      <c r="N106" s="153"/>
      <c r="O106" s="153"/>
      <c r="P106" s="153"/>
      <c r="Q106" s="153"/>
      <c r="R106" s="153"/>
      <c r="S106" s="153"/>
      <c r="T106" s="154"/>
      <c r="AT106" s="148" t="s">
        <v>111</v>
      </c>
      <c r="AU106" s="148" t="s">
        <v>47</v>
      </c>
      <c r="AV106" s="8" t="s">
        <v>47</v>
      </c>
      <c r="AW106" s="8" t="s">
        <v>113</v>
      </c>
      <c r="AX106" s="8" t="s">
        <v>43</v>
      </c>
      <c r="AY106" s="148" t="s">
        <v>102</v>
      </c>
    </row>
    <row r="107" spans="2:51" s="7" customFormat="1" ht="13.5">
      <c r="B107" s="139"/>
      <c r="D107" s="135"/>
      <c r="E107" s="140"/>
      <c r="F107" s="141"/>
      <c r="H107" s="142"/>
      <c r="I107" s="143"/>
      <c r="L107" s="139"/>
      <c r="M107" s="144"/>
      <c r="N107" s="145"/>
      <c r="O107" s="145"/>
      <c r="P107" s="145"/>
      <c r="Q107" s="145"/>
      <c r="R107" s="145"/>
      <c r="S107" s="145"/>
      <c r="T107" s="146"/>
      <c r="AT107" s="142" t="s">
        <v>111</v>
      </c>
      <c r="AU107" s="142" t="s">
        <v>47</v>
      </c>
      <c r="AV107" s="7" t="s">
        <v>44</v>
      </c>
      <c r="AW107" s="7" t="s">
        <v>113</v>
      </c>
      <c r="AX107" s="7" t="s">
        <v>43</v>
      </c>
      <c r="AY107" s="142" t="s">
        <v>102</v>
      </c>
    </row>
    <row r="108" spans="2:51" s="8" customFormat="1" ht="13.5">
      <c r="B108" s="147"/>
      <c r="D108" s="135"/>
      <c r="E108" s="148"/>
      <c r="F108" s="149"/>
      <c r="H108" s="150"/>
      <c r="I108" s="151"/>
      <c r="L108" s="147"/>
      <c r="M108" s="152"/>
      <c r="N108" s="153"/>
      <c r="O108" s="153"/>
      <c r="P108" s="153"/>
      <c r="Q108" s="153"/>
      <c r="R108" s="153"/>
      <c r="S108" s="153"/>
      <c r="T108" s="154"/>
      <c r="AT108" s="148" t="s">
        <v>111</v>
      </c>
      <c r="AU108" s="148" t="s">
        <v>47</v>
      </c>
      <c r="AV108" s="8" t="s">
        <v>47</v>
      </c>
      <c r="AW108" s="8" t="s">
        <v>113</v>
      </c>
      <c r="AX108" s="8" t="s">
        <v>43</v>
      </c>
      <c r="AY108" s="148" t="s">
        <v>102</v>
      </c>
    </row>
    <row r="109" spans="2:51" s="8" customFormat="1" ht="13.5">
      <c r="B109" s="147"/>
      <c r="D109" s="135"/>
      <c r="E109" s="148"/>
      <c r="F109" s="149"/>
      <c r="H109" s="150"/>
      <c r="I109" s="151"/>
      <c r="L109" s="147"/>
      <c r="M109" s="152"/>
      <c r="N109" s="153"/>
      <c r="O109" s="153"/>
      <c r="P109" s="153"/>
      <c r="Q109" s="153"/>
      <c r="R109" s="153"/>
      <c r="S109" s="153"/>
      <c r="T109" s="154"/>
      <c r="AT109" s="148" t="s">
        <v>111</v>
      </c>
      <c r="AU109" s="148" t="s">
        <v>47</v>
      </c>
      <c r="AV109" s="8" t="s">
        <v>47</v>
      </c>
      <c r="AW109" s="8" t="s">
        <v>113</v>
      </c>
      <c r="AX109" s="8" t="s">
        <v>43</v>
      </c>
      <c r="AY109" s="148" t="s">
        <v>102</v>
      </c>
    </row>
    <row r="110" spans="2:51" s="8" customFormat="1" ht="13.5">
      <c r="B110" s="147"/>
      <c r="D110" s="135"/>
      <c r="E110" s="148"/>
      <c r="F110" s="149"/>
      <c r="H110" s="150"/>
      <c r="I110" s="151"/>
      <c r="L110" s="147"/>
      <c r="M110" s="152"/>
      <c r="N110" s="153"/>
      <c r="O110" s="153"/>
      <c r="P110" s="153"/>
      <c r="Q110" s="153"/>
      <c r="R110" s="153"/>
      <c r="S110" s="153"/>
      <c r="T110" s="154"/>
      <c r="AT110" s="148" t="s">
        <v>111</v>
      </c>
      <c r="AU110" s="148" t="s">
        <v>47</v>
      </c>
      <c r="AV110" s="8" t="s">
        <v>47</v>
      </c>
      <c r="AW110" s="8" t="s">
        <v>113</v>
      </c>
      <c r="AX110" s="8" t="s">
        <v>43</v>
      </c>
      <c r="AY110" s="148" t="s">
        <v>102</v>
      </c>
    </row>
    <row r="111" spans="2:51" s="8" customFormat="1" ht="13.5">
      <c r="B111" s="147"/>
      <c r="D111" s="135"/>
      <c r="E111" s="148"/>
      <c r="F111" s="149"/>
      <c r="H111" s="150"/>
      <c r="I111" s="151"/>
      <c r="L111" s="147"/>
      <c r="M111" s="152"/>
      <c r="N111" s="153"/>
      <c r="O111" s="153"/>
      <c r="P111" s="153"/>
      <c r="Q111" s="153"/>
      <c r="R111" s="153"/>
      <c r="S111" s="153"/>
      <c r="T111" s="154"/>
      <c r="AT111" s="148" t="s">
        <v>111</v>
      </c>
      <c r="AU111" s="148" t="s">
        <v>47</v>
      </c>
      <c r="AV111" s="8" t="s">
        <v>47</v>
      </c>
      <c r="AW111" s="8" t="s">
        <v>113</v>
      </c>
      <c r="AX111" s="8" t="s">
        <v>43</v>
      </c>
      <c r="AY111" s="148" t="s">
        <v>102</v>
      </c>
    </row>
    <row r="112" spans="2:51" s="7" customFormat="1" ht="13.5">
      <c r="B112" s="139"/>
      <c r="D112" s="135"/>
      <c r="E112" s="140"/>
      <c r="F112" s="141"/>
      <c r="H112" s="142"/>
      <c r="I112" s="143"/>
      <c r="L112" s="139"/>
      <c r="M112" s="144"/>
      <c r="N112" s="145"/>
      <c r="O112" s="145"/>
      <c r="P112" s="145"/>
      <c r="Q112" s="145"/>
      <c r="R112" s="145"/>
      <c r="S112" s="145"/>
      <c r="T112" s="146"/>
      <c r="AT112" s="142" t="s">
        <v>111</v>
      </c>
      <c r="AU112" s="142" t="s">
        <v>47</v>
      </c>
      <c r="AV112" s="7" t="s">
        <v>44</v>
      </c>
      <c r="AW112" s="7" t="s">
        <v>113</v>
      </c>
      <c r="AX112" s="7" t="s">
        <v>43</v>
      </c>
      <c r="AY112" s="142" t="s">
        <v>102</v>
      </c>
    </row>
    <row r="113" spans="2:51" s="8" customFormat="1" ht="13.5">
      <c r="B113" s="147"/>
      <c r="D113" s="135"/>
      <c r="E113" s="148"/>
      <c r="F113" s="149"/>
      <c r="H113" s="150"/>
      <c r="I113" s="151"/>
      <c r="L113" s="147"/>
      <c r="M113" s="152"/>
      <c r="N113" s="153"/>
      <c r="O113" s="153"/>
      <c r="P113" s="153"/>
      <c r="Q113" s="153"/>
      <c r="R113" s="153"/>
      <c r="S113" s="153"/>
      <c r="T113" s="154"/>
      <c r="AT113" s="148" t="s">
        <v>111</v>
      </c>
      <c r="AU113" s="148" t="s">
        <v>47</v>
      </c>
      <c r="AV113" s="8" t="s">
        <v>47</v>
      </c>
      <c r="AW113" s="8" t="s">
        <v>113</v>
      </c>
      <c r="AX113" s="8" t="s">
        <v>43</v>
      </c>
      <c r="AY113" s="148" t="s">
        <v>102</v>
      </c>
    </row>
    <row r="114" spans="2:51" s="8" customFormat="1" ht="13.5">
      <c r="B114" s="147"/>
      <c r="D114" s="135"/>
      <c r="E114" s="148"/>
      <c r="F114" s="149"/>
      <c r="H114" s="150"/>
      <c r="I114" s="151"/>
      <c r="L114" s="147"/>
      <c r="M114" s="152"/>
      <c r="N114" s="153"/>
      <c r="O114" s="153"/>
      <c r="P114" s="153"/>
      <c r="Q114" s="153"/>
      <c r="R114" s="153"/>
      <c r="S114" s="153"/>
      <c r="T114" s="154"/>
      <c r="AT114" s="148" t="s">
        <v>111</v>
      </c>
      <c r="AU114" s="148" t="s">
        <v>47</v>
      </c>
      <c r="AV114" s="8" t="s">
        <v>47</v>
      </c>
      <c r="AW114" s="8" t="s">
        <v>113</v>
      </c>
      <c r="AX114" s="8" t="s">
        <v>43</v>
      </c>
      <c r="AY114" s="148" t="s">
        <v>102</v>
      </c>
    </row>
    <row r="115" spans="2:51" s="8" customFormat="1" ht="13.5">
      <c r="B115" s="147"/>
      <c r="D115" s="135"/>
      <c r="E115" s="148"/>
      <c r="F115" s="149"/>
      <c r="H115" s="150"/>
      <c r="I115" s="151"/>
      <c r="L115" s="147"/>
      <c r="M115" s="152"/>
      <c r="N115" s="153"/>
      <c r="O115" s="153"/>
      <c r="P115" s="153"/>
      <c r="Q115" s="153"/>
      <c r="R115" s="153"/>
      <c r="S115" s="153"/>
      <c r="T115" s="154"/>
      <c r="AT115" s="148" t="s">
        <v>111</v>
      </c>
      <c r="AU115" s="148" t="s">
        <v>47</v>
      </c>
      <c r="AV115" s="8" t="s">
        <v>47</v>
      </c>
      <c r="AW115" s="8" t="s">
        <v>113</v>
      </c>
      <c r="AX115" s="8" t="s">
        <v>43</v>
      </c>
      <c r="AY115" s="148" t="s">
        <v>102</v>
      </c>
    </row>
    <row r="116" spans="2:51" s="8" customFormat="1" ht="13.5">
      <c r="B116" s="147"/>
      <c r="D116" s="135"/>
      <c r="E116" s="148"/>
      <c r="F116" s="149"/>
      <c r="H116" s="150"/>
      <c r="I116" s="151"/>
      <c r="L116" s="147"/>
      <c r="M116" s="152"/>
      <c r="N116" s="153"/>
      <c r="O116" s="153"/>
      <c r="P116" s="153"/>
      <c r="Q116" s="153"/>
      <c r="R116" s="153"/>
      <c r="S116" s="153"/>
      <c r="T116" s="154"/>
      <c r="AT116" s="148" t="s">
        <v>111</v>
      </c>
      <c r="AU116" s="148" t="s">
        <v>47</v>
      </c>
      <c r="AV116" s="8" t="s">
        <v>47</v>
      </c>
      <c r="AW116" s="8" t="s">
        <v>113</v>
      </c>
      <c r="AX116" s="8" t="s">
        <v>43</v>
      </c>
      <c r="AY116" s="148" t="s">
        <v>102</v>
      </c>
    </row>
    <row r="117" spans="2:51" s="8" customFormat="1" ht="13.5">
      <c r="B117" s="147"/>
      <c r="D117" s="135"/>
      <c r="E117" s="148"/>
      <c r="F117" s="149"/>
      <c r="H117" s="150"/>
      <c r="I117" s="151"/>
      <c r="L117" s="147"/>
      <c r="M117" s="152"/>
      <c r="N117" s="153"/>
      <c r="O117" s="153"/>
      <c r="P117" s="153"/>
      <c r="Q117" s="153"/>
      <c r="R117" s="153"/>
      <c r="S117" s="153"/>
      <c r="T117" s="154"/>
      <c r="AT117" s="148" t="s">
        <v>111</v>
      </c>
      <c r="AU117" s="148" t="s">
        <v>47</v>
      </c>
      <c r="AV117" s="8" t="s">
        <v>47</v>
      </c>
      <c r="AW117" s="8" t="s">
        <v>113</v>
      </c>
      <c r="AX117" s="8" t="s">
        <v>43</v>
      </c>
      <c r="AY117" s="148" t="s">
        <v>102</v>
      </c>
    </row>
    <row r="118" spans="2:51" s="8" customFormat="1" ht="13.5">
      <c r="B118" s="147"/>
      <c r="D118" s="135"/>
      <c r="E118" s="148"/>
      <c r="F118" s="149"/>
      <c r="H118" s="150"/>
      <c r="I118" s="151"/>
      <c r="L118" s="147"/>
      <c r="M118" s="152"/>
      <c r="N118" s="153"/>
      <c r="O118" s="153"/>
      <c r="P118" s="153"/>
      <c r="Q118" s="153"/>
      <c r="R118" s="153"/>
      <c r="S118" s="153"/>
      <c r="T118" s="154"/>
      <c r="AT118" s="148" t="s">
        <v>111</v>
      </c>
      <c r="AU118" s="148" t="s">
        <v>47</v>
      </c>
      <c r="AV118" s="8" t="s">
        <v>47</v>
      </c>
      <c r="AW118" s="8" t="s">
        <v>113</v>
      </c>
      <c r="AX118" s="8" t="s">
        <v>43</v>
      </c>
      <c r="AY118" s="148" t="s">
        <v>102</v>
      </c>
    </row>
    <row r="119" spans="2:51" s="7" customFormat="1" ht="13.5">
      <c r="B119" s="139"/>
      <c r="D119" s="135"/>
      <c r="E119" s="140"/>
      <c r="F119" s="141"/>
      <c r="H119" s="142"/>
      <c r="I119" s="143"/>
      <c r="L119" s="139"/>
      <c r="M119" s="144"/>
      <c r="N119" s="145"/>
      <c r="O119" s="145"/>
      <c r="P119" s="145"/>
      <c r="Q119" s="145"/>
      <c r="R119" s="145"/>
      <c r="S119" s="145"/>
      <c r="T119" s="146"/>
      <c r="AT119" s="142" t="s">
        <v>111</v>
      </c>
      <c r="AU119" s="142" t="s">
        <v>47</v>
      </c>
      <c r="AV119" s="7" t="s">
        <v>44</v>
      </c>
      <c r="AW119" s="7" t="s">
        <v>113</v>
      </c>
      <c r="AX119" s="7" t="s">
        <v>43</v>
      </c>
      <c r="AY119" s="142" t="s">
        <v>102</v>
      </c>
    </row>
    <row r="120" spans="2:51" s="8" customFormat="1" ht="13.5">
      <c r="B120" s="147"/>
      <c r="D120" s="135"/>
      <c r="E120" s="148"/>
      <c r="F120" s="149"/>
      <c r="H120" s="150"/>
      <c r="I120" s="151"/>
      <c r="L120" s="147"/>
      <c r="M120" s="152"/>
      <c r="N120" s="153"/>
      <c r="O120" s="153"/>
      <c r="P120" s="153"/>
      <c r="Q120" s="153"/>
      <c r="R120" s="153"/>
      <c r="S120" s="153"/>
      <c r="T120" s="154"/>
      <c r="AT120" s="148" t="s">
        <v>111</v>
      </c>
      <c r="AU120" s="148" t="s">
        <v>47</v>
      </c>
      <c r="AV120" s="8" t="s">
        <v>47</v>
      </c>
      <c r="AW120" s="8" t="s">
        <v>113</v>
      </c>
      <c r="AX120" s="8" t="s">
        <v>43</v>
      </c>
      <c r="AY120" s="148" t="s">
        <v>102</v>
      </c>
    </row>
    <row r="121" spans="2:51" s="9" customFormat="1" ht="13.5">
      <c r="B121" s="155"/>
      <c r="D121" s="135"/>
      <c r="E121" s="156"/>
      <c r="F121" s="157"/>
      <c r="H121" s="158"/>
      <c r="I121" s="159"/>
      <c r="L121" s="155"/>
      <c r="M121" s="160"/>
      <c r="N121" s="161"/>
      <c r="O121" s="161"/>
      <c r="P121" s="161"/>
      <c r="Q121" s="161"/>
      <c r="R121" s="161"/>
      <c r="S121" s="161"/>
      <c r="T121" s="162"/>
      <c r="AT121" s="156" t="s">
        <v>111</v>
      </c>
      <c r="AU121" s="156" t="s">
        <v>47</v>
      </c>
      <c r="AV121" s="9" t="s">
        <v>118</v>
      </c>
      <c r="AW121" s="9" t="s">
        <v>113</v>
      </c>
      <c r="AX121" s="9" t="s">
        <v>43</v>
      </c>
      <c r="AY121" s="156" t="s">
        <v>102</v>
      </c>
    </row>
    <row r="122" spans="2:51" s="10" customFormat="1" ht="13.5">
      <c r="B122" s="163"/>
      <c r="D122" s="164"/>
      <c r="E122" s="165"/>
      <c r="F122" s="166"/>
      <c r="H122" s="167"/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72" t="s">
        <v>111</v>
      </c>
      <c r="AU122" s="172" t="s">
        <v>47</v>
      </c>
      <c r="AV122" s="10" t="s">
        <v>108</v>
      </c>
      <c r="AW122" s="10" t="s">
        <v>113</v>
      </c>
      <c r="AX122" s="10" t="s">
        <v>44</v>
      </c>
      <c r="AY122" s="172" t="s">
        <v>102</v>
      </c>
    </row>
    <row r="123" spans="2:65" s="1" customFormat="1" ht="22.5" customHeight="1">
      <c r="B123" s="122"/>
      <c r="C123" s="123" t="s">
        <v>118</v>
      </c>
      <c r="D123" s="123" t="s">
        <v>105</v>
      </c>
      <c r="E123" s="124" t="s">
        <v>121</v>
      </c>
      <c r="F123" s="125" t="s">
        <v>122</v>
      </c>
      <c r="G123" s="126" t="s">
        <v>106</v>
      </c>
      <c r="H123" s="127">
        <v>40.033</v>
      </c>
      <c r="I123" s="128"/>
      <c r="J123" s="129">
        <f>ROUND(I123*H123,2)</f>
        <v>0</v>
      </c>
      <c r="K123" s="125" t="s">
        <v>107</v>
      </c>
      <c r="L123" s="25"/>
      <c r="M123" s="130" t="s">
        <v>1</v>
      </c>
      <c r="N123" s="131" t="s">
        <v>32</v>
      </c>
      <c r="O123" s="26"/>
      <c r="P123" s="132">
        <f>O123*H123</f>
        <v>0</v>
      </c>
      <c r="Q123" s="132">
        <v>0.0094</v>
      </c>
      <c r="R123" s="132">
        <f>Q123*H123</f>
        <v>0.37631020000000004</v>
      </c>
      <c r="S123" s="132">
        <v>0</v>
      </c>
      <c r="T123" s="133">
        <f>S123*H123</f>
        <v>0</v>
      </c>
      <c r="AR123" s="14" t="s">
        <v>108</v>
      </c>
      <c r="AT123" s="14" t="s">
        <v>105</v>
      </c>
      <c r="AU123" s="14" t="s">
        <v>47</v>
      </c>
      <c r="AY123" s="14" t="s">
        <v>102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4" t="s">
        <v>44</v>
      </c>
      <c r="BK123" s="134">
        <f>ROUND(I123*H123,2)</f>
        <v>0</v>
      </c>
      <c r="BL123" s="14" t="s">
        <v>108</v>
      </c>
      <c r="BM123" s="14" t="s">
        <v>123</v>
      </c>
    </row>
    <row r="124" spans="2:47" s="1" customFormat="1" ht="13.5">
      <c r="B124" s="25"/>
      <c r="D124" s="135" t="s">
        <v>110</v>
      </c>
      <c r="F124" s="136" t="s">
        <v>124</v>
      </c>
      <c r="I124" s="137"/>
      <c r="L124" s="25"/>
      <c r="M124" s="138"/>
      <c r="N124" s="26"/>
      <c r="O124" s="26"/>
      <c r="P124" s="26"/>
      <c r="Q124" s="26"/>
      <c r="R124" s="26"/>
      <c r="S124" s="26"/>
      <c r="T124" s="39"/>
      <c r="AT124" s="14" t="s">
        <v>110</v>
      </c>
      <c r="AU124" s="14" t="s">
        <v>47</v>
      </c>
    </row>
    <row r="125" spans="2:51" s="7" customFormat="1" ht="13.5">
      <c r="B125" s="139"/>
      <c r="D125" s="135" t="s">
        <v>111</v>
      </c>
      <c r="E125" s="140" t="s">
        <v>1</v>
      </c>
      <c r="F125" s="141" t="s">
        <v>125</v>
      </c>
      <c r="H125" s="142" t="s">
        <v>1</v>
      </c>
      <c r="I125" s="143"/>
      <c r="L125" s="139"/>
      <c r="M125" s="144"/>
      <c r="N125" s="145"/>
      <c r="O125" s="145"/>
      <c r="P125" s="145"/>
      <c r="Q125" s="145"/>
      <c r="R125" s="145"/>
      <c r="S125" s="145"/>
      <c r="T125" s="146"/>
      <c r="AT125" s="142" t="s">
        <v>111</v>
      </c>
      <c r="AU125" s="142" t="s">
        <v>47</v>
      </c>
      <c r="AV125" s="7" t="s">
        <v>44</v>
      </c>
      <c r="AW125" s="7" t="s">
        <v>113</v>
      </c>
      <c r="AX125" s="7" t="s">
        <v>43</v>
      </c>
      <c r="AY125" s="142" t="s">
        <v>102</v>
      </c>
    </row>
    <row r="126" spans="2:51" s="8" customFormat="1" ht="13.5">
      <c r="B126" s="147"/>
      <c r="D126" s="135" t="s">
        <v>111</v>
      </c>
      <c r="E126" s="148" t="s">
        <v>1</v>
      </c>
      <c r="F126" s="149" t="s">
        <v>126</v>
      </c>
      <c r="H126" s="150">
        <v>40.0325</v>
      </c>
      <c r="I126" s="151"/>
      <c r="L126" s="147"/>
      <c r="M126" s="152"/>
      <c r="N126" s="153"/>
      <c r="O126" s="153"/>
      <c r="P126" s="153"/>
      <c r="Q126" s="153"/>
      <c r="R126" s="153"/>
      <c r="S126" s="153"/>
      <c r="T126" s="154"/>
      <c r="AT126" s="148" t="s">
        <v>111</v>
      </c>
      <c r="AU126" s="148" t="s">
        <v>47</v>
      </c>
      <c r="AV126" s="8" t="s">
        <v>47</v>
      </c>
      <c r="AW126" s="8" t="s">
        <v>113</v>
      </c>
      <c r="AX126" s="8" t="s">
        <v>43</v>
      </c>
      <c r="AY126" s="148" t="s">
        <v>102</v>
      </c>
    </row>
    <row r="127" spans="2:51" s="10" customFormat="1" ht="13.5">
      <c r="B127" s="163"/>
      <c r="D127" s="164" t="s">
        <v>111</v>
      </c>
      <c r="E127" s="165" t="s">
        <v>61</v>
      </c>
      <c r="F127" s="166" t="s">
        <v>119</v>
      </c>
      <c r="H127" s="167">
        <v>40.0325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72" t="s">
        <v>111</v>
      </c>
      <c r="AU127" s="172" t="s">
        <v>47</v>
      </c>
      <c r="AV127" s="10" t="s">
        <v>108</v>
      </c>
      <c r="AW127" s="10" t="s">
        <v>113</v>
      </c>
      <c r="AX127" s="10" t="s">
        <v>44</v>
      </c>
      <c r="AY127" s="172" t="s">
        <v>102</v>
      </c>
    </row>
    <row r="128" spans="2:65" s="1" customFormat="1" ht="22.5" customHeight="1">
      <c r="B128" s="122"/>
      <c r="C128" s="123" t="s">
        <v>108</v>
      </c>
      <c r="D128" s="123" t="s">
        <v>105</v>
      </c>
      <c r="E128" s="124" t="s">
        <v>127</v>
      </c>
      <c r="F128" s="125" t="s">
        <v>128</v>
      </c>
      <c r="G128" s="126" t="s">
        <v>106</v>
      </c>
      <c r="H128" s="127">
        <v>40.033</v>
      </c>
      <c r="I128" s="128"/>
      <c r="J128" s="129">
        <f>ROUND(I128*H128,2)</f>
        <v>0</v>
      </c>
      <c r="K128" s="125" t="s">
        <v>107</v>
      </c>
      <c r="L128" s="25"/>
      <c r="M128" s="130" t="s">
        <v>1</v>
      </c>
      <c r="N128" s="131" t="s">
        <v>32</v>
      </c>
      <c r="O128" s="26"/>
      <c r="P128" s="132">
        <f>O128*H128</f>
        <v>0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4" t="s">
        <v>108</v>
      </c>
      <c r="AT128" s="14" t="s">
        <v>105</v>
      </c>
      <c r="AU128" s="14" t="s">
        <v>47</v>
      </c>
      <c r="AY128" s="14" t="s">
        <v>102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4" t="s">
        <v>44</v>
      </c>
      <c r="BK128" s="134">
        <f>ROUND(I128*H128,2)</f>
        <v>0</v>
      </c>
      <c r="BL128" s="14" t="s">
        <v>108</v>
      </c>
      <c r="BM128" s="14" t="s">
        <v>129</v>
      </c>
    </row>
    <row r="129" spans="2:47" s="1" customFormat="1" ht="13.5">
      <c r="B129" s="25"/>
      <c r="D129" s="135" t="s">
        <v>110</v>
      </c>
      <c r="F129" s="136" t="s">
        <v>130</v>
      </c>
      <c r="I129" s="137"/>
      <c r="L129" s="25"/>
      <c r="M129" s="138"/>
      <c r="N129" s="26"/>
      <c r="O129" s="26"/>
      <c r="P129" s="26"/>
      <c r="Q129" s="26"/>
      <c r="R129" s="26"/>
      <c r="S129" s="26"/>
      <c r="T129" s="39"/>
      <c r="AT129" s="14" t="s">
        <v>110</v>
      </c>
      <c r="AU129" s="14" t="s">
        <v>47</v>
      </c>
    </row>
    <row r="130" spans="2:51" s="8" customFormat="1" ht="13.5">
      <c r="B130" s="147"/>
      <c r="D130" s="135" t="s">
        <v>111</v>
      </c>
      <c r="E130" s="148" t="s">
        <v>1</v>
      </c>
      <c r="F130" s="149" t="s">
        <v>61</v>
      </c>
      <c r="H130" s="150">
        <v>40.0325</v>
      </c>
      <c r="I130" s="151"/>
      <c r="L130" s="147"/>
      <c r="M130" s="152"/>
      <c r="N130" s="153"/>
      <c r="O130" s="153"/>
      <c r="P130" s="153"/>
      <c r="Q130" s="153"/>
      <c r="R130" s="153"/>
      <c r="S130" s="153"/>
      <c r="T130" s="154"/>
      <c r="AT130" s="148" t="s">
        <v>111</v>
      </c>
      <c r="AU130" s="148" t="s">
        <v>47</v>
      </c>
      <c r="AV130" s="8" t="s">
        <v>47</v>
      </c>
      <c r="AW130" s="8" t="s">
        <v>113</v>
      </c>
      <c r="AX130" s="8" t="s">
        <v>43</v>
      </c>
      <c r="AY130" s="148" t="s">
        <v>102</v>
      </c>
    </row>
    <row r="131" spans="2:51" s="10" customFormat="1" ht="13.5">
      <c r="B131" s="163"/>
      <c r="D131" s="135" t="s">
        <v>111</v>
      </c>
      <c r="E131" s="173" t="s">
        <v>1</v>
      </c>
      <c r="F131" s="174" t="s">
        <v>119</v>
      </c>
      <c r="H131" s="175">
        <v>40.0325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72" t="s">
        <v>111</v>
      </c>
      <c r="AU131" s="172" t="s">
        <v>47</v>
      </c>
      <c r="AV131" s="10" t="s">
        <v>108</v>
      </c>
      <c r="AW131" s="10" t="s">
        <v>113</v>
      </c>
      <c r="AX131" s="10" t="s">
        <v>44</v>
      </c>
      <c r="AY131" s="172" t="s">
        <v>102</v>
      </c>
    </row>
    <row r="132" spans="2:63" s="6" customFormat="1" ht="29.85" customHeight="1">
      <c r="B132" s="108"/>
      <c r="D132" s="119" t="s">
        <v>42</v>
      </c>
      <c r="E132" s="120" t="s">
        <v>131</v>
      </c>
      <c r="F132" s="120" t="s">
        <v>132</v>
      </c>
      <c r="I132" s="111"/>
      <c r="J132" s="121">
        <f>BK132</f>
        <v>0</v>
      </c>
      <c r="L132" s="108"/>
      <c r="M132" s="113"/>
      <c r="N132" s="114"/>
      <c r="O132" s="114"/>
      <c r="P132" s="115">
        <f>SUM(P133:P156)</f>
        <v>0</v>
      </c>
      <c r="Q132" s="114"/>
      <c r="R132" s="115">
        <f>SUM(R133:R156)</f>
        <v>0.1177352</v>
      </c>
      <c r="S132" s="114"/>
      <c r="T132" s="116">
        <f>SUM(T133:T156)</f>
        <v>0</v>
      </c>
      <c r="AR132" s="109" t="s">
        <v>44</v>
      </c>
      <c r="AT132" s="117" t="s">
        <v>42</v>
      </c>
      <c r="AU132" s="117" t="s">
        <v>44</v>
      </c>
      <c r="AY132" s="109" t="s">
        <v>102</v>
      </c>
      <c r="BK132" s="118">
        <f>SUM(BK133:BK156)</f>
        <v>0</v>
      </c>
    </row>
    <row r="133" spans="2:65" s="1" customFormat="1" ht="31.5" customHeight="1">
      <c r="B133" s="122"/>
      <c r="C133" s="123" t="s">
        <v>133</v>
      </c>
      <c r="D133" s="123" t="s">
        <v>105</v>
      </c>
      <c r="E133" s="124" t="s">
        <v>134</v>
      </c>
      <c r="F133" s="125" t="s">
        <v>135</v>
      </c>
      <c r="G133" s="126" t="s">
        <v>106</v>
      </c>
      <c r="H133" s="127">
        <v>660.44</v>
      </c>
      <c r="I133" s="128"/>
      <c r="J133" s="129">
        <f>ROUND(I133*H133,2)</f>
        <v>0</v>
      </c>
      <c r="K133" s="125" t="s">
        <v>107</v>
      </c>
      <c r="L133" s="25"/>
      <c r="M133" s="130" t="s">
        <v>1</v>
      </c>
      <c r="N133" s="131" t="s">
        <v>32</v>
      </c>
      <c r="O133" s="26"/>
      <c r="P133" s="132">
        <f>O133*H133</f>
        <v>0</v>
      </c>
      <c r="Q133" s="132">
        <v>0.00013</v>
      </c>
      <c r="R133" s="132">
        <f>Q133*H133</f>
        <v>0.0858572</v>
      </c>
      <c r="S133" s="132">
        <v>0</v>
      </c>
      <c r="T133" s="133">
        <f>S133*H133</f>
        <v>0</v>
      </c>
      <c r="AR133" s="14" t="s">
        <v>108</v>
      </c>
      <c r="AT133" s="14" t="s">
        <v>105</v>
      </c>
      <c r="AU133" s="14" t="s">
        <v>47</v>
      </c>
      <c r="AY133" s="14" t="s">
        <v>102</v>
      </c>
      <c r="BE133" s="134">
        <f>IF(N133="základní",J133,0)</f>
        <v>0</v>
      </c>
      <c r="BF133" s="134">
        <f>IF(N133="snížená",J133,0)</f>
        <v>0</v>
      </c>
      <c r="BG133" s="134">
        <f>IF(N133="zákl. přenesená",J133,0)</f>
        <v>0</v>
      </c>
      <c r="BH133" s="134">
        <f>IF(N133="sníž. přenesená",J133,0)</f>
        <v>0</v>
      </c>
      <c r="BI133" s="134">
        <f>IF(N133="nulová",J133,0)</f>
        <v>0</v>
      </c>
      <c r="BJ133" s="14" t="s">
        <v>44</v>
      </c>
      <c r="BK133" s="134">
        <f>ROUND(I133*H133,2)</f>
        <v>0</v>
      </c>
      <c r="BL133" s="14" t="s">
        <v>108</v>
      </c>
      <c r="BM133" s="14" t="s">
        <v>136</v>
      </c>
    </row>
    <row r="134" spans="2:47" s="1" customFormat="1" ht="27">
      <c r="B134" s="25"/>
      <c r="D134" s="135" t="s">
        <v>110</v>
      </c>
      <c r="F134" s="136" t="s">
        <v>137</v>
      </c>
      <c r="I134" s="137"/>
      <c r="L134" s="25"/>
      <c r="M134" s="138"/>
      <c r="N134" s="26"/>
      <c r="O134" s="26"/>
      <c r="P134" s="26"/>
      <c r="Q134" s="26"/>
      <c r="R134" s="26"/>
      <c r="S134" s="26"/>
      <c r="T134" s="39"/>
      <c r="AT134" s="14" t="s">
        <v>110</v>
      </c>
      <c r="AU134" s="14" t="s">
        <v>47</v>
      </c>
    </row>
    <row r="135" spans="2:51" s="8" customFormat="1" ht="13.5">
      <c r="B135" s="147"/>
      <c r="D135" s="135" t="s">
        <v>111</v>
      </c>
      <c r="E135" s="148" t="s">
        <v>1</v>
      </c>
      <c r="F135" s="149" t="s">
        <v>65</v>
      </c>
      <c r="H135" s="150">
        <v>660.44</v>
      </c>
      <c r="I135" s="151"/>
      <c r="L135" s="147"/>
      <c r="M135" s="152"/>
      <c r="N135" s="153"/>
      <c r="O135" s="153"/>
      <c r="P135" s="153"/>
      <c r="Q135" s="153"/>
      <c r="R135" s="153"/>
      <c r="S135" s="153"/>
      <c r="T135" s="154"/>
      <c r="AT135" s="148" t="s">
        <v>111</v>
      </c>
      <c r="AU135" s="148" t="s">
        <v>47</v>
      </c>
      <c r="AV135" s="8" t="s">
        <v>47</v>
      </c>
      <c r="AW135" s="8" t="s">
        <v>113</v>
      </c>
      <c r="AX135" s="8" t="s">
        <v>43</v>
      </c>
      <c r="AY135" s="148" t="s">
        <v>102</v>
      </c>
    </row>
    <row r="136" spans="2:51" s="10" customFormat="1" ht="13.5">
      <c r="B136" s="163"/>
      <c r="D136" s="164" t="s">
        <v>111</v>
      </c>
      <c r="E136" s="165" t="s">
        <v>1</v>
      </c>
      <c r="F136" s="166" t="s">
        <v>119</v>
      </c>
      <c r="H136" s="167">
        <v>660.44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72" t="s">
        <v>111</v>
      </c>
      <c r="AU136" s="172" t="s">
        <v>47</v>
      </c>
      <c r="AV136" s="10" t="s">
        <v>108</v>
      </c>
      <c r="AW136" s="10" t="s">
        <v>113</v>
      </c>
      <c r="AX136" s="10" t="s">
        <v>44</v>
      </c>
      <c r="AY136" s="172" t="s">
        <v>102</v>
      </c>
    </row>
    <row r="137" spans="2:65" s="1" customFormat="1" ht="22.5" customHeight="1">
      <c r="B137" s="122"/>
      <c r="C137" s="123" t="s">
        <v>103</v>
      </c>
      <c r="D137" s="123" t="s">
        <v>105</v>
      </c>
      <c r="E137" s="124" t="s">
        <v>138</v>
      </c>
      <c r="F137" s="125" t="s">
        <v>139</v>
      </c>
      <c r="G137" s="126" t="s">
        <v>106</v>
      </c>
      <c r="H137" s="127">
        <v>796.95</v>
      </c>
      <c r="I137" s="128"/>
      <c r="J137" s="129">
        <f>ROUND(I137*H137,2)</f>
        <v>0</v>
      </c>
      <c r="K137" s="125" t="s">
        <v>107</v>
      </c>
      <c r="L137" s="25"/>
      <c r="M137" s="130" t="s">
        <v>1</v>
      </c>
      <c r="N137" s="131" t="s">
        <v>32</v>
      </c>
      <c r="O137" s="26"/>
      <c r="P137" s="132">
        <f>O137*H137</f>
        <v>0</v>
      </c>
      <c r="Q137" s="132">
        <v>4E-05</v>
      </c>
      <c r="R137" s="132">
        <f>Q137*H137</f>
        <v>0.031878000000000004</v>
      </c>
      <c r="S137" s="132">
        <v>0</v>
      </c>
      <c r="T137" s="133">
        <f>S137*H137</f>
        <v>0</v>
      </c>
      <c r="AR137" s="14" t="s">
        <v>108</v>
      </c>
      <c r="AT137" s="14" t="s">
        <v>105</v>
      </c>
      <c r="AU137" s="14" t="s">
        <v>47</v>
      </c>
      <c r="AY137" s="14" t="s">
        <v>102</v>
      </c>
      <c r="BE137" s="134">
        <f>IF(N137="základní",J137,0)</f>
        <v>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4" t="s">
        <v>44</v>
      </c>
      <c r="BK137" s="134">
        <f>ROUND(I137*H137,2)</f>
        <v>0</v>
      </c>
      <c r="BL137" s="14" t="s">
        <v>108</v>
      </c>
      <c r="BM137" s="14" t="s">
        <v>140</v>
      </c>
    </row>
    <row r="138" spans="2:47" s="1" customFormat="1" ht="54">
      <c r="B138" s="25"/>
      <c r="D138" s="135" t="s">
        <v>110</v>
      </c>
      <c r="F138" s="136" t="s">
        <v>141</v>
      </c>
      <c r="I138" s="137"/>
      <c r="L138" s="25"/>
      <c r="M138" s="138"/>
      <c r="N138" s="26"/>
      <c r="O138" s="26"/>
      <c r="P138" s="26"/>
      <c r="Q138" s="26"/>
      <c r="R138" s="26"/>
      <c r="S138" s="26"/>
      <c r="T138" s="39"/>
      <c r="AT138" s="14" t="s">
        <v>110</v>
      </c>
      <c r="AU138" s="14" t="s">
        <v>47</v>
      </c>
    </row>
    <row r="139" spans="2:51" s="7" customFormat="1" ht="13.5">
      <c r="B139" s="139"/>
      <c r="D139" s="135" t="s">
        <v>111</v>
      </c>
      <c r="E139" s="140" t="s">
        <v>1</v>
      </c>
      <c r="F139" s="141" t="s">
        <v>112</v>
      </c>
      <c r="H139" s="142" t="s">
        <v>1</v>
      </c>
      <c r="I139" s="143"/>
      <c r="L139" s="139"/>
      <c r="M139" s="144"/>
      <c r="N139" s="145"/>
      <c r="O139" s="145"/>
      <c r="P139" s="145"/>
      <c r="Q139" s="145"/>
      <c r="R139" s="145"/>
      <c r="S139" s="145"/>
      <c r="T139" s="146"/>
      <c r="AT139" s="142" t="s">
        <v>111</v>
      </c>
      <c r="AU139" s="142" t="s">
        <v>47</v>
      </c>
      <c r="AV139" s="7" t="s">
        <v>44</v>
      </c>
      <c r="AW139" s="7" t="s">
        <v>113</v>
      </c>
      <c r="AX139" s="7" t="s">
        <v>43</v>
      </c>
      <c r="AY139" s="142" t="s">
        <v>102</v>
      </c>
    </row>
    <row r="140" spans="2:51" s="8" customFormat="1" ht="13.5">
      <c r="B140" s="147"/>
      <c r="D140" s="135" t="s">
        <v>111</v>
      </c>
      <c r="E140" s="148" t="s">
        <v>1</v>
      </c>
      <c r="F140" s="149" t="s">
        <v>114</v>
      </c>
      <c r="H140" s="150">
        <v>255.21</v>
      </c>
      <c r="I140" s="151"/>
      <c r="L140" s="147"/>
      <c r="M140" s="152"/>
      <c r="N140" s="153"/>
      <c r="O140" s="153"/>
      <c r="P140" s="153"/>
      <c r="Q140" s="153"/>
      <c r="R140" s="153"/>
      <c r="S140" s="153"/>
      <c r="T140" s="154"/>
      <c r="AT140" s="148" t="s">
        <v>111</v>
      </c>
      <c r="AU140" s="148" t="s">
        <v>47</v>
      </c>
      <c r="AV140" s="8" t="s">
        <v>47</v>
      </c>
      <c r="AW140" s="8" t="s">
        <v>113</v>
      </c>
      <c r="AX140" s="8" t="s">
        <v>43</v>
      </c>
      <c r="AY140" s="148" t="s">
        <v>102</v>
      </c>
    </row>
    <row r="141" spans="2:51" s="10" customFormat="1" ht="13.5">
      <c r="B141" s="163"/>
      <c r="D141" s="135" t="s">
        <v>111</v>
      </c>
      <c r="E141" s="173" t="s">
        <v>54</v>
      </c>
      <c r="F141" s="174" t="s">
        <v>119</v>
      </c>
      <c r="H141" s="175">
        <v>255.21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72" t="s">
        <v>111</v>
      </c>
      <c r="AU141" s="172" t="s">
        <v>47</v>
      </c>
      <c r="AV141" s="10" t="s">
        <v>108</v>
      </c>
      <c r="AW141" s="10" t="s">
        <v>113</v>
      </c>
      <c r="AX141" s="10" t="s">
        <v>43</v>
      </c>
      <c r="AY141" s="172" t="s">
        <v>102</v>
      </c>
    </row>
    <row r="142" spans="2:51" s="7" customFormat="1" ht="13.5">
      <c r="B142" s="139"/>
      <c r="D142" s="135" t="s">
        <v>111</v>
      </c>
      <c r="E142" s="140" t="s">
        <v>1</v>
      </c>
      <c r="F142" s="141" t="s">
        <v>115</v>
      </c>
      <c r="H142" s="142" t="s">
        <v>1</v>
      </c>
      <c r="I142" s="143"/>
      <c r="L142" s="139"/>
      <c r="M142" s="144"/>
      <c r="N142" s="145"/>
      <c r="O142" s="145"/>
      <c r="P142" s="145"/>
      <c r="Q142" s="145"/>
      <c r="R142" s="145"/>
      <c r="S142" s="145"/>
      <c r="T142" s="146"/>
      <c r="AT142" s="142" t="s">
        <v>111</v>
      </c>
      <c r="AU142" s="142" t="s">
        <v>47</v>
      </c>
      <c r="AV142" s="7" t="s">
        <v>44</v>
      </c>
      <c r="AW142" s="7" t="s">
        <v>113</v>
      </c>
      <c r="AX142" s="7" t="s">
        <v>43</v>
      </c>
      <c r="AY142" s="142" t="s">
        <v>102</v>
      </c>
    </row>
    <row r="143" spans="2:51" s="8" customFormat="1" ht="13.5">
      <c r="B143" s="147"/>
      <c r="D143" s="135" t="s">
        <v>111</v>
      </c>
      <c r="E143" s="148" t="s">
        <v>1</v>
      </c>
      <c r="F143" s="149" t="s">
        <v>142</v>
      </c>
      <c r="H143" s="150">
        <v>271.34</v>
      </c>
      <c r="I143" s="151"/>
      <c r="L143" s="147"/>
      <c r="M143" s="152"/>
      <c r="N143" s="153"/>
      <c r="O143" s="153"/>
      <c r="P143" s="153"/>
      <c r="Q143" s="153"/>
      <c r="R143" s="153"/>
      <c r="S143" s="153"/>
      <c r="T143" s="154"/>
      <c r="AT143" s="148" t="s">
        <v>111</v>
      </c>
      <c r="AU143" s="148" t="s">
        <v>47</v>
      </c>
      <c r="AV143" s="8" t="s">
        <v>47</v>
      </c>
      <c r="AW143" s="8" t="s">
        <v>113</v>
      </c>
      <c r="AX143" s="8" t="s">
        <v>43</v>
      </c>
      <c r="AY143" s="148" t="s">
        <v>102</v>
      </c>
    </row>
    <row r="144" spans="2:51" s="8" customFormat="1" ht="13.5">
      <c r="B144" s="147"/>
      <c r="D144" s="135" t="s">
        <v>111</v>
      </c>
      <c r="E144" s="148" t="s">
        <v>1</v>
      </c>
      <c r="F144" s="149" t="s">
        <v>116</v>
      </c>
      <c r="H144" s="150">
        <v>270.4</v>
      </c>
      <c r="I144" s="151"/>
      <c r="L144" s="147"/>
      <c r="M144" s="152"/>
      <c r="N144" s="153"/>
      <c r="O144" s="153"/>
      <c r="P144" s="153"/>
      <c r="Q144" s="153"/>
      <c r="R144" s="153"/>
      <c r="S144" s="153"/>
      <c r="T144" s="154"/>
      <c r="AT144" s="148" t="s">
        <v>111</v>
      </c>
      <c r="AU144" s="148" t="s">
        <v>47</v>
      </c>
      <c r="AV144" s="8" t="s">
        <v>47</v>
      </c>
      <c r="AW144" s="8" t="s">
        <v>113</v>
      </c>
      <c r="AX144" s="8" t="s">
        <v>43</v>
      </c>
      <c r="AY144" s="148" t="s">
        <v>102</v>
      </c>
    </row>
    <row r="145" spans="2:51" s="10" customFormat="1" ht="13.5">
      <c r="B145" s="163"/>
      <c r="D145" s="135" t="s">
        <v>111</v>
      </c>
      <c r="E145" s="173" t="s">
        <v>56</v>
      </c>
      <c r="F145" s="174" t="s">
        <v>119</v>
      </c>
      <c r="H145" s="175">
        <v>541.74</v>
      </c>
      <c r="I145" s="168"/>
      <c r="L145" s="163"/>
      <c r="M145" s="169"/>
      <c r="N145" s="170"/>
      <c r="O145" s="170"/>
      <c r="P145" s="170"/>
      <c r="Q145" s="170"/>
      <c r="R145" s="170"/>
      <c r="S145" s="170"/>
      <c r="T145" s="171"/>
      <c r="AT145" s="172" t="s">
        <v>111</v>
      </c>
      <c r="AU145" s="172" t="s">
        <v>47</v>
      </c>
      <c r="AV145" s="10" t="s">
        <v>108</v>
      </c>
      <c r="AW145" s="10" t="s">
        <v>113</v>
      </c>
      <c r="AX145" s="10" t="s">
        <v>43</v>
      </c>
      <c r="AY145" s="172" t="s">
        <v>102</v>
      </c>
    </row>
    <row r="146" spans="2:51" s="8" customFormat="1" ht="13.5">
      <c r="B146" s="147"/>
      <c r="D146" s="135" t="s">
        <v>111</v>
      </c>
      <c r="E146" s="148" t="s">
        <v>1</v>
      </c>
      <c r="F146" s="149" t="s">
        <v>54</v>
      </c>
      <c r="H146" s="150">
        <v>255.21</v>
      </c>
      <c r="I146" s="151"/>
      <c r="L146" s="147"/>
      <c r="M146" s="152"/>
      <c r="N146" s="153"/>
      <c r="O146" s="153"/>
      <c r="P146" s="153"/>
      <c r="Q146" s="153"/>
      <c r="R146" s="153"/>
      <c r="S146" s="153"/>
      <c r="T146" s="154"/>
      <c r="AT146" s="148" t="s">
        <v>111</v>
      </c>
      <c r="AU146" s="148" t="s">
        <v>47</v>
      </c>
      <c r="AV146" s="8" t="s">
        <v>47</v>
      </c>
      <c r="AW146" s="8" t="s">
        <v>113</v>
      </c>
      <c r="AX146" s="8" t="s">
        <v>43</v>
      </c>
      <c r="AY146" s="148" t="s">
        <v>102</v>
      </c>
    </row>
    <row r="147" spans="2:51" s="8" customFormat="1" ht="13.5">
      <c r="B147" s="147"/>
      <c r="D147" s="135" t="s">
        <v>111</v>
      </c>
      <c r="E147" s="148" t="s">
        <v>1</v>
      </c>
      <c r="F147" s="149" t="s">
        <v>56</v>
      </c>
      <c r="H147" s="150">
        <v>541.74</v>
      </c>
      <c r="I147" s="151"/>
      <c r="L147" s="147"/>
      <c r="M147" s="152"/>
      <c r="N147" s="153"/>
      <c r="O147" s="153"/>
      <c r="P147" s="153"/>
      <c r="Q147" s="153"/>
      <c r="R147" s="153"/>
      <c r="S147" s="153"/>
      <c r="T147" s="154"/>
      <c r="AT147" s="148" t="s">
        <v>111</v>
      </c>
      <c r="AU147" s="148" t="s">
        <v>47</v>
      </c>
      <c r="AV147" s="8" t="s">
        <v>47</v>
      </c>
      <c r="AW147" s="8" t="s">
        <v>113</v>
      </c>
      <c r="AX147" s="8" t="s">
        <v>43</v>
      </c>
      <c r="AY147" s="148" t="s">
        <v>102</v>
      </c>
    </row>
    <row r="148" spans="2:51" s="10" customFormat="1" ht="13.5">
      <c r="B148" s="163"/>
      <c r="D148" s="164" t="s">
        <v>111</v>
      </c>
      <c r="E148" s="165" t="s">
        <v>143</v>
      </c>
      <c r="F148" s="166" t="s">
        <v>119</v>
      </c>
      <c r="H148" s="167">
        <v>796.95</v>
      </c>
      <c r="I148" s="168"/>
      <c r="L148" s="163"/>
      <c r="M148" s="169"/>
      <c r="N148" s="170"/>
      <c r="O148" s="170"/>
      <c r="P148" s="170"/>
      <c r="Q148" s="170"/>
      <c r="R148" s="170"/>
      <c r="S148" s="170"/>
      <c r="T148" s="171"/>
      <c r="AT148" s="172" t="s">
        <v>111</v>
      </c>
      <c r="AU148" s="172" t="s">
        <v>47</v>
      </c>
      <c r="AV148" s="10" t="s">
        <v>108</v>
      </c>
      <c r="AW148" s="10" t="s">
        <v>113</v>
      </c>
      <c r="AX148" s="10" t="s">
        <v>44</v>
      </c>
      <c r="AY148" s="172" t="s">
        <v>102</v>
      </c>
    </row>
    <row r="149" spans="2:65" s="1" customFormat="1" ht="22.5" customHeight="1">
      <c r="B149" s="122"/>
      <c r="C149" s="123"/>
      <c r="D149" s="123"/>
      <c r="E149" s="124"/>
      <c r="F149" s="125"/>
      <c r="G149" s="126"/>
      <c r="H149" s="127"/>
      <c r="I149" s="128"/>
      <c r="J149" s="129"/>
      <c r="K149" s="125"/>
      <c r="L149" s="25"/>
      <c r="M149" s="130" t="s">
        <v>1</v>
      </c>
      <c r="N149" s="131" t="s">
        <v>32</v>
      </c>
      <c r="O149" s="26"/>
      <c r="P149" s="132">
        <f>O149*H149</f>
        <v>0</v>
      </c>
      <c r="Q149" s="132">
        <v>0</v>
      </c>
      <c r="R149" s="132">
        <f>Q149*H149</f>
        <v>0</v>
      </c>
      <c r="S149" s="132">
        <v>0.02</v>
      </c>
      <c r="T149" s="133">
        <f>S149*H149</f>
        <v>0</v>
      </c>
      <c r="AR149" s="14" t="s">
        <v>108</v>
      </c>
      <c r="AT149" s="14" t="s">
        <v>105</v>
      </c>
      <c r="AU149" s="14" t="s">
        <v>47</v>
      </c>
      <c r="AY149" s="14" t="s">
        <v>102</v>
      </c>
      <c r="BE149" s="134">
        <f>IF(N149="základní",J149,0)</f>
        <v>0</v>
      </c>
      <c r="BF149" s="134">
        <f>IF(N149="snížená",J149,0)</f>
        <v>0</v>
      </c>
      <c r="BG149" s="134">
        <f>IF(N149="zákl. přenesená",J149,0)</f>
        <v>0</v>
      </c>
      <c r="BH149" s="134">
        <f>IF(N149="sníž. přenesená",J149,0)</f>
        <v>0</v>
      </c>
      <c r="BI149" s="134">
        <f>IF(N149="nulová",J149,0)</f>
        <v>0</v>
      </c>
      <c r="BJ149" s="14" t="s">
        <v>44</v>
      </c>
      <c r="BK149" s="134">
        <f>ROUND(I149*H149,2)</f>
        <v>0</v>
      </c>
      <c r="BL149" s="14" t="s">
        <v>108</v>
      </c>
      <c r="BM149" s="14" t="s">
        <v>145</v>
      </c>
    </row>
    <row r="150" spans="2:47" s="1" customFormat="1" ht="13.5">
      <c r="B150" s="25"/>
      <c r="D150" s="135"/>
      <c r="F150" s="136"/>
      <c r="I150" s="137"/>
      <c r="L150" s="25"/>
      <c r="M150" s="138"/>
      <c r="N150" s="26"/>
      <c r="O150" s="26"/>
      <c r="P150" s="26"/>
      <c r="Q150" s="26"/>
      <c r="R150" s="26"/>
      <c r="S150" s="26"/>
      <c r="T150" s="39"/>
      <c r="AT150" s="14" t="s">
        <v>110</v>
      </c>
      <c r="AU150" s="14" t="s">
        <v>47</v>
      </c>
    </row>
    <row r="151" spans="2:51" s="8" customFormat="1" ht="13.5">
      <c r="B151" s="147"/>
      <c r="D151" s="135"/>
      <c r="E151" s="148"/>
      <c r="F151" s="149"/>
      <c r="H151" s="150"/>
      <c r="I151" s="151"/>
      <c r="L151" s="147"/>
      <c r="M151" s="152"/>
      <c r="N151" s="153"/>
      <c r="O151" s="153"/>
      <c r="P151" s="153"/>
      <c r="Q151" s="153"/>
      <c r="R151" s="153"/>
      <c r="S151" s="153"/>
      <c r="T151" s="154"/>
      <c r="AT151" s="148" t="s">
        <v>111</v>
      </c>
      <c r="AU151" s="148" t="s">
        <v>47</v>
      </c>
      <c r="AV151" s="8" t="s">
        <v>47</v>
      </c>
      <c r="AW151" s="8" t="s">
        <v>113</v>
      </c>
      <c r="AX151" s="8" t="s">
        <v>43</v>
      </c>
      <c r="AY151" s="148" t="s">
        <v>102</v>
      </c>
    </row>
    <row r="152" spans="2:51" s="10" customFormat="1" ht="13.5">
      <c r="B152" s="163"/>
      <c r="D152" s="164"/>
      <c r="E152" s="165"/>
      <c r="F152" s="166"/>
      <c r="H152" s="167"/>
      <c r="I152" s="168"/>
      <c r="L152" s="163"/>
      <c r="M152" s="169"/>
      <c r="N152" s="170"/>
      <c r="O152" s="170"/>
      <c r="P152" s="170"/>
      <c r="Q152" s="170"/>
      <c r="R152" s="170"/>
      <c r="S152" s="170"/>
      <c r="T152" s="171"/>
      <c r="AT152" s="172" t="s">
        <v>111</v>
      </c>
      <c r="AU152" s="172" t="s">
        <v>47</v>
      </c>
      <c r="AV152" s="10" t="s">
        <v>108</v>
      </c>
      <c r="AW152" s="10" t="s">
        <v>113</v>
      </c>
      <c r="AX152" s="10" t="s">
        <v>44</v>
      </c>
      <c r="AY152" s="172" t="s">
        <v>102</v>
      </c>
    </row>
    <row r="153" spans="2:65" s="1" customFormat="1" ht="22.5" customHeight="1">
      <c r="B153" s="122"/>
      <c r="C153" s="123"/>
      <c r="D153" s="123"/>
      <c r="E153" s="124"/>
      <c r="F153" s="125"/>
      <c r="G153" s="126"/>
      <c r="H153" s="127"/>
      <c r="I153" s="128"/>
      <c r="J153" s="129"/>
      <c r="K153" s="125"/>
      <c r="L153" s="25"/>
      <c r="M153" s="130" t="s">
        <v>1</v>
      </c>
      <c r="N153" s="131" t="s">
        <v>32</v>
      </c>
      <c r="O153" s="26"/>
      <c r="P153" s="132">
        <f>O153*H153</f>
        <v>0</v>
      </c>
      <c r="Q153" s="132">
        <v>0</v>
      </c>
      <c r="R153" s="132">
        <f>Q153*H153</f>
        <v>0</v>
      </c>
      <c r="S153" s="132">
        <v>0.02</v>
      </c>
      <c r="T153" s="133">
        <f>S153*H153</f>
        <v>0</v>
      </c>
      <c r="AR153" s="14" t="s">
        <v>108</v>
      </c>
      <c r="AT153" s="14" t="s">
        <v>105</v>
      </c>
      <c r="AU153" s="14" t="s">
        <v>47</v>
      </c>
      <c r="AY153" s="14" t="s">
        <v>102</v>
      </c>
      <c r="BE153" s="134">
        <f>IF(N153="základní",J153,0)</f>
        <v>0</v>
      </c>
      <c r="BF153" s="134">
        <f>IF(N153="snížená",J153,0)</f>
        <v>0</v>
      </c>
      <c r="BG153" s="134">
        <f>IF(N153="zákl. přenesená",J153,0)</f>
        <v>0</v>
      </c>
      <c r="BH153" s="134">
        <f>IF(N153="sníž. přenesená",J153,0)</f>
        <v>0</v>
      </c>
      <c r="BI153" s="134">
        <f>IF(N153="nulová",J153,0)</f>
        <v>0</v>
      </c>
      <c r="BJ153" s="14" t="s">
        <v>44</v>
      </c>
      <c r="BK153" s="134">
        <f>ROUND(I153*H153,2)</f>
        <v>0</v>
      </c>
      <c r="BL153" s="14" t="s">
        <v>108</v>
      </c>
      <c r="BM153" s="14" t="s">
        <v>147</v>
      </c>
    </row>
    <row r="154" spans="2:47" s="1" customFormat="1" ht="13.5">
      <c r="B154" s="25"/>
      <c r="D154" s="135"/>
      <c r="F154" s="136"/>
      <c r="I154" s="137"/>
      <c r="L154" s="25"/>
      <c r="M154" s="138"/>
      <c r="N154" s="26"/>
      <c r="O154" s="26"/>
      <c r="P154" s="26"/>
      <c r="Q154" s="26"/>
      <c r="R154" s="26"/>
      <c r="S154" s="26"/>
      <c r="T154" s="39"/>
      <c r="AT154" s="14" t="s">
        <v>110</v>
      </c>
      <c r="AU154" s="14" t="s">
        <v>47</v>
      </c>
    </row>
    <row r="155" spans="2:51" s="8" customFormat="1" ht="13.5">
      <c r="B155" s="147"/>
      <c r="D155" s="135"/>
      <c r="E155" s="148"/>
      <c r="F155" s="149"/>
      <c r="H155" s="150"/>
      <c r="I155" s="151"/>
      <c r="L155" s="147"/>
      <c r="M155" s="152"/>
      <c r="N155" s="153"/>
      <c r="O155" s="153"/>
      <c r="P155" s="153"/>
      <c r="Q155" s="153"/>
      <c r="R155" s="153"/>
      <c r="S155" s="153"/>
      <c r="T155" s="154"/>
      <c r="AT155" s="148" t="s">
        <v>111</v>
      </c>
      <c r="AU155" s="148" t="s">
        <v>47</v>
      </c>
      <c r="AV155" s="8" t="s">
        <v>47</v>
      </c>
      <c r="AW155" s="8" t="s">
        <v>113</v>
      </c>
      <c r="AX155" s="8" t="s">
        <v>43</v>
      </c>
      <c r="AY155" s="148" t="s">
        <v>102</v>
      </c>
    </row>
    <row r="156" spans="2:51" s="10" customFormat="1" ht="13.5">
      <c r="B156" s="163"/>
      <c r="D156" s="135"/>
      <c r="E156" s="173"/>
      <c r="F156" s="174"/>
      <c r="H156" s="175"/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72" t="s">
        <v>111</v>
      </c>
      <c r="AU156" s="172" t="s">
        <v>47</v>
      </c>
      <c r="AV156" s="10" t="s">
        <v>108</v>
      </c>
      <c r="AW156" s="10" t="s">
        <v>113</v>
      </c>
      <c r="AX156" s="10" t="s">
        <v>44</v>
      </c>
      <c r="AY156" s="172" t="s">
        <v>102</v>
      </c>
    </row>
    <row r="157" spans="2:63" s="6" customFormat="1" ht="29.85" customHeight="1">
      <c r="B157" s="108"/>
      <c r="D157" s="119" t="s">
        <v>42</v>
      </c>
      <c r="E157" s="120" t="s">
        <v>148</v>
      </c>
      <c r="F157" s="120" t="s">
        <v>149</v>
      </c>
      <c r="I157" s="111"/>
      <c r="J157" s="121">
        <f>BK157</f>
        <v>0</v>
      </c>
      <c r="L157" s="108"/>
      <c r="M157" s="113"/>
      <c r="N157" s="114"/>
      <c r="O157" s="114"/>
      <c r="P157" s="115">
        <f>SUM(P158:P192)</f>
        <v>0</v>
      </c>
      <c r="Q157" s="114"/>
      <c r="R157" s="115">
        <f>SUM(R158:R192)</f>
        <v>0</v>
      </c>
      <c r="S157" s="114"/>
      <c r="T157" s="116">
        <f>SUM(T158:T192)</f>
        <v>0</v>
      </c>
      <c r="AR157" s="109" t="s">
        <v>44</v>
      </c>
      <c r="AT157" s="117" t="s">
        <v>42</v>
      </c>
      <c r="AU157" s="117" t="s">
        <v>44</v>
      </c>
      <c r="AY157" s="109" t="s">
        <v>102</v>
      </c>
      <c r="BK157" s="118">
        <f>SUM(BK158:BK192)</f>
        <v>0</v>
      </c>
    </row>
    <row r="158" spans="2:65" s="1" customFormat="1" ht="31.5" customHeight="1">
      <c r="B158" s="122"/>
      <c r="C158" s="123" t="s">
        <v>131</v>
      </c>
      <c r="D158" s="123" t="s">
        <v>105</v>
      </c>
      <c r="E158" s="124" t="s">
        <v>150</v>
      </c>
      <c r="F158" s="125" t="s">
        <v>151</v>
      </c>
      <c r="G158" s="126" t="s">
        <v>152</v>
      </c>
      <c r="H158" s="127">
        <v>14.4</v>
      </c>
      <c r="I158" s="128"/>
      <c r="J158" s="129">
        <f>ROUND(I158*H158,2)</f>
        <v>0</v>
      </c>
      <c r="K158" s="125" t="s">
        <v>107</v>
      </c>
      <c r="L158" s="25"/>
      <c r="M158" s="130" t="s">
        <v>1</v>
      </c>
      <c r="N158" s="131" t="s">
        <v>32</v>
      </c>
      <c r="O158" s="26"/>
      <c r="P158" s="132">
        <f>O158*H158</f>
        <v>0</v>
      </c>
      <c r="Q158" s="132">
        <v>0</v>
      </c>
      <c r="R158" s="132">
        <f>Q158*H158</f>
        <v>0</v>
      </c>
      <c r="S158" s="132">
        <v>0</v>
      </c>
      <c r="T158" s="133">
        <f>S158*H158</f>
        <v>0</v>
      </c>
      <c r="AR158" s="14" t="s">
        <v>108</v>
      </c>
      <c r="AT158" s="14" t="s">
        <v>105</v>
      </c>
      <c r="AU158" s="14" t="s">
        <v>47</v>
      </c>
      <c r="AY158" s="14" t="s">
        <v>102</v>
      </c>
      <c r="BE158" s="134">
        <f>IF(N158="základní",J158,0)</f>
        <v>0</v>
      </c>
      <c r="BF158" s="134">
        <f>IF(N158="snížená",J158,0)</f>
        <v>0</v>
      </c>
      <c r="BG158" s="134">
        <f>IF(N158="zákl. přenesená",J158,0)</f>
        <v>0</v>
      </c>
      <c r="BH158" s="134">
        <f>IF(N158="sníž. přenesená",J158,0)</f>
        <v>0</v>
      </c>
      <c r="BI158" s="134">
        <f>IF(N158="nulová",J158,0)</f>
        <v>0</v>
      </c>
      <c r="BJ158" s="14" t="s">
        <v>44</v>
      </c>
      <c r="BK158" s="134">
        <f>ROUND(I158*H158,2)</f>
        <v>0</v>
      </c>
      <c r="BL158" s="14" t="s">
        <v>108</v>
      </c>
      <c r="BM158" s="14" t="s">
        <v>153</v>
      </c>
    </row>
    <row r="159" spans="2:47" s="1" customFormat="1" ht="27">
      <c r="B159" s="25"/>
      <c r="D159" s="135" t="s">
        <v>110</v>
      </c>
      <c r="F159" s="136" t="s">
        <v>154</v>
      </c>
      <c r="I159" s="137"/>
      <c r="L159" s="25"/>
      <c r="M159" s="138"/>
      <c r="N159" s="26"/>
      <c r="O159" s="26"/>
      <c r="P159" s="26"/>
      <c r="Q159" s="26"/>
      <c r="R159" s="26"/>
      <c r="S159" s="26"/>
      <c r="T159" s="39"/>
      <c r="AT159" s="14" t="s">
        <v>110</v>
      </c>
      <c r="AU159" s="14" t="s">
        <v>47</v>
      </c>
    </row>
    <row r="160" spans="2:51" s="7" customFormat="1" ht="13.5">
      <c r="B160" s="139"/>
      <c r="D160" s="135" t="s">
        <v>111</v>
      </c>
      <c r="E160" s="140" t="s">
        <v>1</v>
      </c>
      <c r="F160" s="141"/>
      <c r="H160" s="142" t="s">
        <v>1</v>
      </c>
      <c r="I160" s="143"/>
      <c r="L160" s="139"/>
      <c r="M160" s="144"/>
      <c r="N160" s="145"/>
      <c r="O160" s="145"/>
      <c r="P160" s="145"/>
      <c r="Q160" s="145"/>
      <c r="R160" s="145"/>
      <c r="S160" s="145"/>
      <c r="T160" s="146"/>
      <c r="AT160" s="142" t="s">
        <v>111</v>
      </c>
      <c r="AU160" s="142" t="s">
        <v>47</v>
      </c>
      <c r="AV160" s="7" t="s">
        <v>44</v>
      </c>
      <c r="AW160" s="7" t="s">
        <v>113</v>
      </c>
      <c r="AX160" s="7" t="s">
        <v>43</v>
      </c>
      <c r="AY160" s="142" t="s">
        <v>102</v>
      </c>
    </row>
    <row r="161" spans="2:51" s="8" customFormat="1" ht="13.5">
      <c r="B161" s="147"/>
      <c r="D161" s="135" t="s">
        <v>111</v>
      </c>
      <c r="E161" s="148" t="s">
        <v>1</v>
      </c>
      <c r="F161" s="149"/>
      <c r="H161" s="150">
        <v>61.579</v>
      </c>
      <c r="I161" s="151"/>
      <c r="L161" s="147"/>
      <c r="M161" s="152"/>
      <c r="N161" s="153"/>
      <c r="O161" s="153"/>
      <c r="P161" s="153"/>
      <c r="Q161" s="153"/>
      <c r="R161" s="153"/>
      <c r="S161" s="153"/>
      <c r="T161" s="154"/>
      <c r="AT161" s="148" t="s">
        <v>111</v>
      </c>
      <c r="AU161" s="148" t="s">
        <v>47</v>
      </c>
      <c r="AV161" s="8" t="s">
        <v>47</v>
      </c>
      <c r="AW161" s="8" t="s">
        <v>113</v>
      </c>
      <c r="AX161" s="8" t="s">
        <v>43</v>
      </c>
      <c r="AY161" s="148" t="s">
        <v>102</v>
      </c>
    </row>
    <row r="162" spans="2:51" s="7" customFormat="1" ht="13.5">
      <c r="B162" s="139"/>
      <c r="D162" s="135" t="s">
        <v>111</v>
      </c>
      <c r="E162" s="140" t="s">
        <v>1</v>
      </c>
      <c r="F162" s="141" t="s">
        <v>155</v>
      </c>
      <c r="H162" s="142" t="s">
        <v>1</v>
      </c>
      <c r="I162" s="143"/>
      <c r="L162" s="139"/>
      <c r="M162" s="144"/>
      <c r="N162" s="145"/>
      <c r="O162" s="145"/>
      <c r="P162" s="145"/>
      <c r="Q162" s="145"/>
      <c r="R162" s="145"/>
      <c r="S162" s="145"/>
      <c r="T162" s="146"/>
      <c r="AT162" s="142" t="s">
        <v>111</v>
      </c>
      <c r="AU162" s="142" t="s">
        <v>47</v>
      </c>
      <c r="AV162" s="7" t="s">
        <v>44</v>
      </c>
      <c r="AW162" s="7" t="s">
        <v>113</v>
      </c>
      <c r="AX162" s="7" t="s">
        <v>43</v>
      </c>
      <c r="AY162" s="142" t="s">
        <v>102</v>
      </c>
    </row>
    <row r="163" spans="2:51" s="8" customFormat="1" ht="13.5">
      <c r="B163" s="147"/>
      <c r="D163" s="135" t="s">
        <v>111</v>
      </c>
      <c r="E163" s="148" t="s">
        <v>1</v>
      </c>
      <c r="F163" s="149" t="s">
        <v>156</v>
      </c>
      <c r="H163" s="150">
        <v>14.4</v>
      </c>
      <c r="I163" s="151"/>
      <c r="L163" s="147"/>
      <c r="M163" s="152"/>
      <c r="N163" s="153"/>
      <c r="O163" s="153"/>
      <c r="P163" s="153"/>
      <c r="Q163" s="153"/>
      <c r="R163" s="153"/>
      <c r="S163" s="153"/>
      <c r="T163" s="154"/>
      <c r="AT163" s="148" t="s">
        <v>111</v>
      </c>
      <c r="AU163" s="148" t="s">
        <v>47</v>
      </c>
      <c r="AV163" s="8" t="s">
        <v>47</v>
      </c>
      <c r="AW163" s="8" t="s">
        <v>113</v>
      </c>
      <c r="AX163" s="8" t="s">
        <v>43</v>
      </c>
      <c r="AY163" s="148" t="s">
        <v>102</v>
      </c>
    </row>
    <row r="164" spans="2:51" s="9" customFormat="1" ht="13.5">
      <c r="B164" s="155"/>
      <c r="D164" s="135" t="s">
        <v>111</v>
      </c>
      <c r="E164" s="156" t="s">
        <v>59</v>
      </c>
      <c r="F164" s="157" t="s">
        <v>117</v>
      </c>
      <c r="H164" s="158">
        <v>75.979</v>
      </c>
      <c r="I164" s="159"/>
      <c r="L164" s="155"/>
      <c r="M164" s="160"/>
      <c r="N164" s="161"/>
      <c r="O164" s="161"/>
      <c r="P164" s="161"/>
      <c r="Q164" s="161"/>
      <c r="R164" s="161"/>
      <c r="S164" s="161"/>
      <c r="T164" s="162"/>
      <c r="AT164" s="156" t="s">
        <v>111</v>
      </c>
      <c r="AU164" s="156" t="s">
        <v>47</v>
      </c>
      <c r="AV164" s="9" t="s">
        <v>118</v>
      </c>
      <c r="AW164" s="9" t="s">
        <v>113</v>
      </c>
      <c r="AX164" s="9" t="s">
        <v>43</v>
      </c>
      <c r="AY164" s="156" t="s">
        <v>102</v>
      </c>
    </row>
    <row r="165" spans="2:51" s="10" customFormat="1" ht="13.5">
      <c r="B165" s="163"/>
      <c r="D165" s="164" t="s">
        <v>111</v>
      </c>
      <c r="E165" s="165" t="s">
        <v>1</v>
      </c>
      <c r="F165" s="166" t="s">
        <v>119</v>
      </c>
      <c r="H165" s="167">
        <v>75.979</v>
      </c>
      <c r="I165" s="168"/>
      <c r="L165" s="163"/>
      <c r="M165" s="169"/>
      <c r="N165" s="170"/>
      <c r="O165" s="170"/>
      <c r="P165" s="170"/>
      <c r="Q165" s="170"/>
      <c r="R165" s="170"/>
      <c r="S165" s="170"/>
      <c r="T165" s="171"/>
      <c r="AT165" s="172" t="s">
        <v>111</v>
      </c>
      <c r="AU165" s="172" t="s">
        <v>47</v>
      </c>
      <c r="AV165" s="10" t="s">
        <v>108</v>
      </c>
      <c r="AW165" s="10" t="s">
        <v>113</v>
      </c>
      <c r="AX165" s="10" t="s">
        <v>44</v>
      </c>
      <c r="AY165" s="172" t="s">
        <v>102</v>
      </c>
    </row>
    <row r="166" spans="2:65" s="1" customFormat="1" ht="31.5" customHeight="1">
      <c r="B166" s="122"/>
      <c r="C166" s="123" t="s">
        <v>157</v>
      </c>
      <c r="D166" s="123" t="s">
        <v>105</v>
      </c>
      <c r="E166" s="124" t="s">
        <v>158</v>
      </c>
      <c r="F166" s="125" t="s">
        <v>159</v>
      </c>
      <c r="G166" s="126" t="s">
        <v>152</v>
      </c>
      <c r="H166" s="127">
        <v>28.8</v>
      </c>
      <c r="I166" s="128"/>
      <c r="J166" s="129">
        <f>ROUND(I166*H166,2)</f>
        <v>0</v>
      </c>
      <c r="K166" s="125" t="s">
        <v>107</v>
      </c>
      <c r="L166" s="25"/>
      <c r="M166" s="130" t="s">
        <v>1</v>
      </c>
      <c r="N166" s="131" t="s">
        <v>32</v>
      </c>
      <c r="O166" s="26"/>
      <c r="P166" s="132">
        <f>O166*H166</f>
        <v>0</v>
      </c>
      <c r="Q166" s="132">
        <v>0</v>
      </c>
      <c r="R166" s="132">
        <f>Q166*H166</f>
        <v>0</v>
      </c>
      <c r="S166" s="132">
        <v>0</v>
      </c>
      <c r="T166" s="133">
        <f>S166*H166</f>
        <v>0</v>
      </c>
      <c r="AR166" s="14" t="s">
        <v>108</v>
      </c>
      <c r="AT166" s="14" t="s">
        <v>105</v>
      </c>
      <c r="AU166" s="14" t="s">
        <v>47</v>
      </c>
      <c r="AY166" s="14" t="s">
        <v>102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4" t="s">
        <v>44</v>
      </c>
      <c r="BK166" s="134">
        <f>ROUND(I166*H166,2)</f>
        <v>0</v>
      </c>
      <c r="BL166" s="14" t="s">
        <v>108</v>
      </c>
      <c r="BM166" s="14" t="s">
        <v>160</v>
      </c>
    </row>
    <row r="167" spans="2:47" s="1" customFormat="1" ht="40.5">
      <c r="B167" s="25"/>
      <c r="D167" s="135" t="s">
        <v>110</v>
      </c>
      <c r="F167" s="136" t="s">
        <v>161</v>
      </c>
      <c r="I167" s="137"/>
      <c r="L167" s="25"/>
      <c r="M167" s="138"/>
      <c r="N167" s="26"/>
      <c r="O167" s="26"/>
      <c r="P167" s="26"/>
      <c r="Q167" s="26"/>
      <c r="R167" s="26"/>
      <c r="S167" s="26"/>
      <c r="T167" s="39"/>
      <c r="AT167" s="14" t="s">
        <v>110</v>
      </c>
      <c r="AU167" s="14" t="s">
        <v>47</v>
      </c>
    </row>
    <row r="168" spans="2:51" s="8" customFormat="1" ht="13.5">
      <c r="B168" s="147"/>
      <c r="D168" s="135" t="s">
        <v>111</v>
      </c>
      <c r="E168" s="148" t="s">
        <v>1</v>
      </c>
      <c r="F168" s="149" t="s">
        <v>59</v>
      </c>
      <c r="H168" s="150">
        <v>14.4</v>
      </c>
      <c r="I168" s="151"/>
      <c r="L168" s="147"/>
      <c r="M168" s="152"/>
      <c r="N168" s="153"/>
      <c r="O168" s="153"/>
      <c r="P168" s="153"/>
      <c r="Q168" s="153"/>
      <c r="R168" s="153"/>
      <c r="S168" s="153"/>
      <c r="T168" s="154"/>
      <c r="AT168" s="148" t="s">
        <v>111</v>
      </c>
      <c r="AU168" s="148" t="s">
        <v>47</v>
      </c>
      <c r="AV168" s="8" t="s">
        <v>47</v>
      </c>
      <c r="AW168" s="8" t="s">
        <v>113</v>
      </c>
      <c r="AX168" s="8" t="s">
        <v>43</v>
      </c>
      <c r="AY168" s="148" t="s">
        <v>102</v>
      </c>
    </row>
    <row r="169" spans="2:51" s="10" customFormat="1" ht="13.5">
      <c r="B169" s="163"/>
      <c r="D169" s="135" t="s">
        <v>111</v>
      </c>
      <c r="E169" s="173" t="s">
        <v>1</v>
      </c>
      <c r="F169" s="174" t="s">
        <v>119</v>
      </c>
      <c r="H169" s="175">
        <v>14.4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72" t="s">
        <v>111</v>
      </c>
      <c r="AU169" s="172" t="s">
        <v>47</v>
      </c>
      <c r="AV169" s="10" t="s">
        <v>108</v>
      </c>
      <c r="AW169" s="10" t="s">
        <v>113</v>
      </c>
      <c r="AX169" s="10" t="s">
        <v>44</v>
      </c>
      <c r="AY169" s="172" t="s">
        <v>102</v>
      </c>
    </row>
    <row r="170" spans="2:51" s="8" customFormat="1" ht="13.5">
      <c r="B170" s="147"/>
      <c r="D170" s="164" t="s">
        <v>111</v>
      </c>
      <c r="F170" s="176" t="s">
        <v>922</v>
      </c>
      <c r="H170" s="177">
        <v>28.8</v>
      </c>
      <c r="I170" s="151"/>
      <c r="L170" s="147"/>
      <c r="M170" s="152"/>
      <c r="N170" s="153"/>
      <c r="O170" s="153"/>
      <c r="P170" s="153"/>
      <c r="Q170" s="153"/>
      <c r="R170" s="153"/>
      <c r="S170" s="153"/>
      <c r="T170" s="154"/>
      <c r="AT170" s="148" t="s">
        <v>111</v>
      </c>
      <c r="AU170" s="148" t="s">
        <v>47</v>
      </c>
      <c r="AV170" s="8" t="s">
        <v>47</v>
      </c>
      <c r="AW170" s="8" t="s">
        <v>2</v>
      </c>
      <c r="AX170" s="8" t="s">
        <v>44</v>
      </c>
      <c r="AY170" s="148" t="s">
        <v>102</v>
      </c>
    </row>
    <row r="171" spans="2:65" s="1" customFormat="1" ht="22.5" customHeight="1">
      <c r="B171" s="122"/>
      <c r="C171" s="123" t="s">
        <v>162</v>
      </c>
      <c r="D171" s="123" t="s">
        <v>105</v>
      </c>
      <c r="E171" s="124" t="s">
        <v>163</v>
      </c>
      <c r="F171" s="125" t="s">
        <v>164</v>
      </c>
      <c r="G171" s="126" t="s">
        <v>165</v>
      </c>
      <c r="H171" s="127">
        <v>12</v>
      </c>
      <c r="I171" s="128"/>
      <c r="J171" s="129">
        <f>ROUND(I171*H171,2)</f>
        <v>0</v>
      </c>
      <c r="K171" s="125" t="s">
        <v>107</v>
      </c>
      <c r="L171" s="25"/>
      <c r="M171" s="130" t="s">
        <v>1</v>
      </c>
      <c r="N171" s="131" t="s">
        <v>32</v>
      </c>
      <c r="O171" s="26"/>
      <c r="P171" s="132">
        <f>O171*H171</f>
        <v>0</v>
      </c>
      <c r="Q171" s="132">
        <v>0</v>
      </c>
      <c r="R171" s="132">
        <f>Q171*H171</f>
        <v>0</v>
      </c>
      <c r="S171" s="132">
        <v>0</v>
      </c>
      <c r="T171" s="133">
        <f>S171*H171</f>
        <v>0</v>
      </c>
      <c r="AR171" s="14" t="s">
        <v>108</v>
      </c>
      <c r="AT171" s="14" t="s">
        <v>105</v>
      </c>
      <c r="AU171" s="14" t="s">
        <v>47</v>
      </c>
      <c r="AY171" s="14" t="s">
        <v>102</v>
      </c>
      <c r="BE171" s="134">
        <f>IF(N171="základní",J171,0)</f>
        <v>0</v>
      </c>
      <c r="BF171" s="134">
        <f>IF(N171="snížená",J171,0)</f>
        <v>0</v>
      </c>
      <c r="BG171" s="134">
        <f>IF(N171="zákl. přenesená",J171,0)</f>
        <v>0</v>
      </c>
      <c r="BH171" s="134">
        <f>IF(N171="sníž. přenesená",J171,0)</f>
        <v>0</v>
      </c>
      <c r="BI171" s="134">
        <f>IF(N171="nulová",J171,0)</f>
        <v>0</v>
      </c>
      <c r="BJ171" s="14" t="s">
        <v>44</v>
      </c>
      <c r="BK171" s="134">
        <f>ROUND(I171*H171,2)</f>
        <v>0</v>
      </c>
      <c r="BL171" s="14" t="s">
        <v>108</v>
      </c>
      <c r="BM171" s="14" t="s">
        <v>166</v>
      </c>
    </row>
    <row r="172" spans="2:47" s="1" customFormat="1" ht="13.5">
      <c r="B172" s="25"/>
      <c r="D172" s="135" t="s">
        <v>110</v>
      </c>
      <c r="F172" s="136" t="s">
        <v>167</v>
      </c>
      <c r="I172" s="137"/>
      <c r="L172" s="25"/>
      <c r="M172" s="138"/>
      <c r="N172" s="26"/>
      <c r="O172" s="26"/>
      <c r="P172" s="26"/>
      <c r="Q172" s="26"/>
      <c r="R172" s="26"/>
      <c r="S172" s="26"/>
      <c r="T172" s="39"/>
      <c r="AT172" s="14" t="s">
        <v>110</v>
      </c>
      <c r="AU172" s="14" t="s">
        <v>47</v>
      </c>
    </row>
    <row r="173" spans="2:51" s="8" customFormat="1" ht="13.5">
      <c r="B173" s="147"/>
      <c r="D173" s="135" t="s">
        <v>111</v>
      </c>
      <c r="E173" s="148" t="s">
        <v>1</v>
      </c>
      <c r="F173" s="149" t="s">
        <v>168</v>
      </c>
      <c r="H173" s="150">
        <v>12</v>
      </c>
      <c r="I173" s="151"/>
      <c r="L173" s="147"/>
      <c r="M173" s="152"/>
      <c r="N173" s="153"/>
      <c r="O173" s="153"/>
      <c r="P173" s="153"/>
      <c r="Q173" s="153"/>
      <c r="R173" s="153"/>
      <c r="S173" s="153"/>
      <c r="T173" s="154"/>
      <c r="AT173" s="148" t="s">
        <v>111</v>
      </c>
      <c r="AU173" s="148" t="s">
        <v>47</v>
      </c>
      <c r="AV173" s="8" t="s">
        <v>47</v>
      </c>
      <c r="AW173" s="8" t="s">
        <v>113</v>
      </c>
      <c r="AX173" s="8" t="s">
        <v>43</v>
      </c>
      <c r="AY173" s="148" t="s">
        <v>102</v>
      </c>
    </row>
    <row r="174" spans="2:51" s="10" customFormat="1" ht="13.5">
      <c r="B174" s="163"/>
      <c r="D174" s="164" t="s">
        <v>111</v>
      </c>
      <c r="E174" s="165" t="s">
        <v>1</v>
      </c>
      <c r="F174" s="166" t="s">
        <v>119</v>
      </c>
      <c r="H174" s="167">
        <v>12</v>
      </c>
      <c r="I174" s="168"/>
      <c r="L174" s="163"/>
      <c r="M174" s="169"/>
      <c r="N174" s="170"/>
      <c r="O174" s="170"/>
      <c r="P174" s="170"/>
      <c r="Q174" s="170"/>
      <c r="R174" s="170"/>
      <c r="S174" s="170"/>
      <c r="T174" s="171"/>
      <c r="AT174" s="172" t="s">
        <v>111</v>
      </c>
      <c r="AU174" s="172" t="s">
        <v>47</v>
      </c>
      <c r="AV174" s="10" t="s">
        <v>108</v>
      </c>
      <c r="AW174" s="10" t="s">
        <v>113</v>
      </c>
      <c r="AX174" s="10" t="s">
        <v>44</v>
      </c>
      <c r="AY174" s="172" t="s">
        <v>102</v>
      </c>
    </row>
    <row r="175" spans="2:65" s="1" customFormat="1" ht="22.5" customHeight="1">
      <c r="B175" s="122"/>
      <c r="C175" s="123" t="s">
        <v>169</v>
      </c>
      <c r="D175" s="123" t="s">
        <v>105</v>
      </c>
      <c r="E175" s="124" t="s">
        <v>170</v>
      </c>
      <c r="F175" s="125" t="s">
        <v>171</v>
      </c>
      <c r="G175" s="126" t="s">
        <v>165</v>
      </c>
      <c r="H175" s="127">
        <v>600</v>
      </c>
      <c r="I175" s="128"/>
      <c r="J175" s="129">
        <f>ROUND(I175*H175,2)</f>
        <v>0</v>
      </c>
      <c r="K175" s="125" t="s">
        <v>107</v>
      </c>
      <c r="L175" s="25"/>
      <c r="M175" s="130" t="s">
        <v>1</v>
      </c>
      <c r="N175" s="131" t="s">
        <v>32</v>
      </c>
      <c r="O175" s="26"/>
      <c r="P175" s="132">
        <f>O175*H175</f>
        <v>0</v>
      </c>
      <c r="Q175" s="132">
        <v>0</v>
      </c>
      <c r="R175" s="132">
        <f>Q175*H175</f>
        <v>0</v>
      </c>
      <c r="S175" s="132">
        <v>0</v>
      </c>
      <c r="T175" s="133">
        <f>S175*H175</f>
        <v>0</v>
      </c>
      <c r="AR175" s="14" t="s">
        <v>108</v>
      </c>
      <c r="AT175" s="14" t="s">
        <v>105</v>
      </c>
      <c r="AU175" s="14" t="s">
        <v>47</v>
      </c>
      <c r="AY175" s="14" t="s">
        <v>102</v>
      </c>
      <c r="BE175" s="134">
        <f>IF(N175="základní",J175,0)</f>
        <v>0</v>
      </c>
      <c r="BF175" s="134">
        <f>IF(N175="snížená",J175,0)</f>
        <v>0</v>
      </c>
      <c r="BG175" s="134">
        <f>IF(N175="zákl. přenesená",J175,0)</f>
        <v>0</v>
      </c>
      <c r="BH175" s="134">
        <f>IF(N175="sníž. přenesená",J175,0)</f>
        <v>0</v>
      </c>
      <c r="BI175" s="134">
        <f>IF(N175="nulová",J175,0)</f>
        <v>0</v>
      </c>
      <c r="BJ175" s="14" t="s">
        <v>44</v>
      </c>
      <c r="BK175" s="134">
        <f>ROUND(I175*H175,2)</f>
        <v>0</v>
      </c>
      <c r="BL175" s="14" t="s">
        <v>108</v>
      </c>
      <c r="BM175" s="14" t="s">
        <v>172</v>
      </c>
    </row>
    <row r="176" spans="2:47" s="1" customFormat="1" ht="27">
      <c r="B176" s="25"/>
      <c r="D176" s="135" t="s">
        <v>110</v>
      </c>
      <c r="F176" s="136" t="s">
        <v>173</v>
      </c>
      <c r="I176" s="137"/>
      <c r="L176" s="25"/>
      <c r="M176" s="138"/>
      <c r="N176" s="26"/>
      <c r="O176" s="26"/>
      <c r="P176" s="26"/>
      <c r="Q176" s="26"/>
      <c r="R176" s="26"/>
      <c r="S176" s="26"/>
      <c r="T176" s="39"/>
      <c r="AT176" s="14" t="s">
        <v>110</v>
      </c>
      <c r="AU176" s="14" t="s">
        <v>47</v>
      </c>
    </row>
    <row r="177" spans="2:51" s="7" customFormat="1" ht="13.5">
      <c r="B177" s="139"/>
      <c r="D177" s="135" t="s">
        <v>111</v>
      </c>
      <c r="E177" s="140" t="s">
        <v>1</v>
      </c>
      <c r="F177" s="141" t="s">
        <v>174</v>
      </c>
      <c r="H177" s="142" t="s">
        <v>1</v>
      </c>
      <c r="I177" s="143"/>
      <c r="L177" s="139"/>
      <c r="M177" s="144"/>
      <c r="N177" s="145"/>
      <c r="O177" s="145"/>
      <c r="P177" s="145"/>
      <c r="Q177" s="145"/>
      <c r="R177" s="145"/>
      <c r="S177" s="145"/>
      <c r="T177" s="146"/>
      <c r="AT177" s="142" t="s">
        <v>111</v>
      </c>
      <c r="AU177" s="142" t="s">
        <v>47</v>
      </c>
      <c r="AV177" s="7" t="s">
        <v>44</v>
      </c>
      <c r="AW177" s="7" t="s">
        <v>113</v>
      </c>
      <c r="AX177" s="7" t="s">
        <v>43</v>
      </c>
      <c r="AY177" s="142" t="s">
        <v>102</v>
      </c>
    </row>
    <row r="178" spans="2:51" s="8" customFormat="1" ht="13.5">
      <c r="B178" s="147"/>
      <c r="D178" s="135" t="s">
        <v>111</v>
      </c>
      <c r="E178" s="148" t="s">
        <v>1</v>
      </c>
      <c r="F178" s="149" t="s">
        <v>175</v>
      </c>
      <c r="H178" s="150">
        <v>600</v>
      </c>
      <c r="I178" s="151"/>
      <c r="L178" s="147"/>
      <c r="M178" s="152"/>
      <c r="N178" s="153"/>
      <c r="O178" s="153"/>
      <c r="P178" s="153"/>
      <c r="Q178" s="153"/>
      <c r="R178" s="153"/>
      <c r="S178" s="153"/>
      <c r="T178" s="154"/>
      <c r="AT178" s="148" t="s">
        <v>111</v>
      </c>
      <c r="AU178" s="148" t="s">
        <v>47</v>
      </c>
      <c r="AV178" s="8" t="s">
        <v>47</v>
      </c>
      <c r="AW178" s="8" t="s">
        <v>113</v>
      </c>
      <c r="AX178" s="8" t="s">
        <v>43</v>
      </c>
      <c r="AY178" s="148" t="s">
        <v>102</v>
      </c>
    </row>
    <row r="179" spans="2:51" s="10" customFormat="1" ht="13.5">
      <c r="B179" s="163"/>
      <c r="D179" s="164" t="s">
        <v>111</v>
      </c>
      <c r="E179" s="165" t="s">
        <v>1</v>
      </c>
      <c r="F179" s="166" t="s">
        <v>119</v>
      </c>
      <c r="H179" s="167">
        <v>600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72" t="s">
        <v>111</v>
      </c>
      <c r="AU179" s="172" t="s">
        <v>47</v>
      </c>
      <c r="AV179" s="10" t="s">
        <v>108</v>
      </c>
      <c r="AW179" s="10" t="s">
        <v>113</v>
      </c>
      <c r="AX179" s="10" t="s">
        <v>44</v>
      </c>
      <c r="AY179" s="172" t="s">
        <v>102</v>
      </c>
    </row>
    <row r="180" spans="2:65" s="1" customFormat="1" ht="22.5" customHeight="1">
      <c r="B180" s="122"/>
      <c r="C180" s="123" t="s">
        <v>176</v>
      </c>
      <c r="D180" s="123" t="s">
        <v>105</v>
      </c>
      <c r="E180" s="124" t="s">
        <v>177</v>
      </c>
      <c r="F180" s="125" t="s">
        <v>178</v>
      </c>
      <c r="G180" s="126" t="s">
        <v>152</v>
      </c>
      <c r="H180" s="127">
        <v>14.4</v>
      </c>
      <c r="I180" s="128"/>
      <c r="J180" s="129">
        <f>ROUND(I180*H180,2)</f>
        <v>0</v>
      </c>
      <c r="K180" s="125" t="s">
        <v>107</v>
      </c>
      <c r="L180" s="25"/>
      <c r="M180" s="130" t="s">
        <v>1</v>
      </c>
      <c r="N180" s="131" t="s">
        <v>32</v>
      </c>
      <c r="O180" s="26"/>
      <c r="P180" s="132">
        <f>O180*H180</f>
        <v>0</v>
      </c>
      <c r="Q180" s="132">
        <v>0</v>
      </c>
      <c r="R180" s="132">
        <f>Q180*H180</f>
        <v>0</v>
      </c>
      <c r="S180" s="132">
        <v>0</v>
      </c>
      <c r="T180" s="133">
        <f>S180*H180</f>
        <v>0</v>
      </c>
      <c r="AR180" s="14" t="s">
        <v>108</v>
      </c>
      <c r="AT180" s="14" t="s">
        <v>105</v>
      </c>
      <c r="AU180" s="14" t="s">
        <v>47</v>
      </c>
      <c r="AY180" s="14" t="s">
        <v>102</v>
      </c>
      <c r="BE180" s="134">
        <f>IF(N180="základní",J180,0)</f>
        <v>0</v>
      </c>
      <c r="BF180" s="134">
        <f>IF(N180="snížená",J180,0)</f>
        <v>0</v>
      </c>
      <c r="BG180" s="134">
        <f>IF(N180="zákl. přenesená",J180,0)</f>
        <v>0</v>
      </c>
      <c r="BH180" s="134">
        <f>IF(N180="sníž. přenesená",J180,0)</f>
        <v>0</v>
      </c>
      <c r="BI180" s="134">
        <f>IF(N180="nulová",J180,0)</f>
        <v>0</v>
      </c>
      <c r="BJ180" s="14" t="s">
        <v>44</v>
      </c>
      <c r="BK180" s="134">
        <f>ROUND(I180*H180,2)</f>
        <v>0</v>
      </c>
      <c r="BL180" s="14" t="s">
        <v>108</v>
      </c>
      <c r="BM180" s="14" t="s">
        <v>179</v>
      </c>
    </row>
    <row r="181" spans="2:47" s="1" customFormat="1" ht="13.5">
      <c r="B181" s="25"/>
      <c r="D181" s="135" t="s">
        <v>110</v>
      </c>
      <c r="F181" s="136" t="s">
        <v>180</v>
      </c>
      <c r="I181" s="137"/>
      <c r="L181" s="25"/>
      <c r="M181" s="138"/>
      <c r="N181" s="26"/>
      <c r="O181" s="26"/>
      <c r="P181" s="26"/>
      <c r="Q181" s="26"/>
      <c r="R181" s="26"/>
      <c r="S181" s="26"/>
      <c r="T181" s="39"/>
      <c r="AT181" s="14" t="s">
        <v>110</v>
      </c>
      <c r="AU181" s="14" t="s">
        <v>47</v>
      </c>
    </row>
    <row r="182" spans="2:51" s="8" customFormat="1" ht="13.5">
      <c r="B182" s="147"/>
      <c r="D182" s="135" t="s">
        <v>111</v>
      </c>
      <c r="E182" s="148" t="s">
        <v>1</v>
      </c>
      <c r="F182" s="149" t="s">
        <v>59</v>
      </c>
      <c r="H182" s="150">
        <v>14.4</v>
      </c>
      <c r="I182" s="151"/>
      <c r="L182" s="147"/>
      <c r="M182" s="152"/>
      <c r="N182" s="153"/>
      <c r="O182" s="153"/>
      <c r="P182" s="153"/>
      <c r="Q182" s="153"/>
      <c r="R182" s="153"/>
      <c r="S182" s="153"/>
      <c r="T182" s="154"/>
      <c r="AT182" s="148" t="s">
        <v>111</v>
      </c>
      <c r="AU182" s="148" t="s">
        <v>47</v>
      </c>
      <c r="AV182" s="8" t="s">
        <v>47</v>
      </c>
      <c r="AW182" s="8" t="s">
        <v>113</v>
      </c>
      <c r="AX182" s="8" t="s">
        <v>43</v>
      </c>
      <c r="AY182" s="148" t="s">
        <v>102</v>
      </c>
    </row>
    <row r="183" spans="2:51" s="10" customFormat="1" ht="13.5">
      <c r="B183" s="163"/>
      <c r="D183" s="164" t="s">
        <v>111</v>
      </c>
      <c r="E183" s="165" t="s">
        <v>1</v>
      </c>
      <c r="F183" s="166" t="s">
        <v>119</v>
      </c>
      <c r="H183" s="167">
        <v>14.4</v>
      </c>
      <c r="I183" s="168"/>
      <c r="L183" s="163"/>
      <c r="M183" s="169"/>
      <c r="N183" s="170"/>
      <c r="O183" s="170"/>
      <c r="P183" s="170"/>
      <c r="Q183" s="170"/>
      <c r="R183" s="170"/>
      <c r="S183" s="170"/>
      <c r="T183" s="171"/>
      <c r="AT183" s="172" t="s">
        <v>111</v>
      </c>
      <c r="AU183" s="172" t="s">
        <v>47</v>
      </c>
      <c r="AV183" s="10" t="s">
        <v>108</v>
      </c>
      <c r="AW183" s="10" t="s">
        <v>113</v>
      </c>
      <c r="AX183" s="10" t="s">
        <v>44</v>
      </c>
      <c r="AY183" s="172" t="s">
        <v>102</v>
      </c>
    </row>
    <row r="184" spans="2:65" s="1" customFormat="1" ht="22.5" customHeight="1">
      <c r="B184" s="122"/>
      <c r="C184" s="123" t="s">
        <v>181</v>
      </c>
      <c r="D184" s="123" t="s">
        <v>105</v>
      </c>
      <c r="E184" s="124" t="s">
        <v>182</v>
      </c>
      <c r="F184" s="125" t="s">
        <v>183</v>
      </c>
      <c r="G184" s="126" t="s">
        <v>152</v>
      </c>
      <c r="H184" s="127">
        <v>129.6</v>
      </c>
      <c r="I184" s="128"/>
      <c r="J184" s="129">
        <f>ROUND(I184*H184,2)</f>
        <v>0</v>
      </c>
      <c r="K184" s="125" t="s">
        <v>107</v>
      </c>
      <c r="L184" s="25"/>
      <c r="M184" s="130" t="s">
        <v>1</v>
      </c>
      <c r="N184" s="131" t="s">
        <v>32</v>
      </c>
      <c r="O184" s="26"/>
      <c r="P184" s="132">
        <f>O184*H184</f>
        <v>0</v>
      </c>
      <c r="Q184" s="132">
        <v>0</v>
      </c>
      <c r="R184" s="132">
        <f>Q184*H184</f>
        <v>0</v>
      </c>
      <c r="S184" s="132">
        <v>0</v>
      </c>
      <c r="T184" s="133">
        <f>S184*H184</f>
        <v>0</v>
      </c>
      <c r="AR184" s="14" t="s">
        <v>108</v>
      </c>
      <c r="AT184" s="14" t="s">
        <v>105</v>
      </c>
      <c r="AU184" s="14" t="s">
        <v>47</v>
      </c>
      <c r="AY184" s="14" t="s">
        <v>102</v>
      </c>
      <c r="BE184" s="134">
        <f>IF(N184="základní",J184,0)</f>
        <v>0</v>
      </c>
      <c r="BF184" s="134">
        <f>IF(N184="snížená",J184,0)</f>
        <v>0</v>
      </c>
      <c r="BG184" s="134">
        <f>IF(N184="zákl. přenesená",J184,0)</f>
        <v>0</v>
      </c>
      <c r="BH184" s="134">
        <f>IF(N184="sníž. přenesená",J184,0)</f>
        <v>0</v>
      </c>
      <c r="BI184" s="134">
        <f>IF(N184="nulová",J184,0)</f>
        <v>0</v>
      </c>
      <c r="BJ184" s="14" t="s">
        <v>44</v>
      </c>
      <c r="BK184" s="134">
        <f>ROUND(I184*H184,2)</f>
        <v>0</v>
      </c>
      <c r="BL184" s="14" t="s">
        <v>108</v>
      </c>
      <c r="BM184" s="14" t="s">
        <v>184</v>
      </c>
    </row>
    <row r="185" spans="2:47" s="1" customFormat="1" ht="27">
      <c r="B185" s="25"/>
      <c r="D185" s="135" t="s">
        <v>110</v>
      </c>
      <c r="F185" s="136" t="s">
        <v>185</v>
      </c>
      <c r="I185" s="137"/>
      <c r="L185" s="25"/>
      <c r="M185" s="138"/>
      <c r="N185" s="26"/>
      <c r="O185" s="26"/>
      <c r="P185" s="26"/>
      <c r="Q185" s="26"/>
      <c r="R185" s="26"/>
      <c r="S185" s="26"/>
      <c r="T185" s="39"/>
      <c r="AT185" s="14" t="s">
        <v>110</v>
      </c>
      <c r="AU185" s="14" t="s">
        <v>47</v>
      </c>
    </row>
    <row r="186" spans="2:51" s="8" customFormat="1" ht="13.5">
      <c r="B186" s="147"/>
      <c r="D186" s="135" t="s">
        <v>111</v>
      </c>
      <c r="E186" s="148" t="s">
        <v>1</v>
      </c>
      <c r="F186" s="149" t="s">
        <v>59</v>
      </c>
      <c r="H186" s="150">
        <v>14.4</v>
      </c>
      <c r="I186" s="151"/>
      <c r="L186" s="147"/>
      <c r="M186" s="152"/>
      <c r="N186" s="153"/>
      <c r="O186" s="153"/>
      <c r="P186" s="153"/>
      <c r="Q186" s="153"/>
      <c r="R186" s="153"/>
      <c r="S186" s="153"/>
      <c r="T186" s="154"/>
      <c r="AT186" s="148" t="s">
        <v>111</v>
      </c>
      <c r="AU186" s="148" t="s">
        <v>47</v>
      </c>
      <c r="AV186" s="8" t="s">
        <v>47</v>
      </c>
      <c r="AW186" s="8" t="s">
        <v>113</v>
      </c>
      <c r="AX186" s="8" t="s">
        <v>43</v>
      </c>
      <c r="AY186" s="148" t="s">
        <v>102</v>
      </c>
    </row>
    <row r="187" spans="2:51" s="10" customFormat="1" ht="13.5">
      <c r="B187" s="163"/>
      <c r="D187" s="135" t="s">
        <v>111</v>
      </c>
      <c r="E187" s="173" t="s">
        <v>1</v>
      </c>
      <c r="F187" s="174" t="s">
        <v>119</v>
      </c>
      <c r="H187" s="175">
        <v>14.4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72" t="s">
        <v>111</v>
      </c>
      <c r="AU187" s="172" t="s">
        <v>47</v>
      </c>
      <c r="AV187" s="10" t="s">
        <v>108</v>
      </c>
      <c r="AW187" s="10" t="s">
        <v>113</v>
      </c>
      <c r="AX187" s="10" t="s">
        <v>44</v>
      </c>
      <c r="AY187" s="172" t="s">
        <v>102</v>
      </c>
    </row>
    <row r="188" spans="2:51" s="8" customFormat="1" ht="13.5">
      <c r="B188" s="147"/>
      <c r="D188" s="164" t="s">
        <v>111</v>
      </c>
      <c r="F188" s="176" t="s">
        <v>923</v>
      </c>
      <c r="H188" s="177">
        <v>129.6</v>
      </c>
      <c r="I188" s="151"/>
      <c r="L188" s="147"/>
      <c r="M188" s="152"/>
      <c r="N188" s="153"/>
      <c r="O188" s="153"/>
      <c r="P188" s="153"/>
      <c r="Q188" s="153"/>
      <c r="R188" s="153"/>
      <c r="S188" s="153"/>
      <c r="T188" s="154"/>
      <c r="AT188" s="148" t="s">
        <v>111</v>
      </c>
      <c r="AU188" s="148" t="s">
        <v>47</v>
      </c>
      <c r="AV188" s="8" t="s">
        <v>47</v>
      </c>
      <c r="AW188" s="8" t="s">
        <v>2</v>
      </c>
      <c r="AX188" s="8" t="s">
        <v>44</v>
      </c>
      <c r="AY188" s="148" t="s">
        <v>102</v>
      </c>
    </row>
    <row r="189" spans="2:65" s="1" customFormat="1" ht="22.5" customHeight="1">
      <c r="B189" s="122"/>
      <c r="C189" s="123" t="s">
        <v>5</v>
      </c>
      <c r="D189" s="123" t="s">
        <v>105</v>
      </c>
      <c r="E189" s="124" t="s">
        <v>186</v>
      </c>
      <c r="F189" s="125" t="s">
        <v>187</v>
      </c>
      <c r="G189" s="126" t="s">
        <v>152</v>
      </c>
      <c r="H189" s="127">
        <v>14.4</v>
      </c>
      <c r="I189" s="128"/>
      <c r="J189" s="129">
        <f>ROUND(I189*H189,2)</f>
        <v>0</v>
      </c>
      <c r="K189" s="125" t="s">
        <v>107</v>
      </c>
      <c r="L189" s="25"/>
      <c r="M189" s="130" t="s">
        <v>1</v>
      </c>
      <c r="N189" s="131" t="s">
        <v>32</v>
      </c>
      <c r="O189" s="26"/>
      <c r="P189" s="132">
        <f>O189*H189</f>
        <v>0</v>
      </c>
      <c r="Q189" s="132">
        <v>0</v>
      </c>
      <c r="R189" s="132">
        <f>Q189*H189</f>
        <v>0</v>
      </c>
      <c r="S189" s="132">
        <v>0</v>
      </c>
      <c r="T189" s="133">
        <f>S189*H189</f>
        <v>0</v>
      </c>
      <c r="AR189" s="14" t="s">
        <v>108</v>
      </c>
      <c r="AT189" s="14" t="s">
        <v>105</v>
      </c>
      <c r="AU189" s="14" t="s">
        <v>47</v>
      </c>
      <c r="AY189" s="14" t="s">
        <v>102</v>
      </c>
      <c r="BE189" s="134">
        <f>IF(N189="základní",J189,0)</f>
        <v>0</v>
      </c>
      <c r="BF189" s="134">
        <f>IF(N189="snížená",J189,0)</f>
        <v>0</v>
      </c>
      <c r="BG189" s="134">
        <f>IF(N189="zákl. přenesená",J189,0)</f>
        <v>0</v>
      </c>
      <c r="BH189" s="134">
        <f>IF(N189="sníž. přenesená",J189,0)</f>
        <v>0</v>
      </c>
      <c r="BI189" s="134">
        <f>IF(N189="nulová",J189,0)</f>
        <v>0</v>
      </c>
      <c r="BJ189" s="14" t="s">
        <v>44</v>
      </c>
      <c r="BK189" s="134">
        <f>ROUND(I189*H189,2)</f>
        <v>0</v>
      </c>
      <c r="BL189" s="14" t="s">
        <v>108</v>
      </c>
      <c r="BM189" s="14" t="s">
        <v>188</v>
      </c>
    </row>
    <row r="190" spans="2:47" s="1" customFormat="1" ht="13.5">
      <c r="B190" s="25"/>
      <c r="D190" s="135" t="s">
        <v>110</v>
      </c>
      <c r="F190" s="136" t="s">
        <v>189</v>
      </c>
      <c r="I190" s="137"/>
      <c r="L190" s="25"/>
      <c r="M190" s="138"/>
      <c r="N190" s="26"/>
      <c r="O190" s="26"/>
      <c r="P190" s="26"/>
      <c r="Q190" s="26"/>
      <c r="R190" s="26"/>
      <c r="S190" s="26"/>
      <c r="T190" s="39"/>
      <c r="AT190" s="14" t="s">
        <v>110</v>
      </c>
      <c r="AU190" s="14" t="s">
        <v>47</v>
      </c>
    </row>
    <row r="191" spans="2:51" s="8" customFormat="1" ht="13.5">
      <c r="B191" s="147"/>
      <c r="D191" s="135" t="s">
        <v>111</v>
      </c>
      <c r="E191" s="148" t="s">
        <v>1</v>
      </c>
      <c r="F191" s="149" t="s">
        <v>59</v>
      </c>
      <c r="H191" s="150">
        <v>14.4</v>
      </c>
      <c r="I191" s="151"/>
      <c r="L191" s="147"/>
      <c r="M191" s="152"/>
      <c r="N191" s="153"/>
      <c r="O191" s="153"/>
      <c r="P191" s="153"/>
      <c r="Q191" s="153"/>
      <c r="R191" s="153"/>
      <c r="S191" s="153"/>
      <c r="T191" s="154"/>
      <c r="AT191" s="148" t="s">
        <v>111</v>
      </c>
      <c r="AU191" s="148" t="s">
        <v>47</v>
      </c>
      <c r="AV191" s="8" t="s">
        <v>47</v>
      </c>
      <c r="AW191" s="8" t="s">
        <v>113</v>
      </c>
      <c r="AX191" s="8" t="s">
        <v>43</v>
      </c>
      <c r="AY191" s="148" t="s">
        <v>102</v>
      </c>
    </row>
    <row r="192" spans="2:51" s="10" customFormat="1" ht="13.5">
      <c r="B192" s="163"/>
      <c r="D192" s="135" t="s">
        <v>111</v>
      </c>
      <c r="E192" s="173" t="s">
        <v>1</v>
      </c>
      <c r="F192" s="174" t="s">
        <v>119</v>
      </c>
      <c r="H192" s="175">
        <v>14.4</v>
      </c>
      <c r="I192" s="168"/>
      <c r="L192" s="163"/>
      <c r="M192" s="169"/>
      <c r="N192" s="170"/>
      <c r="O192" s="170"/>
      <c r="P192" s="170"/>
      <c r="Q192" s="170"/>
      <c r="R192" s="170"/>
      <c r="S192" s="170"/>
      <c r="T192" s="171"/>
      <c r="AT192" s="172" t="s">
        <v>111</v>
      </c>
      <c r="AU192" s="172" t="s">
        <v>47</v>
      </c>
      <c r="AV192" s="10" t="s">
        <v>108</v>
      </c>
      <c r="AW192" s="10" t="s">
        <v>113</v>
      </c>
      <c r="AX192" s="10" t="s">
        <v>44</v>
      </c>
      <c r="AY192" s="172" t="s">
        <v>102</v>
      </c>
    </row>
    <row r="193" spans="2:63" s="6" customFormat="1" ht="29.85" customHeight="1">
      <c r="B193" s="108"/>
      <c r="D193" s="119" t="s">
        <v>42</v>
      </c>
      <c r="E193" s="120" t="s">
        <v>190</v>
      </c>
      <c r="F193" s="120" t="s">
        <v>191</v>
      </c>
      <c r="I193" s="111"/>
      <c r="J193" s="121">
        <f>BK193</f>
        <v>0</v>
      </c>
      <c r="L193" s="108"/>
      <c r="M193" s="113"/>
      <c r="N193" s="114"/>
      <c r="O193" s="114"/>
      <c r="P193" s="115">
        <f>SUM(P194:P195)</f>
        <v>0</v>
      </c>
      <c r="Q193" s="114"/>
      <c r="R193" s="115">
        <f>SUM(R194:R195)</f>
        <v>0</v>
      </c>
      <c r="S193" s="114"/>
      <c r="T193" s="116">
        <f>SUM(T194:T195)</f>
        <v>0</v>
      </c>
      <c r="AR193" s="109" t="s">
        <v>44</v>
      </c>
      <c r="AT193" s="117" t="s">
        <v>42</v>
      </c>
      <c r="AU193" s="117" t="s">
        <v>44</v>
      </c>
      <c r="AY193" s="109" t="s">
        <v>102</v>
      </c>
      <c r="BK193" s="118">
        <f>SUM(BK194:BK195)</f>
        <v>0</v>
      </c>
    </row>
    <row r="194" spans="2:65" s="1" customFormat="1" ht="22.5" customHeight="1">
      <c r="B194" s="122"/>
      <c r="C194" s="123" t="s">
        <v>192</v>
      </c>
      <c r="D194" s="123" t="s">
        <v>105</v>
      </c>
      <c r="E194" s="124" t="s">
        <v>193</v>
      </c>
      <c r="F194" s="125" t="s">
        <v>194</v>
      </c>
      <c r="G194" s="126" t="s">
        <v>152</v>
      </c>
      <c r="H194" s="127">
        <v>87.264</v>
      </c>
      <c r="I194" s="128"/>
      <c r="J194" s="129">
        <f>ROUND(I194*H194,2)</f>
        <v>0</v>
      </c>
      <c r="K194" s="125" t="s">
        <v>107</v>
      </c>
      <c r="L194" s="25"/>
      <c r="M194" s="130" t="s">
        <v>1</v>
      </c>
      <c r="N194" s="131" t="s">
        <v>32</v>
      </c>
      <c r="O194" s="26"/>
      <c r="P194" s="132">
        <f>O194*H194</f>
        <v>0</v>
      </c>
      <c r="Q194" s="132">
        <v>0</v>
      </c>
      <c r="R194" s="132">
        <f>Q194*H194</f>
        <v>0</v>
      </c>
      <c r="S194" s="132">
        <v>0</v>
      </c>
      <c r="T194" s="133">
        <f>S194*H194</f>
        <v>0</v>
      </c>
      <c r="AR194" s="14" t="s">
        <v>108</v>
      </c>
      <c r="AT194" s="14" t="s">
        <v>105</v>
      </c>
      <c r="AU194" s="14" t="s">
        <v>47</v>
      </c>
      <c r="AY194" s="14" t="s">
        <v>102</v>
      </c>
      <c r="BE194" s="134">
        <f>IF(N194="základní",J194,0)</f>
        <v>0</v>
      </c>
      <c r="BF194" s="134">
        <f>IF(N194="snížená",J194,0)</f>
        <v>0</v>
      </c>
      <c r="BG194" s="134">
        <f>IF(N194="zákl. přenesená",J194,0)</f>
        <v>0</v>
      </c>
      <c r="BH194" s="134">
        <f>IF(N194="sníž. přenesená",J194,0)</f>
        <v>0</v>
      </c>
      <c r="BI194" s="134">
        <f>IF(N194="nulová",J194,0)</f>
        <v>0</v>
      </c>
      <c r="BJ194" s="14" t="s">
        <v>44</v>
      </c>
      <c r="BK194" s="134">
        <f>ROUND(I194*H194,2)</f>
        <v>0</v>
      </c>
      <c r="BL194" s="14" t="s">
        <v>108</v>
      </c>
      <c r="BM194" s="14" t="s">
        <v>195</v>
      </c>
    </row>
    <row r="195" spans="2:47" s="1" customFormat="1" ht="27">
      <c r="B195" s="25"/>
      <c r="D195" s="135" t="s">
        <v>110</v>
      </c>
      <c r="F195" s="136" t="s">
        <v>196</v>
      </c>
      <c r="I195" s="137"/>
      <c r="L195" s="25"/>
      <c r="M195" s="138"/>
      <c r="N195" s="26"/>
      <c r="O195" s="26"/>
      <c r="P195" s="26"/>
      <c r="Q195" s="26"/>
      <c r="R195" s="26"/>
      <c r="S195" s="26"/>
      <c r="T195" s="39"/>
      <c r="AT195" s="14" t="s">
        <v>110</v>
      </c>
      <c r="AU195" s="14" t="s">
        <v>47</v>
      </c>
    </row>
    <row r="196" spans="2:63" s="6" customFormat="1" ht="37.35" customHeight="1">
      <c r="B196" s="108"/>
      <c r="D196" s="109" t="s">
        <v>42</v>
      </c>
      <c r="E196" s="110" t="s">
        <v>197</v>
      </c>
      <c r="F196" s="110" t="s">
        <v>197</v>
      </c>
      <c r="I196" s="111"/>
      <c r="J196" s="112">
        <f>BK196</f>
        <v>0</v>
      </c>
      <c r="L196" s="108"/>
      <c r="M196" s="113"/>
      <c r="N196" s="114"/>
      <c r="O196" s="114"/>
      <c r="P196" s="115">
        <f>P197</f>
        <v>0</v>
      </c>
      <c r="Q196" s="114"/>
      <c r="R196" s="115">
        <f>R197</f>
        <v>1.5210406</v>
      </c>
      <c r="S196" s="114"/>
      <c r="T196" s="116">
        <f>T197</f>
        <v>0</v>
      </c>
      <c r="AR196" s="109" t="s">
        <v>47</v>
      </c>
      <c r="AT196" s="117" t="s">
        <v>42</v>
      </c>
      <c r="AU196" s="117" t="s">
        <v>43</v>
      </c>
      <c r="AY196" s="109" t="s">
        <v>102</v>
      </c>
      <c r="BK196" s="118">
        <f>BK197</f>
        <v>0</v>
      </c>
    </row>
    <row r="197" spans="2:63" s="6" customFormat="1" ht="19.9" customHeight="1">
      <c r="B197" s="108"/>
      <c r="D197" s="119" t="s">
        <v>42</v>
      </c>
      <c r="E197" s="120" t="s">
        <v>198</v>
      </c>
      <c r="F197" s="120" t="s">
        <v>199</v>
      </c>
      <c r="I197" s="111"/>
      <c r="J197" s="121">
        <f>BK197</f>
        <v>0</v>
      </c>
      <c r="L197" s="108"/>
      <c r="M197" s="113"/>
      <c r="N197" s="114"/>
      <c r="O197" s="114"/>
      <c r="P197" s="115">
        <f>SUM(P198:P223)</f>
        <v>0</v>
      </c>
      <c r="Q197" s="114"/>
      <c r="R197" s="115">
        <f>SUM(R198:R223)</f>
        <v>1.5210406</v>
      </c>
      <c r="S197" s="114"/>
      <c r="T197" s="116">
        <f>SUM(T198:T223)</f>
        <v>0</v>
      </c>
      <c r="AR197" s="109" t="s">
        <v>47</v>
      </c>
      <c r="AT197" s="117" t="s">
        <v>42</v>
      </c>
      <c r="AU197" s="117" t="s">
        <v>44</v>
      </c>
      <c r="AY197" s="109" t="s">
        <v>102</v>
      </c>
      <c r="BK197" s="118">
        <f>SUM(BK198:BK223)</f>
        <v>0</v>
      </c>
    </row>
    <row r="198" spans="2:65" s="1" customFormat="1" ht="22.5" customHeight="1">
      <c r="B198" s="122"/>
      <c r="C198" s="123"/>
      <c r="D198" s="123"/>
      <c r="E198" s="124"/>
      <c r="F198" s="125"/>
      <c r="G198" s="126"/>
      <c r="H198" s="127"/>
      <c r="I198" s="128"/>
      <c r="J198" s="129"/>
      <c r="K198" s="125"/>
      <c r="L198" s="25"/>
      <c r="M198" s="130" t="s">
        <v>1</v>
      </c>
      <c r="N198" s="131" t="s">
        <v>32</v>
      </c>
      <c r="O198" s="26"/>
      <c r="P198" s="132">
        <f>O198*H198</f>
        <v>0</v>
      </c>
      <c r="Q198" s="132">
        <v>0.001</v>
      </c>
      <c r="R198" s="132">
        <f>Q198*H198</f>
        <v>0</v>
      </c>
      <c r="S198" s="132">
        <v>0.00031</v>
      </c>
      <c r="T198" s="133">
        <f>S198*H198</f>
        <v>0</v>
      </c>
      <c r="AR198" s="14" t="s">
        <v>192</v>
      </c>
      <c r="AT198" s="14" t="s">
        <v>105</v>
      </c>
      <c r="AU198" s="14" t="s">
        <v>47</v>
      </c>
      <c r="AY198" s="14" t="s">
        <v>102</v>
      </c>
      <c r="BE198" s="134">
        <f>IF(N198="základní",J198,0)</f>
        <v>0</v>
      </c>
      <c r="BF198" s="134">
        <f>IF(N198="snížená",J198,0)</f>
        <v>0</v>
      </c>
      <c r="BG198" s="134">
        <f>IF(N198="zákl. přenesená",J198,0)</f>
        <v>0</v>
      </c>
      <c r="BH198" s="134">
        <f>IF(N198="sníž. přenesená",J198,0)</f>
        <v>0</v>
      </c>
      <c r="BI198" s="134">
        <f>IF(N198="nulová",J198,0)</f>
        <v>0</v>
      </c>
      <c r="BJ198" s="14" t="s">
        <v>44</v>
      </c>
      <c r="BK198" s="134">
        <f>ROUND(I198*H198,2)</f>
        <v>0</v>
      </c>
      <c r="BL198" s="14" t="s">
        <v>192</v>
      </c>
      <c r="BM198" s="14" t="s">
        <v>201</v>
      </c>
    </row>
    <row r="199" spans="2:47" s="1" customFormat="1" ht="13.5">
      <c r="B199" s="25"/>
      <c r="D199" s="135"/>
      <c r="F199" s="136"/>
      <c r="I199" s="137"/>
      <c r="L199" s="25"/>
      <c r="M199" s="138"/>
      <c r="N199" s="26"/>
      <c r="O199" s="26"/>
      <c r="P199" s="26"/>
      <c r="Q199" s="26"/>
      <c r="R199" s="26"/>
      <c r="S199" s="26"/>
      <c r="T199" s="39"/>
      <c r="AT199" s="14" t="s">
        <v>110</v>
      </c>
      <c r="AU199" s="14" t="s">
        <v>47</v>
      </c>
    </row>
    <row r="200" spans="2:51" s="7" customFormat="1" ht="13.5">
      <c r="B200" s="139"/>
      <c r="D200" s="135"/>
      <c r="E200" s="140"/>
      <c r="F200" s="141"/>
      <c r="H200" s="142"/>
      <c r="I200" s="143"/>
      <c r="L200" s="139"/>
      <c r="M200" s="144"/>
      <c r="N200" s="145"/>
      <c r="O200" s="145"/>
      <c r="P200" s="145"/>
      <c r="Q200" s="145"/>
      <c r="R200" s="145"/>
      <c r="S200" s="145"/>
      <c r="T200" s="146"/>
      <c r="AT200" s="142" t="s">
        <v>111</v>
      </c>
      <c r="AU200" s="142" t="s">
        <v>47</v>
      </c>
      <c r="AV200" s="7" t="s">
        <v>44</v>
      </c>
      <c r="AW200" s="7" t="s">
        <v>113</v>
      </c>
      <c r="AX200" s="7" t="s">
        <v>43</v>
      </c>
      <c r="AY200" s="142" t="s">
        <v>102</v>
      </c>
    </row>
    <row r="201" spans="2:51" s="8" customFormat="1" ht="13.5">
      <c r="B201" s="147"/>
      <c r="D201" s="135"/>
      <c r="E201" s="148"/>
      <c r="F201" s="149"/>
      <c r="H201" s="150"/>
      <c r="I201" s="151"/>
      <c r="L201" s="147"/>
      <c r="M201" s="152"/>
      <c r="N201" s="153"/>
      <c r="O201" s="153"/>
      <c r="P201" s="153"/>
      <c r="Q201" s="153"/>
      <c r="R201" s="153"/>
      <c r="S201" s="153"/>
      <c r="T201" s="154"/>
      <c r="AT201" s="148" t="s">
        <v>111</v>
      </c>
      <c r="AU201" s="148" t="s">
        <v>47</v>
      </c>
      <c r="AV201" s="8" t="s">
        <v>47</v>
      </c>
      <c r="AW201" s="8" t="s">
        <v>113</v>
      </c>
      <c r="AX201" s="8" t="s">
        <v>43</v>
      </c>
      <c r="AY201" s="148" t="s">
        <v>102</v>
      </c>
    </row>
    <row r="202" spans="2:51" s="7" customFormat="1" ht="13.5">
      <c r="B202" s="139"/>
      <c r="D202" s="135"/>
      <c r="E202" s="140"/>
      <c r="F202" s="141"/>
      <c r="H202" s="142"/>
      <c r="I202" s="143"/>
      <c r="L202" s="139"/>
      <c r="M202" s="144"/>
      <c r="N202" s="145"/>
      <c r="O202" s="145"/>
      <c r="P202" s="145"/>
      <c r="Q202" s="145"/>
      <c r="R202" s="145"/>
      <c r="S202" s="145"/>
      <c r="T202" s="146"/>
      <c r="AT202" s="142" t="s">
        <v>111</v>
      </c>
      <c r="AU202" s="142" t="s">
        <v>47</v>
      </c>
      <c r="AV202" s="7" t="s">
        <v>44</v>
      </c>
      <c r="AW202" s="7" t="s">
        <v>113</v>
      </c>
      <c r="AX202" s="7" t="s">
        <v>43</v>
      </c>
      <c r="AY202" s="142" t="s">
        <v>102</v>
      </c>
    </row>
    <row r="203" spans="2:51" s="8" customFormat="1" ht="13.5">
      <c r="B203" s="147"/>
      <c r="D203" s="135"/>
      <c r="E203" s="148"/>
      <c r="F203" s="149"/>
      <c r="H203" s="150"/>
      <c r="I203" s="151"/>
      <c r="L203" s="147"/>
      <c r="M203" s="152"/>
      <c r="N203" s="153"/>
      <c r="O203" s="153"/>
      <c r="P203" s="153"/>
      <c r="Q203" s="153"/>
      <c r="R203" s="153"/>
      <c r="S203" s="153"/>
      <c r="T203" s="154"/>
      <c r="AT203" s="148" t="s">
        <v>111</v>
      </c>
      <c r="AU203" s="148" t="s">
        <v>47</v>
      </c>
      <c r="AV203" s="8" t="s">
        <v>47</v>
      </c>
      <c r="AW203" s="8" t="s">
        <v>113</v>
      </c>
      <c r="AX203" s="8" t="s">
        <v>43</v>
      </c>
      <c r="AY203" s="148" t="s">
        <v>102</v>
      </c>
    </row>
    <row r="204" spans="2:51" s="10" customFormat="1" ht="13.5">
      <c r="B204" s="163"/>
      <c r="D204" s="164"/>
      <c r="E204" s="165"/>
      <c r="F204" s="166"/>
      <c r="H204" s="167"/>
      <c r="I204" s="168"/>
      <c r="L204" s="163"/>
      <c r="M204" s="169"/>
      <c r="N204" s="170"/>
      <c r="O204" s="170"/>
      <c r="P204" s="170"/>
      <c r="Q204" s="170"/>
      <c r="R204" s="170"/>
      <c r="S204" s="170"/>
      <c r="T204" s="171"/>
      <c r="AT204" s="172" t="s">
        <v>111</v>
      </c>
      <c r="AU204" s="172" t="s">
        <v>47</v>
      </c>
      <c r="AV204" s="10" t="s">
        <v>108</v>
      </c>
      <c r="AW204" s="10" t="s">
        <v>113</v>
      </c>
      <c r="AX204" s="10" t="s">
        <v>44</v>
      </c>
      <c r="AY204" s="172" t="s">
        <v>102</v>
      </c>
    </row>
    <row r="205" spans="2:65" s="1" customFormat="1" ht="22.5" customHeight="1">
      <c r="B205" s="122"/>
      <c r="C205" s="123" t="s">
        <v>202</v>
      </c>
      <c r="D205" s="123" t="s">
        <v>105</v>
      </c>
      <c r="E205" s="124" t="s">
        <v>203</v>
      </c>
      <c r="F205" s="125" t="s">
        <v>204</v>
      </c>
      <c r="G205" s="126" t="s">
        <v>106</v>
      </c>
      <c r="H205" s="127">
        <v>3055.29</v>
      </c>
      <c r="I205" s="128"/>
      <c r="J205" s="129">
        <f>ROUND(I205*H205,2)</f>
        <v>0</v>
      </c>
      <c r="K205" s="125" t="s">
        <v>107</v>
      </c>
      <c r="L205" s="25"/>
      <c r="M205" s="130" t="s">
        <v>1</v>
      </c>
      <c r="N205" s="131" t="s">
        <v>32</v>
      </c>
      <c r="O205" s="26"/>
      <c r="P205" s="132">
        <f>O205*H205</f>
        <v>0</v>
      </c>
      <c r="Q205" s="132">
        <v>0.0002</v>
      </c>
      <c r="R205" s="132">
        <f>Q205*H205</f>
        <v>0.611058</v>
      </c>
      <c r="S205" s="132">
        <v>0</v>
      </c>
      <c r="T205" s="133">
        <f>S205*H205</f>
        <v>0</v>
      </c>
      <c r="AR205" s="14" t="s">
        <v>192</v>
      </c>
      <c r="AT205" s="14" t="s">
        <v>105</v>
      </c>
      <c r="AU205" s="14" t="s">
        <v>47</v>
      </c>
      <c r="AY205" s="14" t="s">
        <v>102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4" t="s">
        <v>44</v>
      </c>
      <c r="BK205" s="134">
        <f>ROUND(I205*H205,2)</f>
        <v>0</v>
      </c>
      <c r="BL205" s="14" t="s">
        <v>192</v>
      </c>
      <c r="BM205" s="14" t="s">
        <v>205</v>
      </c>
    </row>
    <row r="206" spans="2:47" s="1" customFormat="1" ht="13.5">
      <c r="B206" s="25"/>
      <c r="D206" s="135" t="s">
        <v>110</v>
      </c>
      <c r="F206" s="136" t="s">
        <v>206</v>
      </c>
      <c r="I206" s="137"/>
      <c r="L206" s="25"/>
      <c r="M206" s="138"/>
      <c r="N206" s="26"/>
      <c r="O206" s="26"/>
      <c r="P206" s="26"/>
      <c r="Q206" s="26"/>
      <c r="R206" s="26"/>
      <c r="S206" s="26"/>
      <c r="T206" s="39"/>
      <c r="AT206" s="14" t="s">
        <v>110</v>
      </c>
      <c r="AU206" s="14" t="s">
        <v>47</v>
      </c>
    </row>
    <row r="207" spans="2:51" s="8" customFormat="1" ht="13.5">
      <c r="B207" s="147"/>
      <c r="D207" s="135" t="s">
        <v>111</v>
      </c>
      <c r="E207" s="148" t="s">
        <v>1</v>
      </c>
      <c r="F207" s="149" t="s">
        <v>65</v>
      </c>
      <c r="H207" s="150">
        <v>660.44</v>
      </c>
      <c r="I207" s="151"/>
      <c r="L207" s="147"/>
      <c r="M207" s="152"/>
      <c r="N207" s="153"/>
      <c r="O207" s="153"/>
      <c r="P207" s="153"/>
      <c r="Q207" s="153"/>
      <c r="R207" s="153"/>
      <c r="S207" s="153"/>
      <c r="T207" s="154"/>
      <c r="AT207" s="148" t="s">
        <v>111</v>
      </c>
      <c r="AU207" s="148" t="s">
        <v>47</v>
      </c>
      <c r="AV207" s="8" t="s">
        <v>47</v>
      </c>
      <c r="AW207" s="8" t="s">
        <v>113</v>
      </c>
      <c r="AX207" s="8" t="s">
        <v>43</v>
      </c>
      <c r="AY207" s="148" t="s">
        <v>102</v>
      </c>
    </row>
    <row r="208" spans="2:51" s="8" customFormat="1" ht="13.5">
      <c r="B208" s="147"/>
      <c r="D208" s="135" t="s">
        <v>111</v>
      </c>
      <c r="E208" s="148" t="s">
        <v>1</v>
      </c>
      <c r="F208" s="149" t="s">
        <v>63</v>
      </c>
      <c r="H208" s="150">
        <v>2394.84985</v>
      </c>
      <c r="I208" s="151"/>
      <c r="L208" s="147"/>
      <c r="M208" s="152"/>
      <c r="N208" s="153"/>
      <c r="O208" s="153"/>
      <c r="P208" s="153"/>
      <c r="Q208" s="153"/>
      <c r="R208" s="153"/>
      <c r="S208" s="153"/>
      <c r="T208" s="154"/>
      <c r="AT208" s="148" t="s">
        <v>111</v>
      </c>
      <c r="AU208" s="148" t="s">
        <v>47</v>
      </c>
      <c r="AV208" s="8" t="s">
        <v>47</v>
      </c>
      <c r="AW208" s="8" t="s">
        <v>113</v>
      </c>
      <c r="AX208" s="8" t="s">
        <v>43</v>
      </c>
      <c r="AY208" s="148" t="s">
        <v>102</v>
      </c>
    </row>
    <row r="209" spans="2:51" s="10" customFormat="1" ht="13.5">
      <c r="B209" s="163"/>
      <c r="D209" s="164" t="s">
        <v>111</v>
      </c>
      <c r="E209" s="165" t="s">
        <v>1</v>
      </c>
      <c r="F209" s="166" t="s">
        <v>119</v>
      </c>
      <c r="H209" s="167">
        <v>3055.28985</v>
      </c>
      <c r="I209" s="168"/>
      <c r="L209" s="163"/>
      <c r="M209" s="169"/>
      <c r="N209" s="170"/>
      <c r="O209" s="170"/>
      <c r="P209" s="170"/>
      <c r="Q209" s="170"/>
      <c r="R209" s="170"/>
      <c r="S209" s="170"/>
      <c r="T209" s="171"/>
      <c r="AT209" s="172" t="s">
        <v>111</v>
      </c>
      <c r="AU209" s="172" t="s">
        <v>47</v>
      </c>
      <c r="AV209" s="10" t="s">
        <v>108</v>
      </c>
      <c r="AW209" s="10" t="s">
        <v>113</v>
      </c>
      <c r="AX209" s="10" t="s">
        <v>44</v>
      </c>
      <c r="AY209" s="172" t="s">
        <v>102</v>
      </c>
    </row>
    <row r="210" spans="2:65" s="1" customFormat="1" ht="31.5" customHeight="1">
      <c r="B210" s="122"/>
      <c r="C210" s="123" t="s">
        <v>207</v>
      </c>
      <c r="D210" s="123" t="s">
        <v>105</v>
      </c>
      <c r="E210" s="124" t="s">
        <v>208</v>
      </c>
      <c r="F210" s="125" t="s">
        <v>209</v>
      </c>
      <c r="G210" s="126" t="s">
        <v>106</v>
      </c>
      <c r="H210" s="127">
        <v>3055.29</v>
      </c>
      <c r="I210" s="128"/>
      <c r="J210" s="129">
        <f>ROUND(I210*H210,2)</f>
        <v>0</v>
      </c>
      <c r="K210" s="125" t="s">
        <v>107</v>
      </c>
      <c r="L210" s="25"/>
      <c r="M210" s="130" t="s">
        <v>1</v>
      </c>
      <c r="N210" s="131" t="s">
        <v>32</v>
      </c>
      <c r="O210" s="26"/>
      <c r="P210" s="132">
        <f>O210*H210</f>
        <v>0</v>
      </c>
      <c r="Q210" s="132">
        <v>0.00029</v>
      </c>
      <c r="R210" s="132">
        <f>Q210*H210</f>
        <v>0.8860341</v>
      </c>
      <c r="S210" s="132">
        <v>0</v>
      </c>
      <c r="T210" s="133">
        <f>S210*H210</f>
        <v>0</v>
      </c>
      <c r="AR210" s="14" t="s">
        <v>192</v>
      </c>
      <c r="AT210" s="14" t="s">
        <v>105</v>
      </c>
      <c r="AU210" s="14" t="s">
        <v>47</v>
      </c>
      <c r="AY210" s="14" t="s">
        <v>102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4" t="s">
        <v>44</v>
      </c>
      <c r="BK210" s="134">
        <f>ROUND(I210*H210,2)</f>
        <v>0</v>
      </c>
      <c r="BL210" s="14" t="s">
        <v>192</v>
      </c>
      <c r="BM210" s="14" t="s">
        <v>210</v>
      </c>
    </row>
    <row r="211" spans="2:47" s="1" customFormat="1" ht="27">
      <c r="B211" s="25"/>
      <c r="D211" s="135" t="s">
        <v>110</v>
      </c>
      <c r="F211" s="136" t="s">
        <v>211</v>
      </c>
      <c r="I211" s="137"/>
      <c r="L211" s="25"/>
      <c r="M211" s="138"/>
      <c r="N211" s="26"/>
      <c r="O211" s="26"/>
      <c r="P211" s="26"/>
      <c r="Q211" s="26"/>
      <c r="R211" s="26"/>
      <c r="S211" s="26"/>
      <c r="T211" s="39"/>
      <c r="AT211" s="14" t="s">
        <v>110</v>
      </c>
      <c r="AU211" s="14" t="s">
        <v>47</v>
      </c>
    </row>
    <row r="212" spans="2:51" s="7" customFormat="1" ht="13.5">
      <c r="B212" s="139"/>
      <c r="D212" s="135" t="s">
        <v>111</v>
      </c>
      <c r="E212" s="140" t="s">
        <v>1</v>
      </c>
      <c r="F212" s="141" t="s">
        <v>212</v>
      </c>
      <c r="H212" s="142" t="s">
        <v>1</v>
      </c>
      <c r="I212" s="143"/>
      <c r="L212" s="139"/>
      <c r="M212" s="144"/>
      <c r="N212" s="145"/>
      <c r="O212" s="145"/>
      <c r="P212" s="145"/>
      <c r="Q212" s="145"/>
      <c r="R212" s="145"/>
      <c r="S212" s="145"/>
      <c r="T212" s="146"/>
      <c r="AT212" s="142" t="s">
        <v>111</v>
      </c>
      <c r="AU212" s="142" t="s">
        <v>47</v>
      </c>
      <c r="AV212" s="7" t="s">
        <v>44</v>
      </c>
      <c r="AW212" s="7" t="s">
        <v>113</v>
      </c>
      <c r="AX212" s="7" t="s">
        <v>43</v>
      </c>
      <c r="AY212" s="142" t="s">
        <v>102</v>
      </c>
    </row>
    <row r="213" spans="2:51" s="7" customFormat="1" ht="13.5">
      <c r="B213" s="139"/>
      <c r="D213" s="135" t="s">
        <v>111</v>
      </c>
      <c r="E213" s="140" t="s">
        <v>1</v>
      </c>
      <c r="F213" s="141" t="s">
        <v>213</v>
      </c>
      <c r="H213" s="142" t="s">
        <v>1</v>
      </c>
      <c r="I213" s="143"/>
      <c r="L213" s="139"/>
      <c r="M213" s="144"/>
      <c r="N213" s="145"/>
      <c r="O213" s="145"/>
      <c r="P213" s="145"/>
      <c r="Q213" s="145"/>
      <c r="R213" s="145"/>
      <c r="S213" s="145"/>
      <c r="T213" s="146"/>
      <c r="AT213" s="142" t="s">
        <v>111</v>
      </c>
      <c r="AU213" s="142" t="s">
        <v>47</v>
      </c>
      <c r="AV213" s="7" t="s">
        <v>44</v>
      </c>
      <c r="AW213" s="7" t="s">
        <v>113</v>
      </c>
      <c r="AX213" s="7" t="s">
        <v>43</v>
      </c>
      <c r="AY213" s="142" t="s">
        <v>102</v>
      </c>
    </row>
    <row r="214" spans="2:51" s="8" customFormat="1" ht="13.5">
      <c r="B214" s="147"/>
      <c r="D214" s="135" t="s">
        <v>111</v>
      </c>
      <c r="E214" s="148" t="s">
        <v>1</v>
      </c>
      <c r="F214" s="149" t="s">
        <v>65</v>
      </c>
      <c r="H214" s="150">
        <v>660.44</v>
      </c>
      <c r="I214" s="151"/>
      <c r="L214" s="147"/>
      <c r="M214" s="152"/>
      <c r="N214" s="153"/>
      <c r="O214" s="153"/>
      <c r="P214" s="153"/>
      <c r="Q214" s="153"/>
      <c r="R214" s="153"/>
      <c r="S214" s="153"/>
      <c r="T214" s="154"/>
      <c r="AT214" s="148" t="s">
        <v>111</v>
      </c>
      <c r="AU214" s="148" t="s">
        <v>47</v>
      </c>
      <c r="AV214" s="8" t="s">
        <v>47</v>
      </c>
      <c r="AW214" s="8" t="s">
        <v>113</v>
      </c>
      <c r="AX214" s="8" t="s">
        <v>43</v>
      </c>
      <c r="AY214" s="148" t="s">
        <v>102</v>
      </c>
    </row>
    <row r="215" spans="2:51" s="7" customFormat="1" ht="13.5">
      <c r="B215" s="139"/>
      <c r="D215" s="135" t="s">
        <v>111</v>
      </c>
      <c r="E215" s="140" t="s">
        <v>1</v>
      </c>
      <c r="F215" s="141" t="s">
        <v>214</v>
      </c>
      <c r="H215" s="142" t="s">
        <v>1</v>
      </c>
      <c r="I215" s="143"/>
      <c r="L215" s="139"/>
      <c r="M215" s="144"/>
      <c r="N215" s="145"/>
      <c r="O215" s="145"/>
      <c r="P215" s="145"/>
      <c r="Q215" s="145"/>
      <c r="R215" s="145"/>
      <c r="S215" s="145"/>
      <c r="T215" s="146"/>
      <c r="AT215" s="142" t="s">
        <v>111</v>
      </c>
      <c r="AU215" s="142" t="s">
        <v>47</v>
      </c>
      <c r="AV215" s="7" t="s">
        <v>44</v>
      </c>
      <c r="AW215" s="7" t="s">
        <v>113</v>
      </c>
      <c r="AX215" s="7" t="s">
        <v>43</v>
      </c>
      <c r="AY215" s="142" t="s">
        <v>102</v>
      </c>
    </row>
    <row r="216" spans="2:51" s="8" customFormat="1" ht="13.5">
      <c r="B216" s="147"/>
      <c r="D216" s="135" t="s">
        <v>111</v>
      </c>
      <c r="E216" s="148" t="s">
        <v>1</v>
      </c>
      <c r="F216" s="149" t="s">
        <v>63</v>
      </c>
      <c r="H216" s="150">
        <v>2394.84985</v>
      </c>
      <c r="I216" s="151"/>
      <c r="L216" s="147"/>
      <c r="M216" s="152"/>
      <c r="N216" s="153"/>
      <c r="O216" s="153"/>
      <c r="P216" s="153"/>
      <c r="Q216" s="153"/>
      <c r="R216" s="153"/>
      <c r="S216" s="153"/>
      <c r="T216" s="154"/>
      <c r="AT216" s="148" t="s">
        <v>111</v>
      </c>
      <c r="AU216" s="148" t="s">
        <v>47</v>
      </c>
      <c r="AV216" s="8" t="s">
        <v>47</v>
      </c>
      <c r="AW216" s="8" t="s">
        <v>113</v>
      </c>
      <c r="AX216" s="8" t="s">
        <v>43</v>
      </c>
      <c r="AY216" s="148" t="s">
        <v>102</v>
      </c>
    </row>
    <row r="217" spans="2:51" s="9" customFormat="1" ht="13.5">
      <c r="B217" s="155"/>
      <c r="D217" s="135" t="s">
        <v>111</v>
      </c>
      <c r="E217" s="156" t="s">
        <v>1</v>
      </c>
      <c r="F217" s="157" t="s">
        <v>117</v>
      </c>
      <c r="H217" s="158">
        <v>3055.28985</v>
      </c>
      <c r="I217" s="159"/>
      <c r="L217" s="155"/>
      <c r="M217" s="160"/>
      <c r="N217" s="161"/>
      <c r="O217" s="161"/>
      <c r="P217" s="161"/>
      <c r="Q217" s="161"/>
      <c r="R217" s="161"/>
      <c r="S217" s="161"/>
      <c r="T217" s="162"/>
      <c r="AT217" s="156" t="s">
        <v>111</v>
      </c>
      <c r="AU217" s="156" t="s">
        <v>47</v>
      </c>
      <c r="AV217" s="9" t="s">
        <v>118</v>
      </c>
      <c r="AW217" s="9" t="s">
        <v>113</v>
      </c>
      <c r="AX217" s="9" t="s">
        <v>43</v>
      </c>
      <c r="AY217" s="156" t="s">
        <v>102</v>
      </c>
    </row>
    <row r="218" spans="2:51" s="10" customFormat="1" ht="13.5">
      <c r="B218" s="163"/>
      <c r="D218" s="164" t="s">
        <v>111</v>
      </c>
      <c r="E218" s="165" t="s">
        <v>1</v>
      </c>
      <c r="F218" s="166" t="s">
        <v>119</v>
      </c>
      <c r="H218" s="167">
        <v>3055.28985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72" t="s">
        <v>111</v>
      </c>
      <c r="AU218" s="172" t="s">
        <v>47</v>
      </c>
      <c r="AV218" s="10" t="s">
        <v>108</v>
      </c>
      <c r="AW218" s="10" t="s">
        <v>113</v>
      </c>
      <c r="AX218" s="10" t="s">
        <v>44</v>
      </c>
      <c r="AY218" s="172" t="s">
        <v>102</v>
      </c>
    </row>
    <row r="219" spans="2:65" s="1" customFormat="1" ht="31.5" customHeight="1">
      <c r="B219" s="122"/>
      <c r="C219" s="123" t="s">
        <v>215</v>
      </c>
      <c r="D219" s="123" t="s">
        <v>105</v>
      </c>
      <c r="E219" s="124" t="s">
        <v>216</v>
      </c>
      <c r="F219" s="125" t="s">
        <v>217</v>
      </c>
      <c r="G219" s="126" t="s">
        <v>106</v>
      </c>
      <c r="H219" s="127">
        <v>2394.85</v>
      </c>
      <c r="I219" s="128"/>
      <c r="J219" s="129">
        <f>ROUND(I219*H219,2)</f>
        <v>0</v>
      </c>
      <c r="K219" s="125" t="s">
        <v>107</v>
      </c>
      <c r="L219" s="25"/>
      <c r="M219" s="130" t="s">
        <v>1</v>
      </c>
      <c r="N219" s="131" t="s">
        <v>32</v>
      </c>
      <c r="O219" s="26"/>
      <c r="P219" s="132">
        <f>O219*H219</f>
        <v>0</v>
      </c>
      <c r="Q219" s="132">
        <v>1E-05</v>
      </c>
      <c r="R219" s="132">
        <f>Q219*H219</f>
        <v>0.0239485</v>
      </c>
      <c r="S219" s="132">
        <v>0</v>
      </c>
      <c r="T219" s="133">
        <f>S219*H219</f>
        <v>0</v>
      </c>
      <c r="AR219" s="14" t="s">
        <v>192</v>
      </c>
      <c r="AT219" s="14" t="s">
        <v>105</v>
      </c>
      <c r="AU219" s="14" t="s">
        <v>47</v>
      </c>
      <c r="AY219" s="14" t="s">
        <v>102</v>
      </c>
      <c r="BE219" s="134">
        <f>IF(N219="základní",J219,0)</f>
        <v>0</v>
      </c>
      <c r="BF219" s="134">
        <f>IF(N219="snížená",J219,0)</f>
        <v>0</v>
      </c>
      <c r="BG219" s="134">
        <f>IF(N219="zákl. přenesená",J219,0)</f>
        <v>0</v>
      </c>
      <c r="BH219" s="134">
        <f>IF(N219="sníž. přenesená",J219,0)</f>
        <v>0</v>
      </c>
      <c r="BI219" s="134">
        <f>IF(N219="nulová",J219,0)</f>
        <v>0</v>
      </c>
      <c r="BJ219" s="14" t="s">
        <v>44</v>
      </c>
      <c r="BK219" s="134">
        <f>ROUND(I219*H219,2)</f>
        <v>0</v>
      </c>
      <c r="BL219" s="14" t="s">
        <v>192</v>
      </c>
      <c r="BM219" s="14" t="s">
        <v>218</v>
      </c>
    </row>
    <row r="220" spans="2:47" s="1" customFormat="1" ht="27">
      <c r="B220" s="25"/>
      <c r="D220" s="135" t="s">
        <v>110</v>
      </c>
      <c r="F220" s="136" t="s">
        <v>219</v>
      </c>
      <c r="I220" s="137"/>
      <c r="L220" s="25"/>
      <c r="M220" s="138"/>
      <c r="N220" s="26"/>
      <c r="O220" s="26"/>
      <c r="P220" s="26"/>
      <c r="Q220" s="26"/>
      <c r="R220" s="26"/>
      <c r="S220" s="26"/>
      <c r="T220" s="39"/>
      <c r="AT220" s="14" t="s">
        <v>110</v>
      </c>
      <c r="AU220" s="14" t="s">
        <v>47</v>
      </c>
    </row>
    <row r="221" spans="2:51" s="7" customFormat="1" ht="13.5">
      <c r="B221" s="139"/>
      <c r="D221" s="135" t="s">
        <v>111</v>
      </c>
      <c r="E221" s="140" t="s">
        <v>1</v>
      </c>
      <c r="F221" s="141" t="s">
        <v>214</v>
      </c>
      <c r="H221" s="142" t="s">
        <v>1</v>
      </c>
      <c r="I221" s="143"/>
      <c r="L221" s="139"/>
      <c r="M221" s="144"/>
      <c r="N221" s="145"/>
      <c r="O221" s="145"/>
      <c r="P221" s="145"/>
      <c r="Q221" s="145"/>
      <c r="R221" s="145"/>
      <c r="S221" s="145"/>
      <c r="T221" s="146"/>
      <c r="AT221" s="142" t="s">
        <v>111</v>
      </c>
      <c r="AU221" s="142" t="s">
        <v>47</v>
      </c>
      <c r="AV221" s="7" t="s">
        <v>44</v>
      </c>
      <c r="AW221" s="7" t="s">
        <v>113</v>
      </c>
      <c r="AX221" s="7" t="s">
        <v>43</v>
      </c>
      <c r="AY221" s="142" t="s">
        <v>102</v>
      </c>
    </row>
    <row r="222" spans="2:51" s="8" customFormat="1" ht="13.5">
      <c r="B222" s="147"/>
      <c r="D222" s="135" t="s">
        <v>111</v>
      </c>
      <c r="E222" s="148" t="s">
        <v>1</v>
      </c>
      <c r="F222" s="149" t="s">
        <v>63</v>
      </c>
      <c r="H222" s="150">
        <v>2394.84985</v>
      </c>
      <c r="I222" s="151"/>
      <c r="L222" s="147"/>
      <c r="M222" s="152"/>
      <c r="N222" s="153"/>
      <c r="O222" s="153"/>
      <c r="P222" s="153"/>
      <c r="Q222" s="153"/>
      <c r="R222" s="153"/>
      <c r="S222" s="153"/>
      <c r="T222" s="154"/>
      <c r="AT222" s="148" t="s">
        <v>111</v>
      </c>
      <c r="AU222" s="148" t="s">
        <v>47</v>
      </c>
      <c r="AV222" s="8" t="s">
        <v>47</v>
      </c>
      <c r="AW222" s="8" t="s">
        <v>113</v>
      </c>
      <c r="AX222" s="8" t="s">
        <v>43</v>
      </c>
      <c r="AY222" s="148" t="s">
        <v>102</v>
      </c>
    </row>
    <row r="223" spans="2:51" s="10" customFormat="1" ht="13.5">
      <c r="B223" s="163"/>
      <c r="D223" s="135" t="s">
        <v>111</v>
      </c>
      <c r="E223" s="173" t="s">
        <v>1</v>
      </c>
      <c r="F223" s="174" t="s">
        <v>119</v>
      </c>
      <c r="H223" s="175">
        <v>2394.84985</v>
      </c>
      <c r="I223" s="168"/>
      <c r="L223" s="163"/>
      <c r="M223" s="169"/>
      <c r="N223" s="170"/>
      <c r="O223" s="170"/>
      <c r="P223" s="170"/>
      <c r="Q223" s="170"/>
      <c r="R223" s="170"/>
      <c r="S223" s="170"/>
      <c r="T223" s="171"/>
      <c r="AT223" s="172" t="s">
        <v>111</v>
      </c>
      <c r="AU223" s="172" t="s">
        <v>47</v>
      </c>
      <c r="AV223" s="10" t="s">
        <v>108</v>
      </c>
      <c r="AW223" s="10" t="s">
        <v>113</v>
      </c>
      <c r="AX223" s="10" t="s">
        <v>44</v>
      </c>
      <c r="AY223" s="172" t="s">
        <v>102</v>
      </c>
    </row>
    <row r="224" spans="2:63" s="6" customFormat="1" ht="37.35" customHeight="1">
      <c r="B224" s="108"/>
      <c r="D224" s="109" t="s">
        <v>42</v>
      </c>
      <c r="E224" s="110" t="s">
        <v>220</v>
      </c>
      <c r="F224" s="110" t="s">
        <v>221</v>
      </c>
      <c r="I224" s="111"/>
      <c r="J224" s="112">
        <f>BK224</f>
        <v>0</v>
      </c>
      <c r="L224" s="108"/>
      <c r="M224" s="113"/>
      <c r="N224" s="114"/>
      <c r="O224" s="114"/>
      <c r="P224" s="115">
        <f>P225</f>
        <v>0</v>
      </c>
      <c r="Q224" s="114"/>
      <c r="R224" s="115">
        <f>R225</f>
        <v>0</v>
      </c>
      <c r="S224" s="114"/>
      <c r="T224" s="116">
        <f>T225</f>
        <v>0</v>
      </c>
      <c r="AR224" s="109" t="s">
        <v>108</v>
      </c>
      <c r="AT224" s="117" t="s">
        <v>42</v>
      </c>
      <c r="AU224" s="117" t="s">
        <v>43</v>
      </c>
      <c r="AY224" s="109" t="s">
        <v>102</v>
      </c>
      <c r="BK224" s="118">
        <f>BK225</f>
        <v>0</v>
      </c>
    </row>
    <row r="225" spans="2:63" s="6" customFormat="1" ht="19.9" customHeight="1">
      <c r="B225" s="108"/>
      <c r="D225" s="119" t="s">
        <v>42</v>
      </c>
      <c r="E225" s="120" t="s">
        <v>222</v>
      </c>
      <c r="F225" s="120" t="s">
        <v>223</v>
      </c>
      <c r="I225" s="111"/>
      <c r="J225" s="121">
        <f>BK225</f>
        <v>0</v>
      </c>
      <c r="L225" s="108"/>
      <c r="M225" s="113"/>
      <c r="N225" s="114"/>
      <c r="O225" s="114"/>
      <c r="P225" s="115">
        <f>SUM(P226:P230)</f>
        <v>0</v>
      </c>
      <c r="Q225" s="114"/>
      <c r="R225" s="115">
        <f>SUM(R226:R230)</f>
        <v>0</v>
      </c>
      <c r="S225" s="114"/>
      <c r="T225" s="116">
        <f>SUM(T226:T230)</f>
        <v>0</v>
      </c>
      <c r="AR225" s="109" t="s">
        <v>108</v>
      </c>
      <c r="AT225" s="117" t="s">
        <v>42</v>
      </c>
      <c r="AU225" s="117" t="s">
        <v>44</v>
      </c>
      <c r="AY225" s="109" t="s">
        <v>102</v>
      </c>
      <c r="BK225" s="118">
        <f>SUM(BK226:BK230)</f>
        <v>0</v>
      </c>
    </row>
    <row r="226" spans="2:65" s="1" customFormat="1" ht="31.5" customHeight="1">
      <c r="B226" s="122"/>
      <c r="C226" s="123" t="s">
        <v>4</v>
      </c>
      <c r="D226" s="123" t="s">
        <v>105</v>
      </c>
      <c r="E226" s="124" t="s">
        <v>224</v>
      </c>
      <c r="F226" s="125" t="s">
        <v>225</v>
      </c>
      <c r="G226" s="126" t="s">
        <v>226</v>
      </c>
      <c r="H226" s="127">
        <v>120</v>
      </c>
      <c r="I226" s="128"/>
      <c r="J226" s="129">
        <f>ROUND(I226*H226,2)</f>
        <v>0</v>
      </c>
      <c r="K226" s="125" t="s">
        <v>1</v>
      </c>
      <c r="L226" s="25"/>
      <c r="M226" s="130" t="s">
        <v>1</v>
      </c>
      <c r="N226" s="131" t="s">
        <v>32</v>
      </c>
      <c r="O226" s="26"/>
      <c r="P226" s="132">
        <f>O226*H226</f>
        <v>0</v>
      </c>
      <c r="Q226" s="132">
        <v>0</v>
      </c>
      <c r="R226" s="132">
        <f>Q226*H226</f>
        <v>0</v>
      </c>
      <c r="S226" s="132">
        <v>0</v>
      </c>
      <c r="T226" s="133">
        <f>S226*H226</f>
        <v>0</v>
      </c>
      <c r="AR226" s="14" t="s">
        <v>227</v>
      </c>
      <c r="AT226" s="14" t="s">
        <v>105</v>
      </c>
      <c r="AU226" s="14" t="s">
        <v>47</v>
      </c>
      <c r="AY226" s="14" t="s">
        <v>102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4" t="s">
        <v>44</v>
      </c>
      <c r="BK226" s="134">
        <f>ROUND(I226*H226,2)</f>
        <v>0</v>
      </c>
      <c r="BL226" s="14" t="s">
        <v>227</v>
      </c>
      <c r="BM226" s="14" t="s">
        <v>228</v>
      </c>
    </row>
    <row r="227" spans="2:47" s="1" customFormat="1" ht="27">
      <c r="B227" s="25"/>
      <c r="D227" s="135" t="s">
        <v>110</v>
      </c>
      <c r="F227" s="136" t="s">
        <v>225</v>
      </c>
      <c r="I227" s="137"/>
      <c r="L227" s="25"/>
      <c r="M227" s="138"/>
      <c r="N227" s="26"/>
      <c r="O227" s="26"/>
      <c r="P227" s="26"/>
      <c r="Q227" s="26"/>
      <c r="R227" s="26"/>
      <c r="S227" s="26"/>
      <c r="T227" s="39"/>
      <c r="AT227" s="14" t="s">
        <v>110</v>
      </c>
      <c r="AU227" s="14" t="s">
        <v>47</v>
      </c>
    </row>
    <row r="228" spans="2:51" s="7" customFormat="1" ht="13.5">
      <c r="B228" s="139"/>
      <c r="D228" s="135" t="s">
        <v>111</v>
      </c>
      <c r="E228" s="140" t="s">
        <v>1</v>
      </c>
      <c r="F228" s="141" t="s">
        <v>229</v>
      </c>
      <c r="H228" s="142" t="s">
        <v>1</v>
      </c>
      <c r="I228" s="143"/>
      <c r="L228" s="139"/>
      <c r="M228" s="144"/>
      <c r="N228" s="145"/>
      <c r="O228" s="145"/>
      <c r="P228" s="145"/>
      <c r="Q228" s="145"/>
      <c r="R228" s="145"/>
      <c r="S228" s="145"/>
      <c r="T228" s="146"/>
      <c r="AT228" s="142" t="s">
        <v>111</v>
      </c>
      <c r="AU228" s="142" t="s">
        <v>47</v>
      </c>
      <c r="AV228" s="7" t="s">
        <v>44</v>
      </c>
      <c r="AW228" s="7" t="s">
        <v>113</v>
      </c>
      <c r="AX228" s="7" t="s">
        <v>43</v>
      </c>
      <c r="AY228" s="142" t="s">
        <v>102</v>
      </c>
    </row>
    <row r="229" spans="2:51" s="8" customFormat="1" ht="13.5">
      <c r="B229" s="147"/>
      <c r="D229" s="135" t="s">
        <v>111</v>
      </c>
      <c r="E229" s="148" t="s">
        <v>1</v>
      </c>
      <c r="F229" s="149" t="s">
        <v>230</v>
      </c>
      <c r="H229" s="150">
        <v>120</v>
      </c>
      <c r="I229" s="151"/>
      <c r="L229" s="147"/>
      <c r="M229" s="152"/>
      <c r="N229" s="153"/>
      <c r="O229" s="153"/>
      <c r="P229" s="153"/>
      <c r="Q229" s="153"/>
      <c r="R229" s="153"/>
      <c r="S229" s="153"/>
      <c r="T229" s="154"/>
      <c r="AT229" s="148" t="s">
        <v>111</v>
      </c>
      <c r="AU229" s="148" t="s">
        <v>47</v>
      </c>
      <c r="AV229" s="8" t="s">
        <v>47</v>
      </c>
      <c r="AW229" s="8" t="s">
        <v>113</v>
      </c>
      <c r="AX229" s="8" t="s">
        <v>43</v>
      </c>
      <c r="AY229" s="148" t="s">
        <v>102</v>
      </c>
    </row>
    <row r="230" spans="2:51" s="10" customFormat="1" ht="13.5">
      <c r="B230" s="163"/>
      <c r="D230" s="135" t="s">
        <v>111</v>
      </c>
      <c r="E230" s="173" t="s">
        <v>1</v>
      </c>
      <c r="F230" s="174" t="s">
        <v>119</v>
      </c>
      <c r="H230" s="175">
        <v>120</v>
      </c>
      <c r="I230" s="168"/>
      <c r="L230" s="163"/>
      <c r="M230" s="169"/>
      <c r="N230" s="170"/>
      <c r="O230" s="170"/>
      <c r="P230" s="170"/>
      <c r="Q230" s="170"/>
      <c r="R230" s="170"/>
      <c r="S230" s="170"/>
      <c r="T230" s="171"/>
      <c r="AT230" s="172" t="s">
        <v>111</v>
      </c>
      <c r="AU230" s="172" t="s">
        <v>47</v>
      </c>
      <c r="AV230" s="10" t="s">
        <v>108</v>
      </c>
      <c r="AW230" s="10" t="s">
        <v>113</v>
      </c>
      <c r="AX230" s="10" t="s">
        <v>44</v>
      </c>
      <c r="AY230" s="172" t="s">
        <v>102</v>
      </c>
    </row>
    <row r="231" spans="2:63" s="6" customFormat="1" ht="37.35" customHeight="1">
      <c r="B231" s="108"/>
      <c r="D231" s="109" t="s">
        <v>42</v>
      </c>
      <c r="E231" s="110" t="s">
        <v>231</v>
      </c>
      <c r="F231" s="110" t="s">
        <v>232</v>
      </c>
      <c r="I231" s="111"/>
      <c r="J231" s="112">
        <f>BK231</f>
        <v>0</v>
      </c>
      <c r="L231" s="108"/>
      <c r="M231" s="113"/>
      <c r="N231" s="114"/>
      <c r="O231" s="114"/>
      <c r="P231" s="115">
        <f>P232+P239+P251</f>
        <v>0</v>
      </c>
      <c r="Q231" s="114"/>
      <c r="R231" s="115">
        <f>R232+R239+R251</f>
        <v>0</v>
      </c>
      <c r="S231" s="114"/>
      <c r="T231" s="116">
        <f>T232+T239+T251</f>
        <v>0</v>
      </c>
      <c r="AR231" s="109" t="s">
        <v>133</v>
      </c>
      <c r="AT231" s="117" t="s">
        <v>42</v>
      </c>
      <c r="AU231" s="117" t="s">
        <v>43</v>
      </c>
      <c r="AY231" s="109" t="s">
        <v>102</v>
      </c>
      <c r="BK231" s="118">
        <f>BK232+BK239+BK251</f>
        <v>0</v>
      </c>
    </row>
    <row r="232" spans="2:63" s="6" customFormat="1" ht="19.9" customHeight="1">
      <c r="B232" s="108"/>
      <c r="D232" s="119" t="s">
        <v>42</v>
      </c>
      <c r="E232" s="120" t="s">
        <v>233</v>
      </c>
      <c r="F232" s="120" t="s">
        <v>234</v>
      </c>
      <c r="I232" s="111"/>
      <c r="J232" s="121">
        <f>BK232</f>
        <v>0</v>
      </c>
      <c r="L232" s="108"/>
      <c r="M232" s="113"/>
      <c r="N232" s="114"/>
      <c r="O232" s="114"/>
      <c r="P232" s="115">
        <f>SUM(P233:P238)</f>
        <v>0</v>
      </c>
      <c r="Q232" s="114"/>
      <c r="R232" s="115">
        <f>SUM(R233:R238)</f>
        <v>0</v>
      </c>
      <c r="S232" s="114"/>
      <c r="T232" s="116">
        <f>SUM(T233:T238)</f>
        <v>0</v>
      </c>
      <c r="AR232" s="109" t="s">
        <v>133</v>
      </c>
      <c r="AT232" s="117" t="s">
        <v>42</v>
      </c>
      <c r="AU232" s="117" t="s">
        <v>44</v>
      </c>
      <c r="AY232" s="109" t="s">
        <v>102</v>
      </c>
      <c r="BK232" s="118">
        <f>SUM(BK233:BK238)</f>
        <v>0</v>
      </c>
    </row>
    <row r="233" spans="2:65" s="1" customFormat="1" ht="22.5" customHeight="1">
      <c r="B233" s="122"/>
      <c r="C233" s="123" t="s">
        <v>235</v>
      </c>
      <c r="D233" s="123" t="s">
        <v>105</v>
      </c>
      <c r="E233" s="124" t="s">
        <v>236</v>
      </c>
      <c r="F233" s="125" t="s">
        <v>237</v>
      </c>
      <c r="G233" s="126" t="s">
        <v>238</v>
      </c>
      <c r="H233" s="127">
        <v>1</v>
      </c>
      <c r="I233" s="128"/>
      <c r="J233" s="129">
        <f>ROUND(I233*H233,2)</f>
        <v>0</v>
      </c>
      <c r="K233" s="125" t="s">
        <v>1</v>
      </c>
      <c r="L233" s="25"/>
      <c r="M233" s="130" t="s">
        <v>1</v>
      </c>
      <c r="N233" s="131" t="s">
        <v>32</v>
      </c>
      <c r="O233" s="26"/>
      <c r="P233" s="132">
        <f>O233*H233</f>
        <v>0</v>
      </c>
      <c r="Q233" s="132">
        <v>0</v>
      </c>
      <c r="R233" s="132">
        <f>Q233*H233</f>
        <v>0</v>
      </c>
      <c r="S233" s="132">
        <v>0</v>
      </c>
      <c r="T233" s="133">
        <f>S233*H233</f>
        <v>0</v>
      </c>
      <c r="AR233" s="14" t="s">
        <v>108</v>
      </c>
      <c r="AT233" s="14" t="s">
        <v>105</v>
      </c>
      <c r="AU233" s="14" t="s">
        <v>47</v>
      </c>
      <c r="AY233" s="14" t="s">
        <v>102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4" t="s">
        <v>44</v>
      </c>
      <c r="BK233" s="134">
        <f>ROUND(I233*H233,2)</f>
        <v>0</v>
      </c>
      <c r="BL233" s="14" t="s">
        <v>108</v>
      </c>
      <c r="BM233" s="14" t="s">
        <v>239</v>
      </c>
    </row>
    <row r="234" spans="2:47" s="1" customFormat="1" ht="13.5">
      <c r="B234" s="25"/>
      <c r="D234" s="164" t="s">
        <v>110</v>
      </c>
      <c r="F234" s="178" t="s">
        <v>240</v>
      </c>
      <c r="I234" s="137"/>
      <c r="L234" s="25"/>
      <c r="M234" s="138"/>
      <c r="N234" s="26"/>
      <c r="O234" s="26"/>
      <c r="P234" s="26"/>
      <c r="Q234" s="26"/>
      <c r="R234" s="26"/>
      <c r="S234" s="26"/>
      <c r="T234" s="39"/>
      <c r="AT234" s="14" t="s">
        <v>110</v>
      </c>
      <c r="AU234" s="14" t="s">
        <v>47</v>
      </c>
    </row>
    <row r="235" spans="2:65" s="1" customFormat="1" ht="22.5" customHeight="1">
      <c r="B235" s="122"/>
      <c r="C235" s="123" t="s">
        <v>241</v>
      </c>
      <c r="D235" s="123" t="s">
        <v>105</v>
      </c>
      <c r="E235" s="124" t="s">
        <v>242</v>
      </c>
      <c r="F235" s="125" t="s">
        <v>243</v>
      </c>
      <c r="G235" s="126" t="s">
        <v>238</v>
      </c>
      <c r="H235" s="127">
        <v>1</v>
      </c>
      <c r="I235" s="128"/>
      <c r="J235" s="129">
        <f>ROUND(I235*H235,2)</f>
        <v>0</v>
      </c>
      <c r="K235" s="125" t="s">
        <v>1</v>
      </c>
      <c r="L235" s="25"/>
      <c r="M235" s="130" t="s">
        <v>1</v>
      </c>
      <c r="N235" s="131" t="s">
        <v>32</v>
      </c>
      <c r="O235" s="26"/>
      <c r="P235" s="132">
        <f>O235*H235</f>
        <v>0</v>
      </c>
      <c r="Q235" s="132">
        <v>0</v>
      </c>
      <c r="R235" s="132">
        <f>Q235*H235</f>
        <v>0</v>
      </c>
      <c r="S235" s="132">
        <v>0</v>
      </c>
      <c r="T235" s="133">
        <f>S235*H235</f>
        <v>0</v>
      </c>
      <c r="AR235" s="14" t="s">
        <v>108</v>
      </c>
      <c r="AT235" s="14" t="s">
        <v>105</v>
      </c>
      <c r="AU235" s="14" t="s">
        <v>47</v>
      </c>
      <c r="AY235" s="14" t="s">
        <v>102</v>
      </c>
      <c r="BE235" s="134">
        <f>IF(N235="základní",J235,0)</f>
        <v>0</v>
      </c>
      <c r="BF235" s="134">
        <f>IF(N235="snížená",J235,0)</f>
        <v>0</v>
      </c>
      <c r="BG235" s="134">
        <f>IF(N235="zákl. přenesená",J235,0)</f>
        <v>0</v>
      </c>
      <c r="BH235" s="134">
        <f>IF(N235="sníž. přenesená",J235,0)</f>
        <v>0</v>
      </c>
      <c r="BI235" s="134">
        <f>IF(N235="nulová",J235,0)</f>
        <v>0</v>
      </c>
      <c r="BJ235" s="14" t="s">
        <v>44</v>
      </c>
      <c r="BK235" s="134">
        <f>ROUND(I235*H235,2)</f>
        <v>0</v>
      </c>
      <c r="BL235" s="14" t="s">
        <v>108</v>
      </c>
      <c r="BM235" s="14" t="s">
        <v>244</v>
      </c>
    </row>
    <row r="236" spans="2:47" s="1" customFormat="1" ht="13.5">
      <c r="B236" s="25"/>
      <c r="D236" s="164" t="s">
        <v>110</v>
      </c>
      <c r="F236" s="178" t="s">
        <v>245</v>
      </c>
      <c r="I236" s="137"/>
      <c r="L236" s="25"/>
      <c r="M236" s="138"/>
      <c r="N236" s="26"/>
      <c r="O236" s="26"/>
      <c r="P236" s="26"/>
      <c r="Q236" s="26"/>
      <c r="R236" s="26"/>
      <c r="S236" s="26"/>
      <c r="T236" s="39"/>
      <c r="AT236" s="14" t="s">
        <v>110</v>
      </c>
      <c r="AU236" s="14" t="s">
        <v>47</v>
      </c>
    </row>
    <row r="237" spans="2:65" s="1" customFormat="1" ht="22.5" customHeight="1">
      <c r="B237" s="122"/>
      <c r="C237" s="123" t="s">
        <v>246</v>
      </c>
      <c r="D237" s="123" t="s">
        <v>105</v>
      </c>
      <c r="E237" s="124" t="s">
        <v>247</v>
      </c>
      <c r="F237" s="125" t="s">
        <v>248</v>
      </c>
      <c r="G237" s="126" t="s">
        <v>238</v>
      </c>
      <c r="H237" s="127">
        <v>1</v>
      </c>
      <c r="I237" s="128"/>
      <c r="J237" s="129">
        <f>ROUND(I237*H237,2)</f>
        <v>0</v>
      </c>
      <c r="K237" s="125" t="s">
        <v>1</v>
      </c>
      <c r="L237" s="25"/>
      <c r="M237" s="130" t="s">
        <v>1</v>
      </c>
      <c r="N237" s="131" t="s">
        <v>32</v>
      </c>
      <c r="O237" s="26"/>
      <c r="P237" s="132">
        <f>O237*H237</f>
        <v>0</v>
      </c>
      <c r="Q237" s="132">
        <v>0</v>
      </c>
      <c r="R237" s="132">
        <f>Q237*H237</f>
        <v>0</v>
      </c>
      <c r="S237" s="132">
        <v>0</v>
      </c>
      <c r="T237" s="133">
        <f>S237*H237</f>
        <v>0</v>
      </c>
      <c r="AR237" s="14" t="s">
        <v>249</v>
      </c>
      <c r="AT237" s="14" t="s">
        <v>105</v>
      </c>
      <c r="AU237" s="14" t="s">
        <v>47</v>
      </c>
      <c r="AY237" s="14" t="s">
        <v>102</v>
      </c>
      <c r="BE237" s="134">
        <f>IF(N237="základní",J237,0)</f>
        <v>0</v>
      </c>
      <c r="BF237" s="134">
        <f>IF(N237="snížená",J237,0)</f>
        <v>0</v>
      </c>
      <c r="BG237" s="134">
        <f>IF(N237="zákl. přenesená",J237,0)</f>
        <v>0</v>
      </c>
      <c r="BH237" s="134">
        <f>IF(N237="sníž. přenesená",J237,0)</f>
        <v>0</v>
      </c>
      <c r="BI237" s="134">
        <f>IF(N237="nulová",J237,0)</f>
        <v>0</v>
      </c>
      <c r="BJ237" s="14" t="s">
        <v>44</v>
      </c>
      <c r="BK237" s="134">
        <f>ROUND(I237*H237,2)</f>
        <v>0</v>
      </c>
      <c r="BL237" s="14" t="s">
        <v>249</v>
      </c>
      <c r="BM237" s="14" t="s">
        <v>250</v>
      </c>
    </row>
    <row r="238" spans="2:47" s="1" customFormat="1" ht="27">
      <c r="B238" s="25"/>
      <c r="D238" s="135" t="s">
        <v>110</v>
      </c>
      <c r="F238" s="136" t="s">
        <v>251</v>
      </c>
      <c r="I238" s="137"/>
      <c r="L238" s="25"/>
      <c r="M238" s="138"/>
      <c r="N238" s="26"/>
      <c r="O238" s="26"/>
      <c r="P238" s="26"/>
      <c r="Q238" s="26"/>
      <c r="R238" s="26"/>
      <c r="S238" s="26"/>
      <c r="T238" s="39"/>
      <c r="AT238" s="14" t="s">
        <v>110</v>
      </c>
      <c r="AU238" s="14" t="s">
        <v>47</v>
      </c>
    </row>
    <row r="239" spans="2:63" s="6" customFormat="1" ht="29.85" customHeight="1">
      <c r="B239" s="108"/>
      <c r="D239" s="119" t="s">
        <v>42</v>
      </c>
      <c r="E239" s="120" t="s">
        <v>252</v>
      </c>
      <c r="F239" s="120" t="s">
        <v>253</v>
      </c>
      <c r="I239" s="111"/>
      <c r="J239" s="121">
        <f>BK239</f>
        <v>0</v>
      </c>
      <c r="L239" s="108"/>
      <c r="M239" s="113"/>
      <c r="N239" s="114"/>
      <c r="O239" s="114"/>
      <c r="P239" s="115">
        <f>SUM(P240:P250)</f>
        <v>0</v>
      </c>
      <c r="Q239" s="114"/>
      <c r="R239" s="115">
        <f>SUM(R240:R250)</f>
        <v>0</v>
      </c>
      <c r="S239" s="114"/>
      <c r="T239" s="116">
        <f>SUM(T240:T250)</f>
        <v>0</v>
      </c>
      <c r="AR239" s="109" t="s">
        <v>133</v>
      </c>
      <c r="AT239" s="117" t="s">
        <v>42</v>
      </c>
      <c r="AU239" s="117" t="s">
        <v>44</v>
      </c>
      <c r="AY239" s="109" t="s">
        <v>102</v>
      </c>
      <c r="BK239" s="118">
        <f>SUM(BK240:BK250)</f>
        <v>0</v>
      </c>
    </row>
    <row r="240" spans="2:65" s="1" customFormat="1" ht="22.5" customHeight="1">
      <c r="B240" s="122"/>
      <c r="C240" s="123" t="s">
        <v>254</v>
      </c>
      <c r="D240" s="123" t="s">
        <v>105</v>
      </c>
      <c r="E240" s="124" t="s">
        <v>255</v>
      </c>
      <c r="F240" s="125" t="s">
        <v>256</v>
      </c>
      <c r="G240" s="126" t="s">
        <v>238</v>
      </c>
      <c r="H240" s="127">
        <v>1</v>
      </c>
      <c r="I240" s="128"/>
      <c r="J240" s="129">
        <f>ROUND(I240*H240,2)</f>
        <v>0</v>
      </c>
      <c r="K240" s="125" t="s">
        <v>1</v>
      </c>
      <c r="L240" s="25"/>
      <c r="M240" s="130" t="s">
        <v>1</v>
      </c>
      <c r="N240" s="131" t="s">
        <v>32</v>
      </c>
      <c r="O240" s="26"/>
      <c r="P240" s="132">
        <f>O240*H240</f>
        <v>0</v>
      </c>
      <c r="Q240" s="132">
        <v>0</v>
      </c>
      <c r="R240" s="132">
        <f>Q240*H240</f>
        <v>0</v>
      </c>
      <c r="S240" s="132">
        <v>0</v>
      </c>
      <c r="T240" s="133">
        <f>S240*H240</f>
        <v>0</v>
      </c>
      <c r="AR240" s="14" t="s">
        <v>44</v>
      </c>
      <c r="AT240" s="14" t="s">
        <v>105</v>
      </c>
      <c r="AU240" s="14" t="s">
        <v>47</v>
      </c>
      <c r="AY240" s="14" t="s">
        <v>102</v>
      </c>
      <c r="BE240" s="134">
        <f>IF(N240="základní",J240,0)</f>
        <v>0</v>
      </c>
      <c r="BF240" s="134">
        <f>IF(N240="snížená",J240,0)</f>
        <v>0</v>
      </c>
      <c r="BG240" s="134">
        <f>IF(N240="zákl. přenesená",J240,0)</f>
        <v>0</v>
      </c>
      <c r="BH240" s="134">
        <f>IF(N240="sníž. přenesená",J240,0)</f>
        <v>0</v>
      </c>
      <c r="BI240" s="134">
        <f>IF(N240="nulová",J240,0)</f>
        <v>0</v>
      </c>
      <c r="BJ240" s="14" t="s">
        <v>44</v>
      </c>
      <c r="BK240" s="134">
        <f>ROUND(I240*H240,2)</f>
        <v>0</v>
      </c>
      <c r="BL240" s="14" t="s">
        <v>44</v>
      </c>
      <c r="BM240" s="14" t="s">
        <v>257</v>
      </c>
    </row>
    <row r="241" spans="2:47" s="1" customFormat="1" ht="13.5">
      <c r="B241" s="25"/>
      <c r="D241" s="164" t="s">
        <v>110</v>
      </c>
      <c r="F241" s="178" t="s">
        <v>258</v>
      </c>
      <c r="I241" s="137"/>
      <c r="L241" s="25"/>
      <c r="M241" s="138"/>
      <c r="N241" s="26"/>
      <c r="O241" s="26"/>
      <c r="P241" s="26"/>
      <c r="Q241" s="26"/>
      <c r="R241" s="26"/>
      <c r="S241" s="26"/>
      <c r="T241" s="39"/>
      <c r="AT241" s="14" t="s">
        <v>110</v>
      </c>
      <c r="AU241" s="14" t="s">
        <v>47</v>
      </c>
    </row>
    <row r="242" spans="2:65" s="1" customFormat="1" ht="22.5" customHeight="1">
      <c r="B242" s="122"/>
      <c r="C242" s="123" t="s">
        <v>259</v>
      </c>
      <c r="D242" s="123" t="s">
        <v>105</v>
      </c>
      <c r="E242" s="124" t="s">
        <v>260</v>
      </c>
      <c r="F242" s="125" t="s">
        <v>261</v>
      </c>
      <c r="G242" s="126" t="s">
        <v>238</v>
      </c>
      <c r="H242" s="127">
        <v>1</v>
      </c>
      <c r="I242" s="128"/>
      <c r="J242" s="129">
        <f>ROUND(I242*H242,2)</f>
        <v>0</v>
      </c>
      <c r="K242" s="125" t="s">
        <v>1</v>
      </c>
      <c r="L242" s="25"/>
      <c r="M242" s="130" t="s">
        <v>1</v>
      </c>
      <c r="N242" s="131" t="s">
        <v>32</v>
      </c>
      <c r="O242" s="26"/>
      <c r="P242" s="132">
        <f>O242*H242</f>
        <v>0</v>
      </c>
      <c r="Q242" s="132">
        <v>0</v>
      </c>
      <c r="R242" s="132">
        <f>Q242*H242</f>
        <v>0</v>
      </c>
      <c r="S242" s="132">
        <v>0</v>
      </c>
      <c r="T242" s="133">
        <f>S242*H242</f>
        <v>0</v>
      </c>
      <c r="AR242" s="14" t="s">
        <v>108</v>
      </c>
      <c r="AT242" s="14" t="s">
        <v>105</v>
      </c>
      <c r="AU242" s="14" t="s">
        <v>47</v>
      </c>
      <c r="AY242" s="14" t="s">
        <v>102</v>
      </c>
      <c r="BE242" s="134">
        <f>IF(N242="základní",J242,0)</f>
        <v>0</v>
      </c>
      <c r="BF242" s="134">
        <f>IF(N242="snížená",J242,0)</f>
        <v>0</v>
      </c>
      <c r="BG242" s="134">
        <f>IF(N242="zákl. přenesená",J242,0)</f>
        <v>0</v>
      </c>
      <c r="BH242" s="134">
        <f>IF(N242="sníž. přenesená",J242,0)</f>
        <v>0</v>
      </c>
      <c r="BI242" s="134">
        <f>IF(N242="nulová",J242,0)</f>
        <v>0</v>
      </c>
      <c r="BJ242" s="14" t="s">
        <v>44</v>
      </c>
      <c r="BK242" s="134">
        <f>ROUND(I242*H242,2)</f>
        <v>0</v>
      </c>
      <c r="BL242" s="14" t="s">
        <v>108</v>
      </c>
      <c r="BM242" s="14" t="s">
        <v>262</v>
      </c>
    </row>
    <row r="243" spans="2:47" s="1" customFormat="1" ht="13.5">
      <c r="B243" s="25"/>
      <c r="D243" s="135" t="s">
        <v>110</v>
      </c>
      <c r="F243" s="136" t="s">
        <v>263</v>
      </c>
      <c r="I243" s="137"/>
      <c r="L243" s="25"/>
      <c r="M243" s="138"/>
      <c r="N243" s="26"/>
      <c r="O243" s="26"/>
      <c r="P243" s="26"/>
      <c r="Q243" s="26"/>
      <c r="R243" s="26"/>
      <c r="S243" s="26"/>
      <c r="T243" s="39"/>
      <c r="AT243" s="14" t="s">
        <v>110</v>
      </c>
      <c r="AU243" s="14" t="s">
        <v>47</v>
      </c>
    </row>
    <row r="244" spans="2:47" s="1" customFormat="1" ht="40.5">
      <c r="B244" s="25"/>
      <c r="D244" s="164" t="s">
        <v>264</v>
      </c>
      <c r="F244" s="179" t="s">
        <v>265</v>
      </c>
      <c r="I244" s="137"/>
      <c r="L244" s="25"/>
      <c r="M244" s="138"/>
      <c r="N244" s="26"/>
      <c r="O244" s="26"/>
      <c r="P244" s="26"/>
      <c r="Q244" s="26"/>
      <c r="R244" s="26"/>
      <c r="S244" s="26"/>
      <c r="T244" s="39"/>
      <c r="AT244" s="14" t="s">
        <v>264</v>
      </c>
      <c r="AU244" s="14" t="s">
        <v>47</v>
      </c>
    </row>
    <row r="245" spans="2:65" s="1" customFormat="1" ht="22.5" customHeight="1">
      <c r="B245" s="122"/>
      <c r="C245" s="123" t="s">
        <v>266</v>
      </c>
      <c r="D245" s="123" t="s">
        <v>105</v>
      </c>
      <c r="E245" s="124" t="s">
        <v>267</v>
      </c>
      <c r="F245" s="125" t="s">
        <v>268</v>
      </c>
      <c r="G245" s="126" t="s">
        <v>238</v>
      </c>
      <c r="H245" s="127">
        <v>1</v>
      </c>
      <c r="I245" s="128"/>
      <c r="J245" s="129">
        <f>ROUND(I245*H245,2)</f>
        <v>0</v>
      </c>
      <c r="K245" s="125" t="s">
        <v>1</v>
      </c>
      <c r="L245" s="25"/>
      <c r="M245" s="130" t="s">
        <v>1</v>
      </c>
      <c r="N245" s="131" t="s">
        <v>32</v>
      </c>
      <c r="O245" s="26"/>
      <c r="P245" s="132">
        <f>O245*H245</f>
        <v>0</v>
      </c>
      <c r="Q245" s="132">
        <v>0</v>
      </c>
      <c r="R245" s="132">
        <f>Q245*H245</f>
        <v>0</v>
      </c>
      <c r="S245" s="132">
        <v>0</v>
      </c>
      <c r="T245" s="133">
        <f>S245*H245</f>
        <v>0</v>
      </c>
      <c r="AR245" s="14" t="s">
        <v>108</v>
      </c>
      <c r="AT245" s="14" t="s">
        <v>105</v>
      </c>
      <c r="AU245" s="14" t="s">
        <v>47</v>
      </c>
      <c r="AY245" s="14" t="s">
        <v>102</v>
      </c>
      <c r="BE245" s="134">
        <f>IF(N245="základní",J245,0)</f>
        <v>0</v>
      </c>
      <c r="BF245" s="134">
        <f>IF(N245="snížená",J245,0)</f>
        <v>0</v>
      </c>
      <c r="BG245" s="134">
        <f>IF(N245="zákl. přenesená",J245,0)</f>
        <v>0</v>
      </c>
      <c r="BH245" s="134">
        <f>IF(N245="sníž. přenesená",J245,0)</f>
        <v>0</v>
      </c>
      <c r="BI245" s="134">
        <f>IF(N245="nulová",J245,0)</f>
        <v>0</v>
      </c>
      <c r="BJ245" s="14" t="s">
        <v>44</v>
      </c>
      <c r="BK245" s="134">
        <f>ROUND(I245*H245,2)</f>
        <v>0</v>
      </c>
      <c r="BL245" s="14" t="s">
        <v>108</v>
      </c>
      <c r="BM245" s="14" t="s">
        <v>269</v>
      </c>
    </row>
    <row r="246" spans="2:47" s="1" customFormat="1" ht="13.5">
      <c r="B246" s="25"/>
      <c r="D246" s="164" t="s">
        <v>110</v>
      </c>
      <c r="F246" s="178" t="s">
        <v>270</v>
      </c>
      <c r="I246" s="137"/>
      <c r="L246" s="25"/>
      <c r="M246" s="138"/>
      <c r="N246" s="26"/>
      <c r="O246" s="26"/>
      <c r="P246" s="26"/>
      <c r="Q246" s="26"/>
      <c r="R246" s="26"/>
      <c r="S246" s="26"/>
      <c r="T246" s="39"/>
      <c r="AT246" s="14" t="s">
        <v>110</v>
      </c>
      <c r="AU246" s="14" t="s">
        <v>47</v>
      </c>
    </row>
    <row r="247" spans="2:65" s="1" customFormat="1" ht="22.5" customHeight="1">
      <c r="B247" s="122"/>
      <c r="C247" s="123" t="s">
        <v>271</v>
      </c>
      <c r="D247" s="123" t="s">
        <v>105</v>
      </c>
      <c r="E247" s="124" t="s">
        <v>272</v>
      </c>
      <c r="F247" s="125" t="s">
        <v>273</v>
      </c>
      <c r="G247" s="126" t="s">
        <v>238</v>
      </c>
      <c r="H247" s="127">
        <v>1</v>
      </c>
      <c r="I247" s="128"/>
      <c r="J247" s="129">
        <f>ROUND(I247*H247,2)</f>
        <v>0</v>
      </c>
      <c r="K247" s="125" t="s">
        <v>1</v>
      </c>
      <c r="L247" s="25"/>
      <c r="M247" s="130" t="s">
        <v>1</v>
      </c>
      <c r="N247" s="131" t="s">
        <v>32</v>
      </c>
      <c r="O247" s="26"/>
      <c r="P247" s="132">
        <f>O247*H247</f>
        <v>0</v>
      </c>
      <c r="Q247" s="132">
        <v>0</v>
      </c>
      <c r="R247" s="132">
        <f>Q247*H247</f>
        <v>0</v>
      </c>
      <c r="S247" s="132">
        <v>0</v>
      </c>
      <c r="T247" s="133">
        <f>S247*H247</f>
        <v>0</v>
      </c>
      <c r="AR247" s="14" t="s">
        <v>108</v>
      </c>
      <c r="AT247" s="14" t="s">
        <v>105</v>
      </c>
      <c r="AU247" s="14" t="s">
        <v>47</v>
      </c>
      <c r="AY247" s="14" t="s">
        <v>102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4" t="s">
        <v>44</v>
      </c>
      <c r="BK247" s="134">
        <f>ROUND(I247*H247,2)</f>
        <v>0</v>
      </c>
      <c r="BL247" s="14" t="s">
        <v>108</v>
      </c>
      <c r="BM247" s="14" t="s">
        <v>274</v>
      </c>
    </row>
    <row r="248" spans="2:47" s="1" customFormat="1" ht="27">
      <c r="B248" s="25"/>
      <c r="D248" s="164" t="s">
        <v>110</v>
      </c>
      <c r="F248" s="178" t="s">
        <v>275</v>
      </c>
      <c r="I248" s="137"/>
      <c r="L248" s="25"/>
      <c r="M248" s="138"/>
      <c r="N248" s="26"/>
      <c r="O248" s="26"/>
      <c r="P248" s="26"/>
      <c r="Q248" s="26"/>
      <c r="R248" s="26"/>
      <c r="S248" s="26"/>
      <c r="T248" s="39"/>
      <c r="AT248" s="14" t="s">
        <v>110</v>
      </c>
      <c r="AU248" s="14" t="s">
        <v>47</v>
      </c>
    </row>
    <row r="249" spans="2:65" s="1" customFormat="1" ht="22.5" customHeight="1">
      <c r="B249" s="122"/>
      <c r="C249" s="123" t="s">
        <v>276</v>
      </c>
      <c r="D249" s="123" t="s">
        <v>105</v>
      </c>
      <c r="E249" s="124" t="s">
        <v>277</v>
      </c>
      <c r="F249" s="125" t="s">
        <v>278</v>
      </c>
      <c r="G249" s="126" t="s">
        <v>238</v>
      </c>
      <c r="H249" s="127">
        <v>1</v>
      </c>
      <c r="I249" s="128"/>
      <c r="J249" s="129">
        <f>ROUND(I249*H249,2)</f>
        <v>0</v>
      </c>
      <c r="K249" s="125" t="s">
        <v>1</v>
      </c>
      <c r="L249" s="25"/>
      <c r="M249" s="130" t="s">
        <v>1</v>
      </c>
      <c r="N249" s="131" t="s">
        <v>32</v>
      </c>
      <c r="O249" s="26"/>
      <c r="P249" s="132">
        <f>O249*H249</f>
        <v>0</v>
      </c>
      <c r="Q249" s="132">
        <v>0</v>
      </c>
      <c r="R249" s="132">
        <f>Q249*H249</f>
        <v>0</v>
      </c>
      <c r="S249" s="132">
        <v>0</v>
      </c>
      <c r="T249" s="133">
        <f>S249*H249</f>
        <v>0</v>
      </c>
      <c r="AR249" s="14" t="s">
        <v>108</v>
      </c>
      <c r="AT249" s="14" t="s">
        <v>105</v>
      </c>
      <c r="AU249" s="14" t="s">
        <v>47</v>
      </c>
      <c r="AY249" s="14" t="s">
        <v>102</v>
      </c>
      <c r="BE249" s="134">
        <f>IF(N249="základní",J249,0)</f>
        <v>0</v>
      </c>
      <c r="BF249" s="134">
        <f>IF(N249="snížená",J249,0)</f>
        <v>0</v>
      </c>
      <c r="BG249" s="134">
        <f>IF(N249="zákl. přenesená",J249,0)</f>
        <v>0</v>
      </c>
      <c r="BH249" s="134">
        <f>IF(N249="sníž. přenesená",J249,0)</f>
        <v>0</v>
      </c>
      <c r="BI249" s="134">
        <f>IF(N249="nulová",J249,0)</f>
        <v>0</v>
      </c>
      <c r="BJ249" s="14" t="s">
        <v>44</v>
      </c>
      <c r="BK249" s="134">
        <f>ROUND(I249*H249,2)</f>
        <v>0</v>
      </c>
      <c r="BL249" s="14" t="s">
        <v>108</v>
      </c>
      <c r="BM249" s="14" t="s">
        <v>279</v>
      </c>
    </row>
    <row r="250" spans="2:47" s="1" customFormat="1" ht="13.5">
      <c r="B250" s="25"/>
      <c r="D250" s="135" t="s">
        <v>110</v>
      </c>
      <c r="F250" s="136" t="s">
        <v>278</v>
      </c>
      <c r="I250" s="137"/>
      <c r="L250" s="25"/>
      <c r="M250" s="138"/>
      <c r="N250" s="26"/>
      <c r="O250" s="26"/>
      <c r="P250" s="26"/>
      <c r="Q250" s="26"/>
      <c r="R250" s="26"/>
      <c r="S250" s="26"/>
      <c r="T250" s="39"/>
      <c r="AT250" s="14" t="s">
        <v>110</v>
      </c>
      <c r="AU250" s="14" t="s">
        <v>47</v>
      </c>
    </row>
    <row r="251" spans="2:63" s="6" customFormat="1" ht="29.85" customHeight="1">
      <c r="B251" s="108"/>
      <c r="D251" s="119" t="s">
        <v>42</v>
      </c>
      <c r="E251" s="120" t="s">
        <v>280</v>
      </c>
      <c r="F251" s="120" t="s">
        <v>281</v>
      </c>
      <c r="I251" s="111"/>
      <c r="J251" s="121">
        <f>BK251</f>
        <v>0</v>
      </c>
      <c r="L251" s="108"/>
      <c r="M251" s="113"/>
      <c r="N251" s="114"/>
      <c r="O251" s="114"/>
      <c r="P251" s="115">
        <f>SUM(P252:P255)</f>
        <v>0</v>
      </c>
      <c r="Q251" s="114"/>
      <c r="R251" s="115">
        <f>SUM(R252:R255)</f>
        <v>0</v>
      </c>
      <c r="S251" s="114"/>
      <c r="T251" s="116">
        <f>SUM(T252:T255)</f>
        <v>0</v>
      </c>
      <c r="AR251" s="109" t="s">
        <v>133</v>
      </c>
      <c r="AT251" s="117" t="s">
        <v>42</v>
      </c>
      <c r="AU251" s="117" t="s">
        <v>44</v>
      </c>
      <c r="AY251" s="109" t="s">
        <v>102</v>
      </c>
      <c r="BK251" s="118">
        <f>SUM(BK252:BK255)</f>
        <v>0</v>
      </c>
    </row>
    <row r="252" spans="2:65" s="1" customFormat="1" ht="22.5" customHeight="1">
      <c r="B252" s="122"/>
      <c r="C252" s="123" t="s">
        <v>282</v>
      </c>
      <c r="D252" s="123" t="s">
        <v>105</v>
      </c>
      <c r="E252" s="124" t="s">
        <v>283</v>
      </c>
      <c r="F252" s="125" t="s">
        <v>284</v>
      </c>
      <c r="G252" s="126" t="s">
        <v>238</v>
      </c>
      <c r="H252" s="127">
        <v>1</v>
      </c>
      <c r="I252" s="128"/>
      <c r="J252" s="129">
        <f>ROUND(I252*H252,2)</f>
        <v>0</v>
      </c>
      <c r="K252" s="125" t="s">
        <v>1</v>
      </c>
      <c r="L252" s="25"/>
      <c r="M252" s="130" t="s">
        <v>1</v>
      </c>
      <c r="N252" s="131" t="s">
        <v>32</v>
      </c>
      <c r="O252" s="26"/>
      <c r="P252" s="132">
        <f>O252*H252</f>
        <v>0</v>
      </c>
      <c r="Q252" s="132">
        <v>0</v>
      </c>
      <c r="R252" s="132">
        <f>Q252*H252</f>
        <v>0</v>
      </c>
      <c r="S252" s="132">
        <v>0</v>
      </c>
      <c r="T252" s="133">
        <f>S252*H252</f>
        <v>0</v>
      </c>
      <c r="AR252" s="14" t="s">
        <v>249</v>
      </c>
      <c r="AT252" s="14" t="s">
        <v>105</v>
      </c>
      <c r="AU252" s="14" t="s">
        <v>47</v>
      </c>
      <c r="AY252" s="14" t="s">
        <v>102</v>
      </c>
      <c r="BE252" s="134">
        <f>IF(N252="základní",J252,0)</f>
        <v>0</v>
      </c>
      <c r="BF252" s="134">
        <f>IF(N252="snížená",J252,0)</f>
        <v>0</v>
      </c>
      <c r="BG252" s="134">
        <f>IF(N252="zákl. přenesená",J252,0)</f>
        <v>0</v>
      </c>
      <c r="BH252" s="134">
        <f>IF(N252="sníž. přenesená",J252,0)</f>
        <v>0</v>
      </c>
      <c r="BI252" s="134">
        <f>IF(N252="nulová",J252,0)</f>
        <v>0</v>
      </c>
      <c r="BJ252" s="14" t="s">
        <v>44</v>
      </c>
      <c r="BK252" s="134">
        <f>ROUND(I252*H252,2)</f>
        <v>0</v>
      </c>
      <c r="BL252" s="14" t="s">
        <v>249</v>
      </c>
      <c r="BM252" s="14" t="s">
        <v>285</v>
      </c>
    </row>
    <row r="253" spans="2:47" s="1" customFormat="1" ht="13.5">
      <c r="B253" s="25"/>
      <c r="D253" s="164" t="s">
        <v>110</v>
      </c>
      <c r="F253" s="178" t="s">
        <v>286</v>
      </c>
      <c r="I253" s="137"/>
      <c r="L253" s="25"/>
      <c r="M253" s="138"/>
      <c r="N253" s="26"/>
      <c r="O253" s="26"/>
      <c r="P253" s="26"/>
      <c r="Q253" s="26"/>
      <c r="R253" s="26"/>
      <c r="S253" s="26"/>
      <c r="T253" s="39"/>
      <c r="AT253" s="14" t="s">
        <v>110</v>
      </c>
      <c r="AU253" s="14" t="s">
        <v>47</v>
      </c>
    </row>
    <row r="254" spans="2:65" s="1" customFormat="1" ht="22.5" customHeight="1">
      <c r="B254" s="122"/>
      <c r="C254" s="123" t="s">
        <v>287</v>
      </c>
      <c r="D254" s="123" t="s">
        <v>105</v>
      </c>
      <c r="E254" s="124" t="s">
        <v>288</v>
      </c>
      <c r="F254" s="125" t="s">
        <v>289</v>
      </c>
      <c r="G254" s="126" t="s">
        <v>238</v>
      </c>
      <c r="H254" s="127">
        <v>1</v>
      </c>
      <c r="I254" s="128"/>
      <c r="J254" s="129">
        <f>ROUND(I254*H254,2)</f>
        <v>0</v>
      </c>
      <c r="K254" s="125" t="s">
        <v>1</v>
      </c>
      <c r="L254" s="25"/>
      <c r="M254" s="130" t="s">
        <v>1</v>
      </c>
      <c r="N254" s="131" t="s">
        <v>32</v>
      </c>
      <c r="O254" s="26"/>
      <c r="P254" s="132">
        <f>O254*H254</f>
        <v>0</v>
      </c>
      <c r="Q254" s="132">
        <v>0</v>
      </c>
      <c r="R254" s="132">
        <f>Q254*H254</f>
        <v>0</v>
      </c>
      <c r="S254" s="132">
        <v>0</v>
      </c>
      <c r="T254" s="133">
        <f>S254*H254</f>
        <v>0</v>
      </c>
      <c r="AR254" s="14" t="s">
        <v>249</v>
      </c>
      <c r="AT254" s="14" t="s">
        <v>105</v>
      </c>
      <c r="AU254" s="14" t="s">
        <v>47</v>
      </c>
      <c r="AY254" s="14" t="s">
        <v>102</v>
      </c>
      <c r="BE254" s="134">
        <f>IF(N254="základní",J254,0)</f>
        <v>0</v>
      </c>
      <c r="BF254" s="134">
        <f>IF(N254="snížená",J254,0)</f>
        <v>0</v>
      </c>
      <c r="BG254" s="134">
        <f>IF(N254="zákl. přenesená",J254,0)</f>
        <v>0</v>
      </c>
      <c r="BH254" s="134">
        <f>IF(N254="sníž. přenesená",J254,0)</f>
        <v>0</v>
      </c>
      <c r="BI254" s="134">
        <f>IF(N254="nulová",J254,0)</f>
        <v>0</v>
      </c>
      <c r="BJ254" s="14" t="s">
        <v>44</v>
      </c>
      <c r="BK254" s="134">
        <f>ROUND(I254*H254,2)</f>
        <v>0</v>
      </c>
      <c r="BL254" s="14" t="s">
        <v>249</v>
      </c>
      <c r="BM254" s="14" t="s">
        <v>290</v>
      </c>
    </row>
    <row r="255" spans="2:47" s="1" customFormat="1" ht="13.5">
      <c r="B255" s="25"/>
      <c r="D255" s="135" t="s">
        <v>110</v>
      </c>
      <c r="F255" s="136" t="s">
        <v>291</v>
      </c>
      <c r="I255" s="137"/>
      <c r="L255" s="25"/>
      <c r="M255" s="180"/>
      <c r="N255" s="181"/>
      <c r="O255" s="181"/>
      <c r="P255" s="181"/>
      <c r="Q255" s="181"/>
      <c r="R255" s="181"/>
      <c r="S255" s="181"/>
      <c r="T255" s="182"/>
      <c r="AT255" s="14" t="s">
        <v>110</v>
      </c>
      <c r="AU255" s="14" t="s">
        <v>47</v>
      </c>
    </row>
    <row r="256" spans="2:12" s="1" customFormat="1" ht="6.95" customHeight="1">
      <c r="B256" s="30"/>
      <c r="C256" s="31"/>
      <c r="D256" s="31"/>
      <c r="E256" s="31"/>
      <c r="F256" s="31"/>
      <c r="G256" s="31"/>
      <c r="H256" s="31"/>
      <c r="I256" s="75"/>
      <c r="J256" s="31"/>
      <c r="K256" s="31"/>
      <c r="L256" s="25"/>
    </row>
  </sheetData>
  <autoFilter ref="C88:K255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 topLeftCell="A1">
      <selection activeCell="H18" sqref="H18:I18"/>
    </sheetView>
  </sheetViews>
  <sheetFormatPr defaultColWidth="10.5" defaultRowHeight="13.5"/>
  <cols>
    <col min="1" max="1" width="6.66015625" style="274" customWidth="1"/>
    <col min="2" max="2" width="4.5" style="274" customWidth="1"/>
    <col min="3" max="6" width="10.5" style="274" customWidth="1"/>
    <col min="7" max="7" width="15" style="274" customWidth="1"/>
    <col min="8" max="8" width="14.16015625" style="274" customWidth="1"/>
    <col min="9" max="9" width="16.83203125" style="274" customWidth="1"/>
    <col min="10" max="10" width="0.328125" style="274" customWidth="1"/>
    <col min="11" max="256" width="10.5" style="274" customWidth="1"/>
    <col min="257" max="257" width="6.66015625" style="274" customWidth="1"/>
    <col min="258" max="258" width="4.5" style="274" customWidth="1"/>
    <col min="259" max="262" width="10.5" style="274" customWidth="1"/>
    <col min="263" max="263" width="15" style="274" customWidth="1"/>
    <col min="264" max="264" width="14.16015625" style="274" customWidth="1"/>
    <col min="265" max="265" width="16.83203125" style="274" customWidth="1"/>
    <col min="266" max="266" width="0.328125" style="274" customWidth="1"/>
    <col min="267" max="512" width="10.5" style="274" customWidth="1"/>
    <col min="513" max="513" width="6.66015625" style="274" customWidth="1"/>
    <col min="514" max="514" width="4.5" style="274" customWidth="1"/>
    <col min="515" max="518" width="10.5" style="274" customWidth="1"/>
    <col min="519" max="519" width="15" style="274" customWidth="1"/>
    <col min="520" max="520" width="14.16015625" style="274" customWidth="1"/>
    <col min="521" max="521" width="16.83203125" style="274" customWidth="1"/>
    <col min="522" max="522" width="0.328125" style="274" customWidth="1"/>
    <col min="523" max="768" width="10.5" style="274" customWidth="1"/>
    <col min="769" max="769" width="6.66015625" style="274" customWidth="1"/>
    <col min="770" max="770" width="4.5" style="274" customWidth="1"/>
    <col min="771" max="774" width="10.5" style="274" customWidth="1"/>
    <col min="775" max="775" width="15" style="274" customWidth="1"/>
    <col min="776" max="776" width="14.16015625" style="274" customWidth="1"/>
    <col min="777" max="777" width="16.83203125" style="274" customWidth="1"/>
    <col min="778" max="778" width="0.328125" style="274" customWidth="1"/>
    <col min="779" max="1024" width="10.5" style="274" customWidth="1"/>
    <col min="1025" max="1025" width="6.66015625" style="274" customWidth="1"/>
    <col min="1026" max="1026" width="4.5" style="274" customWidth="1"/>
    <col min="1027" max="1030" width="10.5" style="274" customWidth="1"/>
    <col min="1031" max="1031" width="15" style="274" customWidth="1"/>
    <col min="1032" max="1032" width="14.16015625" style="274" customWidth="1"/>
    <col min="1033" max="1033" width="16.83203125" style="274" customWidth="1"/>
    <col min="1034" max="1034" width="0.328125" style="274" customWidth="1"/>
    <col min="1035" max="1280" width="10.5" style="274" customWidth="1"/>
    <col min="1281" max="1281" width="6.66015625" style="274" customWidth="1"/>
    <col min="1282" max="1282" width="4.5" style="274" customWidth="1"/>
    <col min="1283" max="1286" width="10.5" style="274" customWidth="1"/>
    <col min="1287" max="1287" width="15" style="274" customWidth="1"/>
    <col min="1288" max="1288" width="14.16015625" style="274" customWidth="1"/>
    <col min="1289" max="1289" width="16.83203125" style="274" customWidth="1"/>
    <col min="1290" max="1290" width="0.328125" style="274" customWidth="1"/>
    <col min="1291" max="1536" width="10.5" style="274" customWidth="1"/>
    <col min="1537" max="1537" width="6.66015625" style="274" customWidth="1"/>
    <col min="1538" max="1538" width="4.5" style="274" customWidth="1"/>
    <col min="1539" max="1542" width="10.5" style="274" customWidth="1"/>
    <col min="1543" max="1543" width="15" style="274" customWidth="1"/>
    <col min="1544" max="1544" width="14.16015625" style="274" customWidth="1"/>
    <col min="1545" max="1545" width="16.83203125" style="274" customWidth="1"/>
    <col min="1546" max="1546" width="0.328125" style="274" customWidth="1"/>
    <col min="1547" max="1792" width="10.5" style="274" customWidth="1"/>
    <col min="1793" max="1793" width="6.66015625" style="274" customWidth="1"/>
    <col min="1794" max="1794" width="4.5" style="274" customWidth="1"/>
    <col min="1795" max="1798" width="10.5" style="274" customWidth="1"/>
    <col min="1799" max="1799" width="15" style="274" customWidth="1"/>
    <col min="1800" max="1800" width="14.16015625" style="274" customWidth="1"/>
    <col min="1801" max="1801" width="16.83203125" style="274" customWidth="1"/>
    <col min="1802" max="1802" width="0.328125" style="274" customWidth="1"/>
    <col min="1803" max="2048" width="10.5" style="274" customWidth="1"/>
    <col min="2049" max="2049" width="6.66015625" style="274" customWidth="1"/>
    <col min="2050" max="2050" width="4.5" style="274" customWidth="1"/>
    <col min="2051" max="2054" width="10.5" style="274" customWidth="1"/>
    <col min="2055" max="2055" width="15" style="274" customWidth="1"/>
    <col min="2056" max="2056" width="14.16015625" style="274" customWidth="1"/>
    <col min="2057" max="2057" width="16.83203125" style="274" customWidth="1"/>
    <col min="2058" max="2058" width="0.328125" style="274" customWidth="1"/>
    <col min="2059" max="2304" width="10.5" style="274" customWidth="1"/>
    <col min="2305" max="2305" width="6.66015625" style="274" customWidth="1"/>
    <col min="2306" max="2306" width="4.5" style="274" customWidth="1"/>
    <col min="2307" max="2310" width="10.5" style="274" customWidth="1"/>
    <col min="2311" max="2311" width="15" style="274" customWidth="1"/>
    <col min="2312" max="2312" width="14.16015625" style="274" customWidth="1"/>
    <col min="2313" max="2313" width="16.83203125" style="274" customWidth="1"/>
    <col min="2314" max="2314" width="0.328125" style="274" customWidth="1"/>
    <col min="2315" max="2560" width="10.5" style="274" customWidth="1"/>
    <col min="2561" max="2561" width="6.66015625" style="274" customWidth="1"/>
    <col min="2562" max="2562" width="4.5" style="274" customWidth="1"/>
    <col min="2563" max="2566" width="10.5" style="274" customWidth="1"/>
    <col min="2567" max="2567" width="15" style="274" customWidth="1"/>
    <col min="2568" max="2568" width="14.16015625" style="274" customWidth="1"/>
    <col min="2569" max="2569" width="16.83203125" style="274" customWidth="1"/>
    <col min="2570" max="2570" width="0.328125" style="274" customWidth="1"/>
    <col min="2571" max="2816" width="10.5" style="274" customWidth="1"/>
    <col min="2817" max="2817" width="6.66015625" style="274" customWidth="1"/>
    <col min="2818" max="2818" width="4.5" style="274" customWidth="1"/>
    <col min="2819" max="2822" width="10.5" style="274" customWidth="1"/>
    <col min="2823" max="2823" width="15" style="274" customWidth="1"/>
    <col min="2824" max="2824" width="14.16015625" style="274" customWidth="1"/>
    <col min="2825" max="2825" width="16.83203125" style="274" customWidth="1"/>
    <col min="2826" max="2826" width="0.328125" style="274" customWidth="1"/>
    <col min="2827" max="3072" width="10.5" style="274" customWidth="1"/>
    <col min="3073" max="3073" width="6.66015625" style="274" customWidth="1"/>
    <col min="3074" max="3074" width="4.5" style="274" customWidth="1"/>
    <col min="3075" max="3078" width="10.5" style="274" customWidth="1"/>
    <col min="3079" max="3079" width="15" style="274" customWidth="1"/>
    <col min="3080" max="3080" width="14.16015625" style="274" customWidth="1"/>
    <col min="3081" max="3081" width="16.83203125" style="274" customWidth="1"/>
    <col min="3082" max="3082" width="0.328125" style="274" customWidth="1"/>
    <col min="3083" max="3328" width="10.5" style="274" customWidth="1"/>
    <col min="3329" max="3329" width="6.66015625" style="274" customWidth="1"/>
    <col min="3330" max="3330" width="4.5" style="274" customWidth="1"/>
    <col min="3331" max="3334" width="10.5" style="274" customWidth="1"/>
    <col min="3335" max="3335" width="15" style="274" customWidth="1"/>
    <col min="3336" max="3336" width="14.16015625" style="274" customWidth="1"/>
    <col min="3337" max="3337" width="16.83203125" style="274" customWidth="1"/>
    <col min="3338" max="3338" width="0.328125" style="274" customWidth="1"/>
    <col min="3339" max="3584" width="10.5" style="274" customWidth="1"/>
    <col min="3585" max="3585" width="6.66015625" style="274" customWidth="1"/>
    <col min="3586" max="3586" width="4.5" style="274" customWidth="1"/>
    <col min="3587" max="3590" width="10.5" style="274" customWidth="1"/>
    <col min="3591" max="3591" width="15" style="274" customWidth="1"/>
    <col min="3592" max="3592" width="14.16015625" style="274" customWidth="1"/>
    <col min="3593" max="3593" width="16.83203125" style="274" customWidth="1"/>
    <col min="3594" max="3594" width="0.328125" style="274" customWidth="1"/>
    <col min="3595" max="3840" width="10.5" style="274" customWidth="1"/>
    <col min="3841" max="3841" width="6.66015625" style="274" customWidth="1"/>
    <col min="3842" max="3842" width="4.5" style="274" customWidth="1"/>
    <col min="3843" max="3846" width="10.5" style="274" customWidth="1"/>
    <col min="3847" max="3847" width="15" style="274" customWidth="1"/>
    <col min="3848" max="3848" width="14.16015625" style="274" customWidth="1"/>
    <col min="3849" max="3849" width="16.83203125" style="274" customWidth="1"/>
    <col min="3850" max="3850" width="0.328125" style="274" customWidth="1"/>
    <col min="3851" max="4096" width="10.5" style="274" customWidth="1"/>
    <col min="4097" max="4097" width="6.66015625" style="274" customWidth="1"/>
    <col min="4098" max="4098" width="4.5" style="274" customWidth="1"/>
    <col min="4099" max="4102" width="10.5" style="274" customWidth="1"/>
    <col min="4103" max="4103" width="15" style="274" customWidth="1"/>
    <col min="4104" max="4104" width="14.16015625" style="274" customWidth="1"/>
    <col min="4105" max="4105" width="16.83203125" style="274" customWidth="1"/>
    <col min="4106" max="4106" width="0.328125" style="274" customWidth="1"/>
    <col min="4107" max="4352" width="10.5" style="274" customWidth="1"/>
    <col min="4353" max="4353" width="6.66015625" style="274" customWidth="1"/>
    <col min="4354" max="4354" width="4.5" style="274" customWidth="1"/>
    <col min="4355" max="4358" width="10.5" style="274" customWidth="1"/>
    <col min="4359" max="4359" width="15" style="274" customWidth="1"/>
    <col min="4360" max="4360" width="14.16015625" style="274" customWidth="1"/>
    <col min="4361" max="4361" width="16.83203125" style="274" customWidth="1"/>
    <col min="4362" max="4362" width="0.328125" style="274" customWidth="1"/>
    <col min="4363" max="4608" width="10.5" style="274" customWidth="1"/>
    <col min="4609" max="4609" width="6.66015625" style="274" customWidth="1"/>
    <col min="4610" max="4610" width="4.5" style="274" customWidth="1"/>
    <col min="4611" max="4614" width="10.5" style="274" customWidth="1"/>
    <col min="4615" max="4615" width="15" style="274" customWidth="1"/>
    <col min="4616" max="4616" width="14.16015625" style="274" customWidth="1"/>
    <col min="4617" max="4617" width="16.83203125" style="274" customWidth="1"/>
    <col min="4618" max="4618" width="0.328125" style="274" customWidth="1"/>
    <col min="4619" max="4864" width="10.5" style="274" customWidth="1"/>
    <col min="4865" max="4865" width="6.66015625" style="274" customWidth="1"/>
    <col min="4866" max="4866" width="4.5" style="274" customWidth="1"/>
    <col min="4867" max="4870" width="10.5" style="274" customWidth="1"/>
    <col min="4871" max="4871" width="15" style="274" customWidth="1"/>
    <col min="4872" max="4872" width="14.16015625" style="274" customWidth="1"/>
    <col min="4873" max="4873" width="16.83203125" style="274" customWidth="1"/>
    <col min="4874" max="4874" width="0.328125" style="274" customWidth="1"/>
    <col min="4875" max="5120" width="10.5" style="274" customWidth="1"/>
    <col min="5121" max="5121" width="6.66015625" style="274" customWidth="1"/>
    <col min="5122" max="5122" width="4.5" style="274" customWidth="1"/>
    <col min="5123" max="5126" width="10.5" style="274" customWidth="1"/>
    <col min="5127" max="5127" width="15" style="274" customWidth="1"/>
    <col min="5128" max="5128" width="14.16015625" style="274" customWidth="1"/>
    <col min="5129" max="5129" width="16.83203125" style="274" customWidth="1"/>
    <col min="5130" max="5130" width="0.328125" style="274" customWidth="1"/>
    <col min="5131" max="5376" width="10.5" style="274" customWidth="1"/>
    <col min="5377" max="5377" width="6.66015625" style="274" customWidth="1"/>
    <col min="5378" max="5378" width="4.5" style="274" customWidth="1"/>
    <col min="5379" max="5382" width="10.5" style="274" customWidth="1"/>
    <col min="5383" max="5383" width="15" style="274" customWidth="1"/>
    <col min="5384" max="5384" width="14.16015625" style="274" customWidth="1"/>
    <col min="5385" max="5385" width="16.83203125" style="274" customWidth="1"/>
    <col min="5386" max="5386" width="0.328125" style="274" customWidth="1"/>
    <col min="5387" max="5632" width="10.5" style="274" customWidth="1"/>
    <col min="5633" max="5633" width="6.66015625" style="274" customWidth="1"/>
    <col min="5634" max="5634" width="4.5" style="274" customWidth="1"/>
    <col min="5635" max="5638" width="10.5" style="274" customWidth="1"/>
    <col min="5639" max="5639" width="15" style="274" customWidth="1"/>
    <col min="5640" max="5640" width="14.16015625" style="274" customWidth="1"/>
    <col min="5641" max="5641" width="16.83203125" style="274" customWidth="1"/>
    <col min="5642" max="5642" width="0.328125" style="274" customWidth="1"/>
    <col min="5643" max="5888" width="10.5" style="274" customWidth="1"/>
    <col min="5889" max="5889" width="6.66015625" style="274" customWidth="1"/>
    <col min="5890" max="5890" width="4.5" style="274" customWidth="1"/>
    <col min="5891" max="5894" width="10.5" style="274" customWidth="1"/>
    <col min="5895" max="5895" width="15" style="274" customWidth="1"/>
    <col min="5896" max="5896" width="14.16015625" style="274" customWidth="1"/>
    <col min="5897" max="5897" width="16.83203125" style="274" customWidth="1"/>
    <col min="5898" max="5898" width="0.328125" style="274" customWidth="1"/>
    <col min="5899" max="6144" width="10.5" style="274" customWidth="1"/>
    <col min="6145" max="6145" width="6.66015625" style="274" customWidth="1"/>
    <col min="6146" max="6146" width="4.5" style="274" customWidth="1"/>
    <col min="6147" max="6150" width="10.5" style="274" customWidth="1"/>
    <col min="6151" max="6151" width="15" style="274" customWidth="1"/>
    <col min="6152" max="6152" width="14.16015625" style="274" customWidth="1"/>
    <col min="6153" max="6153" width="16.83203125" style="274" customWidth="1"/>
    <col min="6154" max="6154" width="0.328125" style="274" customWidth="1"/>
    <col min="6155" max="6400" width="10.5" style="274" customWidth="1"/>
    <col min="6401" max="6401" width="6.66015625" style="274" customWidth="1"/>
    <col min="6402" max="6402" width="4.5" style="274" customWidth="1"/>
    <col min="6403" max="6406" width="10.5" style="274" customWidth="1"/>
    <col min="6407" max="6407" width="15" style="274" customWidth="1"/>
    <col min="6408" max="6408" width="14.16015625" style="274" customWidth="1"/>
    <col min="6409" max="6409" width="16.83203125" style="274" customWidth="1"/>
    <col min="6410" max="6410" width="0.328125" style="274" customWidth="1"/>
    <col min="6411" max="6656" width="10.5" style="274" customWidth="1"/>
    <col min="6657" max="6657" width="6.66015625" style="274" customWidth="1"/>
    <col min="6658" max="6658" width="4.5" style="274" customWidth="1"/>
    <col min="6659" max="6662" width="10.5" style="274" customWidth="1"/>
    <col min="6663" max="6663" width="15" style="274" customWidth="1"/>
    <col min="6664" max="6664" width="14.16015625" style="274" customWidth="1"/>
    <col min="6665" max="6665" width="16.83203125" style="274" customWidth="1"/>
    <col min="6666" max="6666" width="0.328125" style="274" customWidth="1"/>
    <col min="6667" max="6912" width="10.5" style="274" customWidth="1"/>
    <col min="6913" max="6913" width="6.66015625" style="274" customWidth="1"/>
    <col min="6914" max="6914" width="4.5" style="274" customWidth="1"/>
    <col min="6915" max="6918" width="10.5" style="274" customWidth="1"/>
    <col min="6919" max="6919" width="15" style="274" customWidth="1"/>
    <col min="6920" max="6920" width="14.16015625" style="274" customWidth="1"/>
    <col min="6921" max="6921" width="16.83203125" style="274" customWidth="1"/>
    <col min="6922" max="6922" width="0.328125" style="274" customWidth="1"/>
    <col min="6923" max="7168" width="10.5" style="274" customWidth="1"/>
    <col min="7169" max="7169" width="6.66015625" style="274" customWidth="1"/>
    <col min="7170" max="7170" width="4.5" style="274" customWidth="1"/>
    <col min="7171" max="7174" width="10.5" style="274" customWidth="1"/>
    <col min="7175" max="7175" width="15" style="274" customWidth="1"/>
    <col min="7176" max="7176" width="14.16015625" style="274" customWidth="1"/>
    <col min="7177" max="7177" width="16.83203125" style="274" customWidth="1"/>
    <col min="7178" max="7178" width="0.328125" style="274" customWidth="1"/>
    <col min="7179" max="7424" width="10.5" style="274" customWidth="1"/>
    <col min="7425" max="7425" width="6.66015625" style="274" customWidth="1"/>
    <col min="7426" max="7426" width="4.5" style="274" customWidth="1"/>
    <col min="7427" max="7430" width="10.5" style="274" customWidth="1"/>
    <col min="7431" max="7431" width="15" style="274" customWidth="1"/>
    <col min="7432" max="7432" width="14.16015625" style="274" customWidth="1"/>
    <col min="7433" max="7433" width="16.83203125" style="274" customWidth="1"/>
    <col min="7434" max="7434" width="0.328125" style="274" customWidth="1"/>
    <col min="7435" max="7680" width="10.5" style="274" customWidth="1"/>
    <col min="7681" max="7681" width="6.66015625" style="274" customWidth="1"/>
    <col min="7682" max="7682" width="4.5" style="274" customWidth="1"/>
    <col min="7683" max="7686" width="10.5" style="274" customWidth="1"/>
    <col min="7687" max="7687" width="15" style="274" customWidth="1"/>
    <col min="7688" max="7688" width="14.16015625" style="274" customWidth="1"/>
    <col min="7689" max="7689" width="16.83203125" style="274" customWidth="1"/>
    <col min="7690" max="7690" width="0.328125" style="274" customWidth="1"/>
    <col min="7691" max="7936" width="10.5" style="274" customWidth="1"/>
    <col min="7937" max="7937" width="6.66015625" style="274" customWidth="1"/>
    <col min="7938" max="7938" width="4.5" style="274" customWidth="1"/>
    <col min="7939" max="7942" width="10.5" style="274" customWidth="1"/>
    <col min="7943" max="7943" width="15" style="274" customWidth="1"/>
    <col min="7944" max="7944" width="14.16015625" style="274" customWidth="1"/>
    <col min="7945" max="7945" width="16.83203125" style="274" customWidth="1"/>
    <col min="7946" max="7946" width="0.328125" style="274" customWidth="1"/>
    <col min="7947" max="8192" width="10.5" style="274" customWidth="1"/>
    <col min="8193" max="8193" width="6.66015625" style="274" customWidth="1"/>
    <col min="8194" max="8194" width="4.5" style="274" customWidth="1"/>
    <col min="8195" max="8198" width="10.5" style="274" customWidth="1"/>
    <col min="8199" max="8199" width="15" style="274" customWidth="1"/>
    <col min="8200" max="8200" width="14.16015625" style="274" customWidth="1"/>
    <col min="8201" max="8201" width="16.83203125" style="274" customWidth="1"/>
    <col min="8202" max="8202" width="0.328125" style="274" customWidth="1"/>
    <col min="8203" max="8448" width="10.5" style="274" customWidth="1"/>
    <col min="8449" max="8449" width="6.66015625" style="274" customWidth="1"/>
    <col min="8450" max="8450" width="4.5" style="274" customWidth="1"/>
    <col min="8451" max="8454" width="10.5" style="274" customWidth="1"/>
    <col min="8455" max="8455" width="15" style="274" customWidth="1"/>
    <col min="8456" max="8456" width="14.16015625" style="274" customWidth="1"/>
    <col min="8457" max="8457" width="16.83203125" style="274" customWidth="1"/>
    <col min="8458" max="8458" width="0.328125" style="274" customWidth="1"/>
    <col min="8459" max="8704" width="10.5" style="274" customWidth="1"/>
    <col min="8705" max="8705" width="6.66015625" style="274" customWidth="1"/>
    <col min="8706" max="8706" width="4.5" style="274" customWidth="1"/>
    <col min="8707" max="8710" width="10.5" style="274" customWidth="1"/>
    <col min="8711" max="8711" width="15" style="274" customWidth="1"/>
    <col min="8712" max="8712" width="14.16015625" style="274" customWidth="1"/>
    <col min="8713" max="8713" width="16.83203125" style="274" customWidth="1"/>
    <col min="8714" max="8714" width="0.328125" style="274" customWidth="1"/>
    <col min="8715" max="8960" width="10.5" style="274" customWidth="1"/>
    <col min="8961" max="8961" width="6.66015625" style="274" customWidth="1"/>
    <col min="8962" max="8962" width="4.5" style="274" customWidth="1"/>
    <col min="8963" max="8966" width="10.5" style="274" customWidth="1"/>
    <col min="8967" max="8967" width="15" style="274" customWidth="1"/>
    <col min="8968" max="8968" width="14.16015625" style="274" customWidth="1"/>
    <col min="8969" max="8969" width="16.83203125" style="274" customWidth="1"/>
    <col min="8970" max="8970" width="0.328125" style="274" customWidth="1"/>
    <col min="8971" max="9216" width="10.5" style="274" customWidth="1"/>
    <col min="9217" max="9217" width="6.66015625" style="274" customWidth="1"/>
    <col min="9218" max="9218" width="4.5" style="274" customWidth="1"/>
    <col min="9219" max="9222" width="10.5" style="274" customWidth="1"/>
    <col min="9223" max="9223" width="15" style="274" customWidth="1"/>
    <col min="9224" max="9224" width="14.16015625" style="274" customWidth="1"/>
    <col min="9225" max="9225" width="16.83203125" style="274" customWidth="1"/>
    <col min="9226" max="9226" width="0.328125" style="274" customWidth="1"/>
    <col min="9227" max="9472" width="10.5" style="274" customWidth="1"/>
    <col min="9473" max="9473" width="6.66015625" style="274" customWidth="1"/>
    <col min="9474" max="9474" width="4.5" style="274" customWidth="1"/>
    <col min="9475" max="9478" width="10.5" style="274" customWidth="1"/>
    <col min="9479" max="9479" width="15" style="274" customWidth="1"/>
    <col min="9480" max="9480" width="14.16015625" style="274" customWidth="1"/>
    <col min="9481" max="9481" width="16.83203125" style="274" customWidth="1"/>
    <col min="9482" max="9482" width="0.328125" style="274" customWidth="1"/>
    <col min="9483" max="9728" width="10.5" style="274" customWidth="1"/>
    <col min="9729" max="9729" width="6.66015625" style="274" customWidth="1"/>
    <col min="9730" max="9730" width="4.5" style="274" customWidth="1"/>
    <col min="9731" max="9734" width="10.5" style="274" customWidth="1"/>
    <col min="9735" max="9735" width="15" style="274" customWidth="1"/>
    <col min="9736" max="9736" width="14.16015625" style="274" customWidth="1"/>
    <col min="9737" max="9737" width="16.83203125" style="274" customWidth="1"/>
    <col min="9738" max="9738" width="0.328125" style="274" customWidth="1"/>
    <col min="9739" max="9984" width="10.5" style="274" customWidth="1"/>
    <col min="9985" max="9985" width="6.66015625" style="274" customWidth="1"/>
    <col min="9986" max="9986" width="4.5" style="274" customWidth="1"/>
    <col min="9987" max="9990" width="10.5" style="274" customWidth="1"/>
    <col min="9991" max="9991" width="15" style="274" customWidth="1"/>
    <col min="9992" max="9992" width="14.16015625" style="274" customWidth="1"/>
    <col min="9993" max="9993" width="16.83203125" style="274" customWidth="1"/>
    <col min="9994" max="9994" width="0.328125" style="274" customWidth="1"/>
    <col min="9995" max="10240" width="10.5" style="274" customWidth="1"/>
    <col min="10241" max="10241" width="6.66015625" style="274" customWidth="1"/>
    <col min="10242" max="10242" width="4.5" style="274" customWidth="1"/>
    <col min="10243" max="10246" width="10.5" style="274" customWidth="1"/>
    <col min="10247" max="10247" width="15" style="274" customWidth="1"/>
    <col min="10248" max="10248" width="14.16015625" style="274" customWidth="1"/>
    <col min="10249" max="10249" width="16.83203125" style="274" customWidth="1"/>
    <col min="10250" max="10250" width="0.328125" style="274" customWidth="1"/>
    <col min="10251" max="10496" width="10.5" style="274" customWidth="1"/>
    <col min="10497" max="10497" width="6.66015625" style="274" customWidth="1"/>
    <col min="10498" max="10498" width="4.5" style="274" customWidth="1"/>
    <col min="10499" max="10502" width="10.5" style="274" customWidth="1"/>
    <col min="10503" max="10503" width="15" style="274" customWidth="1"/>
    <col min="10504" max="10504" width="14.16015625" style="274" customWidth="1"/>
    <col min="10505" max="10505" width="16.83203125" style="274" customWidth="1"/>
    <col min="10506" max="10506" width="0.328125" style="274" customWidth="1"/>
    <col min="10507" max="10752" width="10.5" style="274" customWidth="1"/>
    <col min="10753" max="10753" width="6.66015625" style="274" customWidth="1"/>
    <col min="10754" max="10754" width="4.5" style="274" customWidth="1"/>
    <col min="10755" max="10758" width="10.5" style="274" customWidth="1"/>
    <col min="10759" max="10759" width="15" style="274" customWidth="1"/>
    <col min="10760" max="10760" width="14.16015625" style="274" customWidth="1"/>
    <col min="10761" max="10761" width="16.83203125" style="274" customWidth="1"/>
    <col min="10762" max="10762" width="0.328125" style="274" customWidth="1"/>
    <col min="10763" max="11008" width="10.5" style="274" customWidth="1"/>
    <col min="11009" max="11009" width="6.66015625" style="274" customWidth="1"/>
    <col min="11010" max="11010" width="4.5" style="274" customWidth="1"/>
    <col min="11011" max="11014" width="10.5" style="274" customWidth="1"/>
    <col min="11015" max="11015" width="15" style="274" customWidth="1"/>
    <col min="11016" max="11016" width="14.16015625" style="274" customWidth="1"/>
    <col min="11017" max="11017" width="16.83203125" style="274" customWidth="1"/>
    <col min="11018" max="11018" width="0.328125" style="274" customWidth="1"/>
    <col min="11019" max="11264" width="10.5" style="274" customWidth="1"/>
    <col min="11265" max="11265" width="6.66015625" style="274" customWidth="1"/>
    <col min="11266" max="11266" width="4.5" style="274" customWidth="1"/>
    <col min="11267" max="11270" width="10.5" style="274" customWidth="1"/>
    <col min="11271" max="11271" width="15" style="274" customWidth="1"/>
    <col min="11272" max="11272" width="14.16015625" style="274" customWidth="1"/>
    <col min="11273" max="11273" width="16.83203125" style="274" customWidth="1"/>
    <col min="11274" max="11274" width="0.328125" style="274" customWidth="1"/>
    <col min="11275" max="11520" width="10.5" style="274" customWidth="1"/>
    <col min="11521" max="11521" width="6.66015625" style="274" customWidth="1"/>
    <col min="11522" max="11522" width="4.5" style="274" customWidth="1"/>
    <col min="11523" max="11526" width="10.5" style="274" customWidth="1"/>
    <col min="11527" max="11527" width="15" style="274" customWidth="1"/>
    <col min="11528" max="11528" width="14.16015625" style="274" customWidth="1"/>
    <col min="11529" max="11529" width="16.83203125" style="274" customWidth="1"/>
    <col min="11530" max="11530" width="0.328125" style="274" customWidth="1"/>
    <col min="11531" max="11776" width="10.5" style="274" customWidth="1"/>
    <col min="11777" max="11777" width="6.66015625" style="274" customWidth="1"/>
    <col min="11778" max="11778" width="4.5" style="274" customWidth="1"/>
    <col min="11779" max="11782" width="10.5" style="274" customWidth="1"/>
    <col min="11783" max="11783" width="15" style="274" customWidth="1"/>
    <col min="11784" max="11784" width="14.16015625" style="274" customWidth="1"/>
    <col min="11785" max="11785" width="16.83203125" style="274" customWidth="1"/>
    <col min="11786" max="11786" width="0.328125" style="274" customWidth="1"/>
    <col min="11787" max="12032" width="10.5" style="274" customWidth="1"/>
    <col min="12033" max="12033" width="6.66015625" style="274" customWidth="1"/>
    <col min="12034" max="12034" width="4.5" style="274" customWidth="1"/>
    <col min="12035" max="12038" width="10.5" style="274" customWidth="1"/>
    <col min="12039" max="12039" width="15" style="274" customWidth="1"/>
    <col min="12040" max="12040" width="14.16015625" style="274" customWidth="1"/>
    <col min="12041" max="12041" width="16.83203125" style="274" customWidth="1"/>
    <col min="12042" max="12042" width="0.328125" style="274" customWidth="1"/>
    <col min="12043" max="12288" width="10.5" style="274" customWidth="1"/>
    <col min="12289" max="12289" width="6.66015625" style="274" customWidth="1"/>
    <col min="12290" max="12290" width="4.5" style="274" customWidth="1"/>
    <col min="12291" max="12294" width="10.5" style="274" customWidth="1"/>
    <col min="12295" max="12295" width="15" style="274" customWidth="1"/>
    <col min="12296" max="12296" width="14.16015625" style="274" customWidth="1"/>
    <col min="12297" max="12297" width="16.83203125" style="274" customWidth="1"/>
    <col min="12298" max="12298" width="0.328125" style="274" customWidth="1"/>
    <col min="12299" max="12544" width="10.5" style="274" customWidth="1"/>
    <col min="12545" max="12545" width="6.66015625" style="274" customWidth="1"/>
    <col min="12546" max="12546" width="4.5" style="274" customWidth="1"/>
    <col min="12547" max="12550" width="10.5" style="274" customWidth="1"/>
    <col min="12551" max="12551" width="15" style="274" customWidth="1"/>
    <col min="12552" max="12552" width="14.16015625" style="274" customWidth="1"/>
    <col min="12553" max="12553" width="16.83203125" style="274" customWidth="1"/>
    <col min="12554" max="12554" width="0.328125" style="274" customWidth="1"/>
    <col min="12555" max="12800" width="10.5" style="274" customWidth="1"/>
    <col min="12801" max="12801" width="6.66015625" style="274" customWidth="1"/>
    <col min="12802" max="12802" width="4.5" style="274" customWidth="1"/>
    <col min="12803" max="12806" width="10.5" style="274" customWidth="1"/>
    <col min="12807" max="12807" width="15" style="274" customWidth="1"/>
    <col min="12808" max="12808" width="14.16015625" style="274" customWidth="1"/>
    <col min="12809" max="12809" width="16.83203125" style="274" customWidth="1"/>
    <col min="12810" max="12810" width="0.328125" style="274" customWidth="1"/>
    <col min="12811" max="13056" width="10.5" style="274" customWidth="1"/>
    <col min="13057" max="13057" width="6.66015625" style="274" customWidth="1"/>
    <col min="13058" max="13058" width="4.5" style="274" customWidth="1"/>
    <col min="13059" max="13062" width="10.5" style="274" customWidth="1"/>
    <col min="13063" max="13063" width="15" style="274" customWidth="1"/>
    <col min="13064" max="13064" width="14.16015625" style="274" customWidth="1"/>
    <col min="13065" max="13065" width="16.83203125" style="274" customWidth="1"/>
    <col min="13066" max="13066" width="0.328125" style="274" customWidth="1"/>
    <col min="13067" max="13312" width="10.5" style="274" customWidth="1"/>
    <col min="13313" max="13313" width="6.66015625" style="274" customWidth="1"/>
    <col min="13314" max="13314" width="4.5" style="274" customWidth="1"/>
    <col min="13315" max="13318" width="10.5" style="274" customWidth="1"/>
    <col min="13319" max="13319" width="15" style="274" customWidth="1"/>
    <col min="13320" max="13320" width="14.16015625" style="274" customWidth="1"/>
    <col min="13321" max="13321" width="16.83203125" style="274" customWidth="1"/>
    <col min="13322" max="13322" width="0.328125" style="274" customWidth="1"/>
    <col min="13323" max="13568" width="10.5" style="274" customWidth="1"/>
    <col min="13569" max="13569" width="6.66015625" style="274" customWidth="1"/>
    <col min="13570" max="13570" width="4.5" style="274" customWidth="1"/>
    <col min="13571" max="13574" width="10.5" style="274" customWidth="1"/>
    <col min="13575" max="13575" width="15" style="274" customWidth="1"/>
    <col min="13576" max="13576" width="14.16015625" style="274" customWidth="1"/>
    <col min="13577" max="13577" width="16.83203125" style="274" customWidth="1"/>
    <col min="13578" max="13578" width="0.328125" style="274" customWidth="1"/>
    <col min="13579" max="13824" width="10.5" style="274" customWidth="1"/>
    <col min="13825" max="13825" width="6.66015625" style="274" customWidth="1"/>
    <col min="13826" max="13826" width="4.5" style="274" customWidth="1"/>
    <col min="13827" max="13830" width="10.5" style="274" customWidth="1"/>
    <col min="13831" max="13831" width="15" style="274" customWidth="1"/>
    <col min="13832" max="13832" width="14.16015625" style="274" customWidth="1"/>
    <col min="13833" max="13833" width="16.83203125" style="274" customWidth="1"/>
    <col min="13834" max="13834" width="0.328125" style="274" customWidth="1"/>
    <col min="13835" max="14080" width="10.5" style="274" customWidth="1"/>
    <col min="14081" max="14081" width="6.66015625" style="274" customWidth="1"/>
    <col min="14082" max="14082" width="4.5" style="274" customWidth="1"/>
    <col min="14083" max="14086" width="10.5" style="274" customWidth="1"/>
    <col min="14087" max="14087" width="15" style="274" customWidth="1"/>
    <col min="14088" max="14088" width="14.16015625" style="274" customWidth="1"/>
    <col min="14089" max="14089" width="16.83203125" style="274" customWidth="1"/>
    <col min="14090" max="14090" width="0.328125" style="274" customWidth="1"/>
    <col min="14091" max="14336" width="10.5" style="274" customWidth="1"/>
    <col min="14337" max="14337" width="6.66015625" style="274" customWidth="1"/>
    <col min="14338" max="14338" width="4.5" style="274" customWidth="1"/>
    <col min="14339" max="14342" width="10.5" style="274" customWidth="1"/>
    <col min="14343" max="14343" width="15" style="274" customWidth="1"/>
    <col min="14344" max="14344" width="14.16015625" style="274" customWidth="1"/>
    <col min="14345" max="14345" width="16.83203125" style="274" customWidth="1"/>
    <col min="14346" max="14346" width="0.328125" style="274" customWidth="1"/>
    <col min="14347" max="14592" width="10.5" style="274" customWidth="1"/>
    <col min="14593" max="14593" width="6.66015625" style="274" customWidth="1"/>
    <col min="14594" max="14594" width="4.5" style="274" customWidth="1"/>
    <col min="14595" max="14598" width="10.5" style="274" customWidth="1"/>
    <col min="14599" max="14599" width="15" style="274" customWidth="1"/>
    <col min="14600" max="14600" width="14.16015625" style="274" customWidth="1"/>
    <col min="14601" max="14601" width="16.83203125" style="274" customWidth="1"/>
    <col min="14602" max="14602" width="0.328125" style="274" customWidth="1"/>
    <col min="14603" max="14848" width="10.5" style="274" customWidth="1"/>
    <col min="14849" max="14849" width="6.66015625" style="274" customWidth="1"/>
    <col min="14850" max="14850" width="4.5" style="274" customWidth="1"/>
    <col min="14851" max="14854" width="10.5" style="274" customWidth="1"/>
    <col min="14855" max="14855" width="15" style="274" customWidth="1"/>
    <col min="14856" max="14856" width="14.16015625" style="274" customWidth="1"/>
    <col min="14857" max="14857" width="16.83203125" style="274" customWidth="1"/>
    <col min="14858" max="14858" width="0.328125" style="274" customWidth="1"/>
    <col min="14859" max="15104" width="10.5" style="274" customWidth="1"/>
    <col min="15105" max="15105" width="6.66015625" style="274" customWidth="1"/>
    <col min="15106" max="15106" width="4.5" style="274" customWidth="1"/>
    <col min="15107" max="15110" width="10.5" style="274" customWidth="1"/>
    <col min="15111" max="15111" width="15" style="274" customWidth="1"/>
    <col min="15112" max="15112" width="14.16015625" style="274" customWidth="1"/>
    <col min="15113" max="15113" width="16.83203125" style="274" customWidth="1"/>
    <col min="15114" max="15114" width="0.328125" style="274" customWidth="1"/>
    <col min="15115" max="15360" width="10.5" style="274" customWidth="1"/>
    <col min="15361" max="15361" width="6.66015625" style="274" customWidth="1"/>
    <col min="15362" max="15362" width="4.5" style="274" customWidth="1"/>
    <col min="15363" max="15366" width="10.5" style="274" customWidth="1"/>
    <col min="15367" max="15367" width="15" style="274" customWidth="1"/>
    <col min="15368" max="15368" width="14.16015625" style="274" customWidth="1"/>
    <col min="15369" max="15369" width="16.83203125" style="274" customWidth="1"/>
    <col min="15370" max="15370" width="0.328125" style="274" customWidth="1"/>
    <col min="15371" max="15616" width="10.5" style="274" customWidth="1"/>
    <col min="15617" max="15617" width="6.66015625" style="274" customWidth="1"/>
    <col min="15618" max="15618" width="4.5" style="274" customWidth="1"/>
    <col min="15619" max="15622" width="10.5" style="274" customWidth="1"/>
    <col min="15623" max="15623" width="15" style="274" customWidth="1"/>
    <col min="15624" max="15624" width="14.16015625" style="274" customWidth="1"/>
    <col min="15625" max="15625" width="16.83203125" style="274" customWidth="1"/>
    <col min="15626" max="15626" width="0.328125" style="274" customWidth="1"/>
    <col min="15627" max="15872" width="10.5" style="274" customWidth="1"/>
    <col min="15873" max="15873" width="6.66015625" style="274" customWidth="1"/>
    <col min="15874" max="15874" width="4.5" style="274" customWidth="1"/>
    <col min="15875" max="15878" width="10.5" style="274" customWidth="1"/>
    <col min="15879" max="15879" width="15" style="274" customWidth="1"/>
    <col min="15880" max="15880" width="14.16015625" style="274" customWidth="1"/>
    <col min="15881" max="15881" width="16.83203125" style="274" customWidth="1"/>
    <col min="15882" max="15882" width="0.328125" style="274" customWidth="1"/>
    <col min="15883" max="16128" width="10.5" style="274" customWidth="1"/>
    <col min="16129" max="16129" width="6.66015625" style="274" customWidth="1"/>
    <col min="16130" max="16130" width="4.5" style="274" customWidth="1"/>
    <col min="16131" max="16134" width="10.5" style="274" customWidth="1"/>
    <col min="16135" max="16135" width="15" style="274" customWidth="1"/>
    <col min="16136" max="16136" width="14.16015625" style="274" customWidth="1"/>
    <col min="16137" max="16137" width="16.83203125" style="274" customWidth="1"/>
    <col min="16138" max="16138" width="0.328125" style="274" customWidth="1"/>
    <col min="16139" max="16384" width="10.5" style="274" customWidth="1"/>
  </cols>
  <sheetData>
    <row r="1" spans="1:9" ht="13.5">
      <c r="A1" s="273" t="s">
        <v>534</v>
      </c>
      <c r="B1" s="273"/>
      <c r="C1" s="273"/>
      <c r="D1" s="273"/>
      <c r="E1" s="273"/>
      <c r="F1" s="273"/>
      <c r="G1" s="273"/>
      <c r="H1" s="273"/>
      <c r="I1" s="273"/>
    </row>
    <row r="2" spans="1:10" ht="50.1" customHeight="1">
      <c r="A2" s="600" t="s">
        <v>841</v>
      </c>
      <c r="B2" s="601"/>
      <c r="C2" s="601"/>
      <c r="D2" s="601"/>
      <c r="E2" s="601"/>
      <c r="F2" s="601"/>
      <c r="G2" s="601"/>
      <c r="H2" s="601"/>
      <c r="I2" s="601"/>
      <c r="J2" s="602"/>
    </row>
    <row r="3" spans="1:9" ht="13.5">
      <c r="A3" s="273" t="s">
        <v>536</v>
      </c>
      <c r="B3" s="273"/>
      <c r="C3" s="273"/>
      <c r="D3" s="273"/>
      <c r="E3" s="273"/>
      <c r="F3" s="273"/>
      <c r="G3" s="273"/>
      <c r="H3" s="273"/>
      <c r="I3" s="273"/>
    </row>
    <row r="4" spans="1:9" ht="13.5">
      <c r="A4" s="275" t="s">
        <v>18</v>
      </c>
      <c r="B4" s="273"/>
      <c r="C4" s="273"/>
      <c r="D4" s="273"/>
      <c r="E4" s="273"/>
      <c r="F4" s="273"/>
      <c r="G4" s="273"/>
      <c r="H4" s="273"/>
      <c r="I4" s="273"/>
    </row>
    <row r="5" spans="1:9" ht="13.5">
      <c r="A5" s="273" t="s">
        <v>22</v>
      </c>
      <c r="B5" s="273"/>
      <c r="C5" s="273"/>
      <c r="D5" s="273"/>
      <c r="E5" s="273"/>
      <c r="F5" s="273"/>
      <c r="G5" s="273"/>
      <c r="H5" s="273"/>
      <c r="I5" s="273"/>
    </row>
    <row r="6" spans="1:9" ht="13.5">
      <c r="A6" s="275" t="s">
        <v>24</v>
      </c>
      <c r="B6" s="273"/>
      <c r="C6" s="273"/>
      <c r="D6" s="273"/>
      <c r="E6" s="273"/>
      <c r="F6" s="273"/>
      <c r="G6" s="273"/>
      <c r="H6" s="273"/>
      <c r="I6" s="273"/>
    </row>
    <row r="7" spans="1:9" ht="13.5">
      <c r="A7" s="273" t="s">
        <v>537</v>
      </c>
      <c r="B7" s="273"/>
      <c r="C7" s="273"/>
      <c r="D7" s="273"/>
      <c r="E7" s="273"/>
      <c r="F7" s="273"/>
      <c r="G7" s="273"/>
      <c r="H7" s="273"/>
      <c r="I7" s="273"/>
    </row>
    <row r="8" spans="1:9" ht="13.5">
      <c r="A8" s="275" t="s">
        <v>538</v>
      </c>
      <c r="B8" s="273"/>
      <c r="C8" s="273"/>
      <c r="D8" s="273"/>
      <c r="E8" s="273"/>
      <c r="F8" s="273"/>
      <c r="G8" s="273"/>
      <c r="H8" s="273"/>
      <c r="I8" s="273"/>
    </row>
    <row r="9" spans="1:9" ht="13.5">
      <c r="A9" s="273" t="s">
        <v>539</v>
      </c>
      <c r="B9" s="273"/>
      <c r="C9" s="273"/>
      <c r="D9" s="273"/>
      <c r="E9" s="273"/>
      <c r="F9" s="273"/>
      <c r="G9" s="273"/>
      <c r="H9" s="273"/>
      <c r="I9" s="273"/>
    </row>
    <row r="10" spans="1:9" ht="13.5">
      <c r="A10" s="275"/>
      <c r="B10" s="273"/>
      <c r="C10" s="273"/>
      <c r="D10" s="273"/>
      <c r="E10" s="273"/>
      <c r="F10" s="273"/>
      <c r="G10" s="273"/>
      <c r="H10" s="273"/>
      <c r="I10" s="273"/>
    </row>
    <row r="11" spans="1:9" ht="13.5">
      <c r="A11" s="273"/>
      <c r="B11" s="273"/>
      <c r="C11" s="273"/>
      <c r="D11" s="273"/>
      <c r="E11" s="273"/>
      <c r="F11" s="273"/>
      <c r="G11" s="273"/>
      <c r="H11" s="273"/>
      <c r="I11" s="273"/>
    </row>
    <row r="12" spans="1:10" ht="15.75">
      <c r="A12" s="565" t="s">
        <v>540</v>
      </c>
      <c r="B12" s="565"/>
      <c r="C12" s="565"/>
      <c r="D12" s="565"/>
      <c r="E12" s="565"/>
      <c r="F12" s="565"/>
      <c r="G12" s="565"/>
      <c r="H12" s="565"/>
      <c r="I12" s="565"/>
      <c r="J12" s="565"/>
    </row>
    <row r="13" spans="1:9" ht="13.5">
      <c r="A13" s="273"/>
      <c r="B13" s="273"/>
      <c r="C13" s="273"/>
      <c r="D13" s="273"/>
      <c r="E13" s="273"/>
      <c r="F13" s="273"/>
      <c r="G13" s="273"/>
      <c r="H13" s="273"/>
      <c r="I13" s="273"/>
    </row>
    <row r="14" spans="1:9" ht="13.5">
      <c r="A14" s="273"/>
      <c r="B14" s="275" t="s">
        <v>842</v>
      </c>
      <c r="C14" s="273"/>
      <c r="D14" s="273"/>
      <c r="E14" s="273"/>
      <c r="F14" s="273"/>
      <c r="G14" s="273"/>
      <c r="H14" s="273"/>
      <c r="I14" s="273"/>
    </row>
    <row r="15" spans="1:11" ht="13.5">
      <c r="A15" s="273"/>
      <c r="B15" s="273"/>
      <c r="C15" s="522" t="s">
        <v>843</v>
      </c>
      <c r="D15" s="287"/>
      <c r="E15" s="287"/>
      <c r="F15" s="287"/>
      <c r="G15" s="287"/>
      <c r="H15" s="603">
        <f>'ELSil 2 Rozpočet'!B24</f>
        <v>0</v>
      </c>
      <c r="I15" s="603"/>
      <c r="K15" s="278"/>
    </row>
    <row r="16" spans="1:11" ht="13.5">
      <c r="A16" s="273"/>
      <c r="B16" s="273"/>
      <c r="C16" s="523" t="s">
        <v>844</v>
      </c>
      <c r="D16" s="273"/>
      <c r="E16" s="273"/>
      <c r="F16" s="273"/>
      <c r="G16" s="273"/>
      <c r="H16" s="603">
        <f>'ELSla KRYCÍ LIST'!F24</f>
        <v>0</v>
      </c>
      <c r="I16" s="603"/>
      <c r="K16" s="524"/>
    </row>
    <row r="17" spans="1:11" ht="13.5">
      <c r="A17" s="273"/>
      <c r="B17" s="273"/>
      <c r="C17" s="523" t="s">
        <v>551</v>
      </c>
      <c r="D17" s="273"/>
      <c r="E17" s="273"/>
      <c r="F17" s="273"/>
      <c r="G17" s="273"/>
      <c r="H17" s="603">
        <f>'2 - Stavební práce pro 2N...'!J27</f>
        <v>0</v>
      </c>
      <c r="I17" s="603"/>
      <c r="K17" s="524"/>
    </row>
    <row r="18" spans="1:11" ht="13.5">
      <c r="A18" s="273"/>
      <c r="B18" s="273"/>
      <c r="C18" s="277"/>
      <c r="D18" s="277"/>
      <c r="E18" s="277"/>
      <c r="F18" s="277"/>
      <c r="G18" s="277"/>
      <c r="H18" s="566"/>
      <c r="I18" s="566"/>
      <c r="K18" s="278"/>
    </row>
    <row r="19" spans="1:11" ht="13.5">
      <c r="A19" s="273"/>
      <c r="B19" s="273"/>
      <c r="C19" s="279" t="s">
        <v>543</v>
      </c>
      <c r="D19" s="273"/>
      <c r="E19" s="273"/>
      <c r="F19" s="273"/>
      <c r="G19" s="273"/>
      <c r="H19" s="559">
        <f>SUM(H15:I18)</f>
        <v>0</v>
      </c>
      <c r="I19" s="559"/>
      <c r="K19" s="278"/>
    </row>
    <row r="20" spans="1:11" ht="13.5">
      <c r="A20" s="273"/>
      <c r="B20" s="273"/>
      <c r="C20" s="273"/>
      <c r="D20" s="273"/>
      <c r="E20" s="273"/>
      <c r="F20" s="273"/>
      <c r="G20" s="273"/>
      <c r="H20" s="280"/>
      <c r="I20" s="280"/>
      <c r="K20" s="278"/>
    </row>
    <row r="21" spans="1:11" ht="13.5">
      <c r="A21" s="273"/>
      <c r="B21" s="277"/>
      <c r="C21" s="281"/>
      <c r="D21" s="277"/>
      <c r="E21" s="277"/>
      <c r="F21" s="277"/>
      <c r="G21" s="277"/>
      <c r="H21" s="566"/>
      <c r="I21" s="566"/>
      <c r="K21" s="278"/>
    </row>
    <row r="22" spans="1:9" ht="13.5">
      <c r="A22" s="273"/>
      <c r="B22" s="273"/>
      <c r="C22" s="279"/>
      <c r="D22" s="273"/>
      <c r="E22" s="273"/>
      <c r="F22" s="273"/>
      <c r="G22" s="273"/>
      <c r="H22" s="282"/>
      <c r="I22" s="282"/>
    </row>
    <row r="23" spans="1:9" ht="13.5">
      <c r="A23" s="273"/>
      <c r="B23" s="275" t="s">
        <v>544</v>
      </c>
      <c r="C23" s="279"/>
      <c r="D23" s="273"/>
      <c r="E23" s="273"/>
      <c r="F23" s="273"/>
      <c r="G23" s="273"/>
      <c r="H23" s="559">
        <f>H19</f>
        <v>0</v>
      </c>
      <c r="I23" s="559"/>
    </row>
    <row r="24" spans="1:9" ht="13.5">
      <c r="A24" s="273"/>
      <c r="B24" s="283"/>
      <c r="C24" s="279"/>
      <c r="D24" s="273"/>
      <c r="E24" s="273"/>
      <c r="F24" s="273"/>
      <c r="G24" s="273"/>
      <c r="H24" s="284"/>
      <c r="I24" s="284"/>
    </row>
    <row r="25" spans="1:9" ht="13.5">
      <c r="A25" s="273"/>
      <c r="B25" s="273"/>
      <c r="C25" s="273"/>
      <c r="D25" s="273"/>
      <c r="E25" s="273"/>
      <c r="F25" s="273"/>
      <c r="G25" s="273"/>
      <c r="H25" s="280"/>
      <c r="I25" s="280"/>
    </row>
    <row r="26" spans="1:9" ht="13.5">
      <c r="A26" s="273"/>
      <c r="B26" s="273"/>
      <c r="C26" s="279"/>
      <c r="D26" s="273"/>
      <c r="E26" s="273"/>
      <c r="F26" s="273"/>
      <c r="G26" s="273"/>
      <c r="H26" s="282"/>
      <c r="I26" s="282"/>
    </row>
    <row r="27" spans="1:9" ht="13.5">
      <c r="A27" s="273"/>
      <c r="B27" s="273"/>
      <c r="C27" s="273"/>
      <c r="D27" s="273"/>
      <c r="E27" s="273"/>
      <c r="F27" s="273"/>
      <c r="G27" s="273"/>
      <c r="H27" s="280"/>
      <c r="I27" s="280"/>
    </row>
    <row r="28" spans="1:9" ht="13.5">
      <c r="A28" s="273"/>
      <c r="B28" s="273"/>
      <c r="C28" s="273"/>
      <c r="D28" s="273"/>
      <c r="E28" s="273"/>
      <c r="F28" s="273"/>
      <c r="G28" s="273"/>
      <c r="H28" s="284"/>
      <c r="I28" s="284"/>
    </row>
    <row r="29" spans="1:10" s="286" customFormat="1" ht="24.95" customHeight="1">
      <c r="A29" s="273"/>
      <c r="B29" s="273"/>
      <c r="C29" s="273"/>
      <c r="D29" s="273"/>
      <c r="E29" s="273"/>
      <c r="F29" s="273"/>
      <c r="G29" s="273"/>
      <c r="H29" s="280"/>
      <c r="I29" s="280"/>
      <c r="J29" s="285"/>
    </row>
    <row r="30" spans="1:10" ht="13.5">
      <c r="A30" s="273"/>
      <c r="B30" s="275" t="s">
        <v>545</v>
      </c>
      <c r="C30" s="273"/>
      <c r="D30" s="273"/>
      <c r="E30" s="273"/>
      <c r="F30" s="273"/>
      <c r="G30" s="273"/>
      <c r="H30" s="559">
        <f>H23</f>
        <v>0</v>
      </c>
      <c r="I30" s="559"/>
      <c r="J30" s="285"/>
    </row>
    <row r="31" spans="1:10" ht="13.5">
      <c r="A31" s="287"/>
      <c r="B31" s="288" t="s">
        <v>31</v>
      </c>
      <c r="C31" s="287"/>
      <c r="D31" s="289">
        <v>0.21</v>
      </c>
      <c r="E31" s="287"/>
      <c r="F31" s="287"/>
      <c r="G31" s="287"/>
      <c r="H31" s="559">
        <f>(SUM(H30))*0.21</f>
        <v>0</v>
      </c>
      <c r="I31" s="559"/>
      <c r="J31" s="285"/>
    </row>
    <row r="32" spans="1:10" ht="13.5" thickBot="1">
      <c r="A32" s="287"/>
      <c r="B32" s="287"/>
      <c r="C32" s="287"/>
      <c r="D32" s="290"/>
      <c r="E32" s="287"/>
      <c r="F32" s="287"/>
      <c r="G32" s="287"/>
      <c r="H32" s="560"/>
      <c r="I32" s="560"/>
      <c r="J32" s="285"/>
    </row>
    <row r="33" spans="1:10" ht="15.75" thickBot="1">
      <c r="A33" s="291"/>
      <c r="B33" s="292" t="s">
        <v>546</v>
      </c>
      <c r="C33" s="293"/>
      <c r="D33" s="293"/>
      <c r="E33" s="293"/>
      <c r="F33" s="293"/>
      <c r="G33" s="293"/>
      <c r="H33" s="561">
        <f>SUM(H30:I31)</f>
        <v>0</v>
      </c>
      <c r="I33" s="561"/>
      <c r="J33" s="294"/>
    </row>
    <row r="34" spans="1:9" ht="13.5">
      <c r="A34" s="273"/>
      <c r="B34" s="273"/>
      <c r="C34" s="273"/>
      <c r="D34" s="273"/>
      <c r="E34" s="273"/>
      <c r="F34" s="273"/>
      <c r="G34" s="273"/>
      <c r="H34" s="295"/>
      <c r="I34" s="295"/>
    </row>
  </sheetData>
  <mergeCells count="13">
    <mergeCell ref="H18:I18"/>
    <mergeCell ref="A2:J2"/>
    <mergeCell ref="A12:J12"/>
    <mergeCell ref="H15:I15"/>
    <mergeCell ref="H16:I16"/>
    <mergeCell ref="H17:I17"/>
    <mergeCell ref="H33:I33"/>
    <mergeCell ref="H19:I19"/>
    <mergeCell ref="H21:I21"/>
    <mergeCell ref="H23:I23"/>
    <mergeCell ref="H30:I30"/>
    <mergeCell ref="H31:I31"/>
    <mergeCell ref="H32:I3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="115" zoomScaleSheetLayoutView="115" workbookViewId="0" topLeftCell="A43">
      <selection activeCell="D83" sqref="D83"/>
    </sheetView>
  </sheetViews>
  <sheetFormatPr defaultColWidth="9.33203125" defaultRowHeight="13.5"/>
  <cols>
    <col min="1" max="1" width="64.16015625" style="320" bestFit="1" customWidth="1"/>
    <col min="2" max="2" width="18.33203125" style="320" customWidth="1"/>
    <col min="3" max="3" width="9.16015625" style="321" bestFit="1" customWidth="1"/>
    <col min="4" max="4" width="11.5" style="321" bestFit="1" customWidth="1"/>
    <col min="5" max="5" width="15.16015625" style="321" bestFit="1" customWidth="1"/>
    <col min="6" max="6" width="9.16015625" style="321" bestFit="1" customWidth="1"/>
    <col min="7" max="7" width="16" style="321" customWidth="1"/>
    <col min="8" max="8" width="15.16015625" style="321" bestFit="1" customWidth="1"/>
    <col min="9" max="9" width="9.33203125" style="326" customWidth="1"/>
    <col min="10" max="10" width="14.83203125" style="326" customWidth="1"/>
    <col min="11" max="11" width="9.33203125" style="327" hidden="1" customWidth="1"/>
    <col min="12" max="256" width="9.33203125" style="326" customWidth="1"/>
    <col min="257" max="257" width="64.16015625" style="326" bestFit="1" customWidth="1"/>
    <col min="258" max="258" width="18.33203125" style="326" customWidth="1"/>
    <col min="259" max="259" width="9.16015625" style="326" bestFit="1" customWidth="1"/>
    <col min="260" max="260" width="11.5" style="326" bestFit="1" customWidth="1"/>
    <col min="261" max="261" width="15.16015625" style="326" bestFit="1" customWidth="1"/>
    <col min="262" max="262" width="9.16015625" style="326" bestFit="1" customWidth="1"/>
    <col min="263" max="263" width="16" style="326" customWidth="1"/>
    <col min="264" max="264" width="15.16015625" style="326" bestFit="1" customWidth="1"/>
    <col min="265" max="265" width="9.33203125" style="326" customWidth="1"/>
    <col min="266" max="266" width="14.83203125" style="326" customWidth="1"/>
    <col min="267" max="267" width="9.33203125" style="326" hidden="1" customWidth="1"/>
    <col min="268" max="512" width="9.33203125" style="326" customWidth="1"/>
    <col min="513" max="513" width="64.16015625" style="326" bestFit="1" customWidth="1"/>
    <col min="514" max="514" width="18.33203125" style="326" customWidth="1"/>
    <col min="515" max="515" width="9.16015625" style="326" bestFit="1" customWidth="1"/>
    <col min="516" max="516" width="11.5" style="326" bestFit="1" customWidth="1"/>
    <col min="517" max="517" width="15.16015625" style="326" bestFit="1" customWidth="1"/>
    <col min="518" max="518" width="9.16015625" style="326" bestFit="1" customWidth="1"/>
    <col min="519" max="519" width="16" style="326" customWidth="1"/>
    <col min="520" max="520" width="15.16015625" style="326" bestFit="1" customWidth="1"/>
    <col min="521" max="521" width="9.33203125" style="326" customWidth="1"/>
    <col min="522" max="522" width="14.83203125" style="326" customWidth="1"/>
    <col min="523" max="523" width="9.33203125" style="326" hidden="1" customWidth="1"/>
    <col min="524" max="768" width="9.33203125" style="326" customWidth="1"/>
    <col min="769" max="769" width="64.16015625" style="326" bestFit="1" customWidth="1"/>
    <col min="770" max="770" width="18.33203125" style="326" customWidth="1"/>
    <col min="771" max="771" width="9.16015625" style="326" bestFit="1" customWidth="1"/>
    <col min="772" max="772" width="11.5" style="326" bestFit="1" customWidth="1"/>
    <col min="773" max="773" width="15.16015625" style="326" bestFit="1" customWidth="1"/>
    <col min="774" max="774" width="9.16015625" style="326" bestFit="1" customWidth="1"/>
    <col min="775" max="775" width="16" style="326" customWidth="1"/>
    <col min="776" max="776" width="15.16015625" style="326" bestFit="1" customWidth="1"/>
    <col min="777" max="777" width="9.33203125" style="326" customWidth="1"/>
    <col min="778" max="778" width="14.83203125" style="326" customWidth="1"/>
    <col min="779" max="779" width="9.33203125" style="326" hidden="1" customWidth="1"/>
    <col min="780" max="1024" width="9.33203125" style="326" customWidth="1"/>
    <col min="1025" max="1025" width="64.16015625" style="326" bestFit="1" customWidth="1"/>
    <col min="1026" max="1026" width="18.33203125" style="326" customWidth="1"/>
    <col min="1027" max="1027" width="9.16015625" style="326" bestFit="1" customWidth="1"/>
    <col min="1028" max="1028" width="11.5" style="326" bestFit="1" customWidth="1"/>
    <col min="1029" max="1029" width="15.16015625" style="326" bestFit="1" customWidth="1"/>
    <col min="1030" max="1030" width="9.16015625" style="326" bestFit="1" customWidth="1"/>
    <col min="1031" max="1031" width="16" style="326" customWidth="1"/>
    <col min="1032" max="1032" width="15.16015625" style="326" bestFit="1" customWidth="1"/>
    <col min="1033" max="1033" width="9.33203125" style="326" customWidth="1"/>
    <col min="1034" max="1034" width="14.83203125" style="326" customWidth="1"/>
    <col min="1035" max="1035" width="9.33203125" style="326" hidden="1" customWidth="1"/>
    <col min="1036" max="1280" width="9.33203125" style="326" customWidth="1"/>
    <col min="1281" max="1281" width="64.16015625" style="326" bestFit="1" customWidth="1"/>
    <col min="1282" max="1282" width="18.33203125" style="326" customWidth="1"/>
    <col min="1283" max="1283" width="9.16015625" style="326" bestFit="1" customWidth="1"/>
    <col min="1284" max="1284" width="11.5" style="326" bestFit="1" customWidth="1"/>
    <col min="1285" max="1285" width="15.16015625" style="326" bestFit="1" customWidth="1"/>
    <col min="1286" max="1286" width="9.16015625" style="326" bestFit="1" customWidth="1"/>
    <col min="1287" max="1287" width="16" style="326" customWidth="1"/>
    <col min="1288" max="1288" width="15.16015625" style="326" bestFit="1" customWidth="1"/>
    <col min="1289" max="1289" width="9.33203125" style="326" customWidth="1"/>
    <col min="1290" max="1290" width="14.83203125" style="326" customWidth="1"/>
    <col min="1291" max="1291" width="9.33203125" style="326" hidden="1" customWidth="1"/>
    <col min="1292" max="1536" width="9.33203125" style="326" customWidth="1"/>
    <col min="1537" max="1537" width="64.16015625" style="326" bestFit="1" customWidth="1"/>
    <col min="1538" max="1538" width="18.33203125" style="326" customWidth="1"/>
    <col min="1539" max="1539" width="9.16015625" style="326" bestFit="1" customWidth="1"/>
    <col min="1540" max="1540" width="11.5" style="326" bestFit="1" customWidth="1"/>
    <col min="1541" max="1541" width="15.16015625" style="326" bestFit="1" customWidth="1"/>
    <col min="1542" max="1542" width="9.16015625" style="326" bestFit="1" customWidth="1"/>
    <col min="1543" max="1543" width="16" style="326" customWidth="1"/>
    <col min="1544" max="1544" width="15.16015625" style="326" bestFit="1" customWidth="1"/>
    <col min="1545" max="1545" width="9.33203125" style="326" customWidth="1"/>
    <col min="1546" max="1546" width="14.83203125" style="326" customWidth="1"/>
    <col min="1547" max="1547" width="9.33203125" style="326" hidden="1" customWidth="1"/>
    <col min="1548" max="1792" width="9.33203125" style="326" customWidth="1"/>
    <col min="1793" max="1793" width="64.16015625" style="326" bestFit="1" customWidth="1"/>
    <col min="1794" max="1794" width="18.33203125" style="326" customWidth="1"/>
    <col min="1795" max="1795" width="9.16015625" style="326" bestFit="1" customWidth="1"/>
    <col min="1796" max="1796" width="11.5" style="326" bestFit="1" customWidth="1"/>
    <col min="1797" max="1797" width="15.16015625" style="326" bestFit="1" customWidth="1"/>
    <col min="1798" max="1798" width="9.16015625" style="326" bestFit="1" customWidth="1"/>
    <col min="1799" max="1799" width="16" style="326" customWidth="1"/>
    <col min="1800" max="1800" width="15.16015625" style="326" bestFit="1" customWidth="1"/>
    <col min="1801" max="1801" width="9.33203125" style="326" customWidth="1"/>
    <col min="1802" max="1802" width="14.83203125" style="326" customWidth="1"/>
    <col min="1803" max="1803" width="9.33203125" style="326" hidden="1" customWidth="1"/>
    <col min="1804" max="2048" width="9.33203125" style="326" customWidth="1"/>
    <col min="2049" max="2049" width="64.16015625" style="326" bestFit="1" customWidth="1"/>
    <col min="2050" max="2050" width="18.33203125" style="326" customWidth="1"/>
    <col min="2051" max="2051" width="9.16015625" style="326" bestFit="1" customWidth="1"/>
    <col min="2052" max="2052" width="11.5" style="326" bestFit="1" customWidth="1"/>
    <col min="2053" max="2053" width="15.16015625" style="326" bestFit="1" customWidth="1"/>
    <col min="2054" max="2054" width="9.16015625" style="326" bestFit="1" customWidth="1"/>
    <col min="2055" max="2055" width="16" style="326" customWidth="1"/>
    <col min="2056" max="2056" width="15.16015625" style="326" bestFit="1" customWidth="1"/>
    <col min="2057" max="2057" width="9.33203125" style="326" customWidth="1"/>
    <col min="2058" max="2058" width="14.83203125" style="326" customWidth="1"/>
    <col min="2059" max="2059" width="9.33203125" style="326" hidden="1" customWidth="1"/>
    <col min="2060" max="2304" width="9.33203125" style="326" customWidth="1"/>
    <col min="2305" max="2305" width="64.16015625" style="326" bestFit="1" customWidth="1"/>
    <col min="2306" max="2306" width="18.33203125" style="326" customWidth="1"/>
    <col min="2307" max="2307" width="9.16015625" style="326" bestFit="1" customWidth="1"/>
    <col min="2308" max="2308" width="11.5" style="326" bestFit="1" customWidth="1"/>
    <col min="2309" max="2309" width="15.16015625" style="326" bestFit="1" customWidth="1"/>
    <col min="2310" max="2310" width="9.16015625" style="326" bestFit="1" customWidth="1"/>
    <col min="2311" max="2311" width="16" style="326" customWidth="1"/>
    <col min="2312" max="2312" width="15.16015625" style="326" bestFit="1" customWidth="1"/>
    <col min="2313" max="2313" width="9.33203125" style="326" customWidth="1"/>
    <col min="2314" max="2314" width="14.83203125" style="326" customWidth="1"/>
    <col min="2315" max="2315" width="9.33203125" style="326" hidden="1" customWidth="1"/>
    <col min="2316" max="2560" width="9.33203125" style="326" customWidth="1"/>
    <col min="2561" max="2561" width="64.16015625" style="326" bestFit="1" customWidth="1"/>
    <col min="2562" max="2562" width="18.33203125" style="326" customWidth="1"/>
    <col min="2563" max="2563" width="9.16015625" style="326" bestFit="1" customWidth="1"/>
    <col min="2564" max="2564" width="11.5" style="326" bestFit="1" customWidth="1"/>
    <col min="2565" max="2565" width="15.16015625" style="326" bestFit="1" customWidth="1"/>
    <col min="2566" max="2566" width="9.16015625" style="326" bestFit="1" customWidth="1"/>
    <col min="2567" max="2567" width="16" style="326" customWidth="1"/>
    <col min="2568" max="2568" width="15.16015625" style="326" bestFit="1" customWidth="1"/>
    <col min="2569" max="2569" width="9.33203125" style="326" customWidth="1"/>
    <col min="2570" max="2570" width="14.83203125" style="326" customWidth="1"/>
    <col min="2571" max="2571" width="9.33203125" style="326" hidden="1" customWidth="1"/>
    <col min="2572" max="2816" width="9.33203125" style="326" customWidth="1"/>
    <col min="2817" max="2817" width="64.16015625" style="326" bestFit="1" customWidth="1"/>
    <col min="2818" max="2818" width="18.33203125" style="326" customWidth="1"/>
    <col min="2819" max="2819" width="9.16015625" style="326" bestFit="1" customWidth="1"/>
    <col min="2820" max="2820" width="11.5" style="326" bestFit="1" customWidth="1"/>
    <col min="2821" max="2821" width="15.16015625" style="326" bestFit="1" customWidth="1"/>
    <col min="2822" max="2822" width="9.16015625" style="326" bestFit="1" customWidth="1"/>
    <col min="2823" max="2823" width="16" style="326" customWidth="1"/>
    <col min="2824" max="2824" width="15.16015625" style="326" bestFit="1" customWidth="1"/>
    <col min="2825" max="2825" width="9.33203125" style="326" customWidth="1"/>
    <col min="2826" max="2826" width="14.83203125" style="326" customWidth="1"/>
    <col min="2827" max="2827" width="9.33203125" style="326" hidden="1" customWidth="1"/>
    <col min="2828" max="3072" width="9.33203125" style="326" customWidth="1"/>
    <col min="3073" max="3073" width="64.16015625" style="326" bestFit="1" customWidth="1"/>
    <col min="3074" max="3074" width="18.33203125" style="326" customWidth="1"/>
    <col min="3075" max="3075" width="9.16015625" style="326" bestFit="1" customWidth="1"/>
    <col min="3076" max="3076" width="11.5" style="326" bestFit="1" customWidth="1"/>
    <col min="3077" max="3077" width="15.16015625" style="326" bestFit="1" customWidth="1"/>
    <col min="3078" max="3078" width="9.16015625" style="326" bestFit="1" customWidth="1"/>
    <col min="3079" max="3079" width="16" style="326" customWidth="1"/>
    <col min="3080" max="3080" width="15.16015625" style="326" bestFit="1" customWidth="1"/>
    <col min="3081" max="3081" width="9.33203125" style="326" customWidth="1"/>
    <col min="3082" max="3082" width="14.83203125" style="326" customWidth="1"/>
    <col min="3083" max="3083" width="9.33203125" style="326" hidden="1" customWidth="1"/>
    <col min="3084" max="3328" width="9.33203125" style="326" customWidth="1"/>
    <col min="3329" max="3329" width="64.16015625" style="326" bestFit="1" customWidth="1"/>
    <col min="3330" max="3330" width="18.33203125" style="326" customWidth="1"/>
    <col min="3331" max="3331" width="9.16015625" style="326" bestFit="1" customWidth="1"/>
    <col min="3332" max="3332" width="11.5" style="326" bestFit="1" customWidth="1"/>
    <col min="3333" max="3333" width="15.16015625" style="326" bestFit="1" customWidth="1"/>
    <col min="3334" max="3334" width="9.16015625" style="326" bestFit="1" customWidth="1"/>
    <col min="3335" max="3335" width="16" style="326" customWidth="1"/>
    <col min="3336" max="3336" width="15.16015625" style="326" bestFit="1" customWidth="1"/>
    <col min="3337" max="3337" width="9.33203125" style="326" customWidth="1"/>
    <col min="3338" max="3338" width="14.83203125" style="326" customWidth="1"/>
    <col min="3339" max="3339" width="9.33203125" style="326" hidden="1" customWidth="1"/>
    <col min="3340" max="3584" width="9.33203125" style="326" customWidth="1"/>
    <col min="3585" max="3585" width="64.16015625" style="326" bestFit="1" customWidth="1"/>
    <col min="3586" max="3586" width="18.33203125" style="326" customWidth="1"/>
    <col min="3587" max="3587" width="9.16015625" style="326" bestFit="1" customWidth="1"/>
    <col min="3588" max="3588" width="11.5" style="326" bestFit="1" customWidth="1"/>
    <col min="3589" max="3589" width="15.16015625" style="326" bestFit="1" customWidth="1"/>
    <col min="3590" max="3590" width="9.16015625" style="326" bestFit="1" customWidth="1"/>
    <col min="3591" max="3591" width="16" style="326" customWidth="1"/>
    <col min="3592" max="3592" width="15.16015625" style="326" bestFit="1" customWidth="1"/>
    <col min="3593" max="3593" width="9.33203125" style="326" customWidth="1"/>
    <col min="3594" max="3594" width="14.83203125" style="326" customWidth="1"/>
    <col min="3595" max="3595" width="9.33203125" style="326" hidden="1" customWidth="1"/>
    <col min="3596" max="3840" width="9.33203125" style="326" customWidth="1"/>
    <col min="3841" max="3841" width="64.16015625" style="326" bestFit="1" customWidth="1"/>
    <col min="3842" max="3842" width="18.33203125" style="326" customWidth="1"/>
    <col min="3843" max="3843" width="9.16015625" style="326" bestFit="1" customWidth="1"/>
    <col min="3844" max="3844" width="11.5" style="326" bestFit="1" customWidth="1"/>
    <col min="3845" max="3845" width="15.16015625" style="326" bestFit="1" customWidth="1"/>
    <col min="3846" max="3846" width="9.16015625" style="326" bestFit="1" customWidth="1"/>
    <col min="3847" max="3847" width="16" style="326" customWidth="1"/>
    <col min="3848" max="3848" width="15.16015625" style="326" bestFit="1" customWidth="1"/>
    <col min="3849" max="3849" width="9.33203125" style="326" customWidth="1"/>
    <col min="3850" max="3850" width="14.83203125" style="326" customWidth="1"/>
    <col min="3851" max="3851" width="9.33203125" style="326" hidden="1" customWidth="1"/>
    <col min="3852" max="4096" width="9.33203125" style="326" customWidth="1"/>
    <col min="4097" max="4097" width="64.16015625" style="326" bestFit="1" customWidth="1"/>
    <col min="4098" max="4098" width="18.33203125" style="326" customWidth="1"/>
    <col min="4099" max="4099" width="9.16015625" style="326" bestFit="1" customWidth="1"/>
    <col min="4100" max="4100" width="11.5" style="326" bestFit="1" customWidth="1"/>
    <col min="4101" max="4101" width="15.16015625" style="326" bestFit="1" customWidth="1"/>
    <col min="4102" max="4102" width="9.16015625" style="326" bestFit="1" customWidth="1"/>
    <col min="4103" max="4103" width="16" style="326" customWidth="1"/>
    <col min="4104" max="4104" width="15.16015625" style="326" bestFit="1" customWidth="1"/>
    <col min="4105" max="4105" width="9.33203125" style="326" customWidth="1"/>
    <col min="4106" max="4106" width="14.83203125" style="326" customWidth="1"/>
    <col min="4107" max="4107" width="9.33203125" style="326" hidden="1" customWidth="1"/>
    <col min="4108" max="4352" width="9.33203125" style="326" customWidth="1"/>
    <col min="4353" max="4353" width="64.16015625" style="326" bestFit="1" customWidth="1"/>
    <col min="4354" max="4354" width="18.33203125" style="326" customWidth="1"/>
    <col min="4355" max="4355" width="9.16015625" style="326" bestFit="1" customWidth="1"/>
    <col min="4356" max="4356" width="11.5" style="326" bestFit="1" customWidth="1"/>
    <col min="4357" max="4357" width="15.16015625" style="326" bestFit="1" customWidth="1"/>
    <col min="4358" max="4358" width="9.16015625" style="326" bestFit="1" customWidth="1"/>
    <col min="4359" max="4359" width="16" style="326" customWidth="1"/>
    <col min="4360" max="4360" width="15.16015625" style="326" bestFit="1" customWidth="1"/>
    <col min="4361" max="4361" width="9.33203125" style="326" customWidth="1"/>
    <col min="4362" max="4362" width="14.83203125" style="326" customWidth="1"/>
    <col min="4363" max="4363" width="9.33203125" style="326" hidden="1" customWidth="1"/>
    <col min="4364" max="4608" width="9.33203125" style="326" customWidth="1"/>
    <col min="4609" max="4609" width="64.16015625" style="326" bestFit="1" customWidth="1"/>
    <col min="4610" max="4610" width="18.33203125" style="326" customWidth="1"/>
    <col min="4611" max="4611" width="9.16015625" style="326" bestFit="1" customWidth="1"/>
    <col min="4612" max="4612" width="11.5" style="326" bestFit="1" customWidth="1"/>
    <col min="4613" max="4613" width="15.16015625" style="326" bestFit="1" customWidth="1"/>
    <col min="4614" max="4614" width="9.16015625" style="326" bestFit="1" customWidth="1"/>
    <col min="4615" max="4615" width="16" style="326" customWidth="1"/>
    <col min="4616" max="4616" width="15.16015625" style="326" bestFit="1" customWidth="1"/>
    <col min="4617" max="4617" width="9.33203125" style="326" customWidth="1"/>
    <col min="4618" max="4618" width="14.83203125" style="326" customWidth="1"/>
    <col min="4619" max="4619" width="9.33203125" style="326" hidden="1" customWidth="1"/>
    <col min="4620" max="4864" width="9.33203125" style="326" customWidth="1"/>
    <col min="4865" max="4865" width="64.16015625" style="326" bestFit="1" customWidth="1"/>
    <col min="4866" max="4866" width="18.33203125" style="326" customWidth="1"/>
    <col min="4867" max="4867" width="9.16015625" style="326" bestFit="1" customWidth="1"/>
    <col min="4868" max="4868" width="11.5" style="326" bestFit="1" customWidth="1"/>
    <col min="4869" max="4869" width="15.16015625" style="326" bestFit="1" customWidth="1"/>
    <col min="4870" max="4870" width="9.16015625" style="326" bestFit="1" customWidth="1"/>
    <col min="4871" max="4871" width="16" style="326" customWidth="1"/>
    <col min="4872" max="4872" width="15.16015625" style="326" bestFit="1" customWidth="1"/>
    <col min="4873" max="4873" width="9.33203125" style="326" customWidth="1"/>
    <col min="4874" max="4874" width="14.83203125" style="326" customWidth="1"/>
    <col min="4875" max="4875" width="9.33203125" style="326" hidden="1" customWidth="1"/>
    <col min="4876" max="5120" width="9.33203125" style="326" customWidth="1"/>
    <col min="5121" max="5121" width="64.16015625" style="326" bestFit="1" customWidth="1"/>
    <col min="5122" max="5122" width="18.33203125" style="326" customWidth="1"/>
    <col min="5123" max="5123" width="9.16015625" style="326" bestFit="1" customWidth="1"/>
    <col min="5124" max="5124" width="11.5" style="326" bestFit="1" customWidth="1"/>
    <col min="5125" max="5125" width="15.16015625" style="326" bestFit="1" customWidth="1"/>
    <col min="5126" max="5126" width="9.16015625" style="326" bestFit="1" customWidth="1"/>
    <col min="5127" max="5127" width="16" style="326" customWidth="1"/>
    <col min="5128" max="5128" width="15.16015625" style="326" bestFit="1" customWidth="1"/>
    <col min="5129" max="5129" width="9.33203125" style="326" customWidth="1"/>
    <col min="5130" max="5130" width="14.83203125" style="326" customWidth="1"/>
    <col min="5131" max="5131" width="9.33203125" style="326" hidden="1" customWidth="1"/>
    <col min="5132" max="5376" width="9.33203125" style="326" customWidth="1"/>
    <col min="5377" max="5377" width="64.16015625" style="326" bestFit="1" customWidth="1"/>
    <col min="5378" max="5378" width="18.33203125" style="326" customWidth="1"/>
    <col min="5379" max="5379" width="9.16015625" style="326" bestFit="1" customWidth="1"/>
    <col min="5380" max="5380" width="11.5" style="326" bestFit="1" customWidth="1"/>
    <col min="5381" max="5381" width="15.16015625" style="326" bestFit="1" customWidth="1"/>
    <col min="5382" max="5382" width="9.16015625" style="326" bestFit="1" customWidth="1"/>
    <col min="5383" max="5383" width="16" style="326" customWidth="1"/>
    <col min="5384" max="5384" width="15.16015625" style="326" bestFit="1" customWidth="1"/>
    <col min="5385" max="5385" width="9.33203125" style="326" customWidth="1"/>
    <col min="5386" max="5386" width="14.83203125" style="326" customWidth="1"/>
    <col min="5387" max="5387" width="9.33203125" style="326" hidden="1" customWidth="1"/>
    <col min="5388" max="5632" width="9.33203125" style="326" customWidth="1"/>
    <col min="5633" max="5633" width="64.16015625" style="326" bestFit="1" customWidth="1"/>
    <col min="5634" max="5634" width="18.33203125" style="326" customWidth="1"/>
    <col min="5635" max="5635" width="9.16015625" style="326" bestFit="1" customWidth="1"/>
    <col min="5636" max="5636" width="11.5" style="326" bestFit="1" customWidth="1"/>
    <col min="5637" max="5637" width="15.16015625" style="326" bestFit="1" customWidth="1"/>
    <col min="5638" max="5638" width="9.16015625" style="326" bestFit="1" customWidth="1"/>
    <col min="5639" max="5639" width="16" style="326" customWidth="1"/>
    <col min="5640" max="5640" width="15.16015625" style="326" bestFit="1" customWidth="1"/>
    <col min="5641" max="5641" width="9.33203125" style="326" customWidth="1"/>
    <col min="5642" max="5642" width="14.83203125" style="326" customWidth="1"/>
    <col min="5643" max="5643" width="9.33203125" style="326" hidden="1" customWidth="1"/>
    <col min="5644" max="5888" width="9.33203125" style="326" customWidth="1"/>
    <col min="5889" max="5889" width="64.16015625" style="326" bestFit="1" customWidth="1"/>
    <col min="5890" max="5890" width="18.33203125" style="326" customWidth="1"/>
    <col min="5891" max="5891" width="9.16015625" style="326" bestFit="1" customWidth="1"/>
    <col min="5892" max="5892" width="11.5" style="326" bestFit="1" customWidth="1"/>
    <col min="5893" max="5893" width="15.16015625" style="326" bestFit="1" customWidth="1"/>
    <col min="5894" max="5894" width="9.16015625" style="326" bestFit="1" customWidth="1"/>
    <col min="5895" max="5895" width="16" style="326" customWidth="1"/>
    <col min="5896" max="5896" width="15.16015625" style="326" bestFit="1" customWidth="1"/>
    <col min="5897" max="5897" width="9.33203125" style="326" customWidth="1"/>
    <col min="5898" max="5898" width="14.83203125" style="326" customWidth="1"/>
    <col min="5899" max="5899" width="9.33203125" style="326" hidden="1" customWidth="1"/>
    <col min="5900" max="6144" width="9.33203125" style="326" customWidth="1"/>
    <col min="6145" max="6145" width="64.16015625" style="326" bestFit="1" customWidth="1"/>
    <col min="6146" max="6146" width="18.33203125" style="326" customWidth="1"/>
    <col min="6147" max="6147" width="9.16015625" style="326" bestFit="1" customWidth="1"/>
    <col min="6148" max="6148" width="11.5" style="326" bestFit="1" customWidth="1"/>
    <col min="6149" max="6149" width="15.16015625" style="326" bestFit="1" customWidth="1"/>
    <col min="6150" max="6150" width="9.16015625" style="326" bestFit="1" customWidth="1"/>
    <col min="6151" max="6151" width="16" style="326" customWidth="1"/>
    <col min="6152" max="6152" width="15.16015625" style="326" bestFit="1" customWidth="1"/>
    <col min="6153" max="6153" width="9.33203125" style="326" customWidth="1"/>
    <col min="6154" max="6154" width="14.83203125" style="326" customWidth="1"/>
    <col min="6155" max="6155" width="9.33203125" style="326" hidden="1" customWidth="1"/>
    <col min="6156" max="6400" width="9.33203125" style="326" customWidth="1"/>
    <col min="6401" max="6401" width="64.16015625" style="326" bestFit="1" customWidth="1"/>
    <col min="6402" max="6402" width="18.33203125" style="326" customWidth="1"/>
    <col min="6403" max="6403" width="9.16015625" style="326" bestFit="1" customWidth="1"/>
    <col min="6404" max="6404" width="11.5" style="326" bestFit="1" customWidth="1"/>
    <col min="6405" max="6405" width="15.16015625" style="326" bestFit="1" customWidth="1"/>
    <col min="6406" max="6406" width="9.16015625" style="326" bestFit="1" customWidth="1"/>
    <col min="6407" max="6407" width="16" style="326" customWidth="1"/>
    <col min="6408" max="6408" width="15.16015625" style="326" bestFit="1" customWidth="1"/>
    <col min="6409" max="6409" width="9.33203125" style="326" customWidth="1"/>
    <col min="6410" max="6410" width="14.83203125" style="326" customWidth="1"/>
    <col min="6411" max="6411" width="9.33203125" style="326" hidden="1" customWidth="1"/>
    <col min="6412" max="6656" width="9.33203125" style="326" customWidth="1"/>
    <col min="6657" max="6657" width="64.16015625" style="326" bestFit="1" customWidth="1"/>
    <col min="6658" max="6658" width="18.33203125" style="326" customWidth="1"/>
    <col min="6659" max="6659" width="9.16015625" style="326" bestFit="1" customWidth="1"/>
    <col min="6660" max="6660" width="11.5" style="326" bestFit="1" customWidth="1"/>
    <col min="6661" max="6661" width="15.16015625" style="326" bestFit="1" customWidth="1"/>
    <col min="6662" max="6662" width="9.16015625" style="326" bestFit="1" customWidth="1"/>
    <col min="6663" max="6663" width="16" style="326" customWidth="1"/>
    <col min="6664" max="6664" width="15.16015625" style="326" bestFit="1" customWidth="1"/>
    <col min="6665" max="6665" width="9.33203125" style="326" customWidth="1"/>
    <col min="6666" max="6666" width="14.83203125" style="326" customWidth="1"/>
    <col min="6667" max="6667" width="9.33203125" style="326" hidden="1" customWidth="1"/>
    <col min="6668" max="6912" width="9.33203125" style="326" customWidth="1"/>
    <col min="6913" max="6913" width="64.16015625" style="326" bestFit="1" customWidth="1"/>
    <col min="6914" max="6914" width="18.33203125" style="326" customWidth="1"/>
    <col min="6915" max="6915" width="9.16015625" style="326" bestFit="1" customWidth="1"/>
    <col min="6916" max="6916" width="11.5" style="326" bestFit="1" customWidth="1"/>
    <col min="6917" max="6917" width="15.16015625" style="326" bestFit="1" customWidth="1"/>
    <col min="6918" max="6918" width="9.16015625" style="326" bestFit="1" customWidth="1"/>
    <col min="6919" max="6919" width="16" style="326" customWidth="1"/>
    <col min="6920" max="6920" width="15.16015625" style="326" bestFit="1" customWidth="1"/>
    <col min="6921" max="6921" width="9.33203125" style="326" customWidth="1"/>
    <col min="6922" max="6922" width="14.83203125" style="326" customWidth="1"/>
    <col min="6923" max="6923" width="9.33203125" style="326" hidden="1" customWidth="1"/>
    <col min="6924" max="7168" width="9.33203125" style="326" customWidth="1"/>
    <col min="7169" max="7169" width="64.16015625" style="326" bestFit="1" customWidth="1"/>
    <col min="7170" max="7170" width="18.33203125" style="326" customWidth="1"/>
    <col min="7171" max="7171" width="9.16015625" style="326" bestFit="1" customWidth="1"/>
    <col min="7172" max="7172" width="11.5" style="326" bestFit="1" customWidth="1"/>
    <col min="7173" max="7173" width="15.16015625" style="326" bestFit="1" customWidth="1"/>
    <col min="7174" max="7174" width="9.16015625" style="326" bestFit="1" customWidth="1"/>
    <col min="7175" max="7175" width="16" style="326" customWidth="1"/>
    <col min="7176" max="7176" width="15.16015625" style="326" bestFit="1" customWidth="1"/>
    <col min="7177" max="7177" width="9.33203125" style="326" customWidth="1"/>
    <col min="7178" max="7178" width="14.83203125" style="326" customWidth="1"/>
    <col min="7179" max="7179" width="9.33203125" style="326" hidden="1" customWidth="1"/>
    <col min="7180" max="7424" width="9.33203125" style="326" customWidth="1"/>
    <col min="7425" max="7425" width="64.16015625" style="326" bestFit="1" customWidth="1"/>
    <col min="7426" max="7426" width="18.33203125" style="326" customWidth="1"/>
    <col min="7427" max="7427" width="9.16015625" style="326" bestFit="1" customWidth="1"/>
    <col min="7428" max="7428" width="11.5" style="326" bestFit="1" customWidth="1"/>
    <col min="7429" max="7429" width="15.16015625" style="326" bestFit="1" customWidth="1"/>
    <col min="7430" max="7430" width="9.16015625" style="326" bestFit="1" customWidth="1"/>
    <col min="7431" max="7431" width="16" style="326" customWidth="1"/>
    <col min="7432" max="7432" width="15.16015625" style="326" bestFit="1" customWidth="1"/>
    <col min="7433" max="7433" width="9.33203125" style="326" customWidth="1"/>
    <col min="7434" max="7434" width="14.83203125" style="326" customWidth="1"/>
    <col min="7435" max="7435" width="9.33203125" style="326" hidden="1" customWidth="1"/>
    <col min="7436" max="7680" width="9.33203125" style="326" customWidth="1"/>
    <col min="7681" max="7681" width="64.16015625" style="326" bestFit="1" customWidth="1"/>
    <col min="7682" max="7682" width="18.33203125" style="326" customWidth="1"/>
    <col min="7683" max="7683" width="9.16015625" style="326" bestFit="1" customWidth="1"/>
    <col min="7684" max="7684" width="11.5" style="326" bestFit="1" customWidth="1"/>
    <col min="7685" max="7685" width="15.16015625" style="326" bestFit="1" customWidth="1"/>
    <col min="7686" max="7686" width="9.16015625" style="326" bestFit="1" customWidth="1"/>
    <col min="7687" max="7687" width="16" style="326" customWidth="1"/>
    <col min="7688" max="7688" width="15.16015625" style="326" bestFit="1" customWidth="1"/>
    <col min="7689" max="7689" width="9.33203125" style="326" customWidth="1"/>
    <col min="7690" max="7690" width="14.83203125" style="326" customWidth="1"/>
    <col min="7691" max="7691" width="9.33203125" style="326" hidden="1" customWidth="1"/>
    <col min="7692" max="7936" width="9.33203125" style="326" customWidth="1"/>
    <col min="7937" max="7937" width="64.16015625" style="326" bestFit="1" customWidth="1"/>
    <col min="7938" max="7938" width="18.33203125" style="326" customWidth="1"/>
    <col min="7939" max="7939" width="9.16015625" style="326" bestFit="1" customWidth="1"/>
    <col min="7940" max="7940" width="11.5" style="326" bestFit="1" customWidth="1"/>
    <col min="7941" max="7941" width="15.16015625" style="326" bestFit="1" customWidth="1"/>
    <col min="7942" max="7942" width="9.16015625" style="326" bestFit="1" customWidth="1"/>
    <col min="7943" max="7943" width="16" style="326" customWidth="1"/>
    <col min="7944" max="7944" width="15.16015625" style="326" bestFit="1" customWidth="1"/>
    <col min="7945" max="7945" width="9.33203125" style="326" customWidth="1"/>
    <col min="7946" max="7946" width="14.83203125" style="326" customWidth="1"/>
    <col min="7947" max="7947" width="9.33203125" style="326" hidden="1" customWidth="1"/>
    <col min="7948" max="8192" width="9.33203125" style="326" customWidth="1"/>
    <col min="8193" max="8193" width="64.16015625" style="326" bestFit="1" customWidth="1"/>
    <col min="8194" max="8194" width="18.33203125" style="326" customWidth="1"/>
    <col min="8195" max="8195" width="9.16015625" style="326" bestFit="1" customWidth="1"/>
    <col min="8196" max="8196" width="11.5" style="326" bestFit="1" customWidth="1"/>
    <col min="8197" max="8197" width="15.16015625" style="326" bestFit="1" customWidth="1"/>
    <col min="8198" max="8198" width="9.16015625" style="326" bestFit="1" customWidth="1"/>
    <col min="8199" max="8199" width="16" style="326" customWidth="1"/>
    <col min="8200" max="8200" width="15.16015625" style="326" bestFit="1" customWidth="1"/>
    <col min="8201" max="8201" width="9.33203125" style="326" customWidth="1"/>
    <col min="8202" max="8202" width="14.83203125" style="326" customWidth="1"/>
    <col min="8203" max="8203" width="9.33203125" style="326" hidden="1" customWidth="1"/>
    <col min="8204" max="8448" width="9.33203125" style="326" customWidth="1"/>
    <col min="8449" max="8449" width="64.16015625" style="326" bestFit="1" customWidth="1"/>
    <col min="8450" max="8450" width="18.33203125" style="326" customWidth="1"/>
    <col min="8451" max="8451" width="9.16015625" style="326" bestFit="1" customWidth="1"/>
    <col min="8452" max="8452" width="11.5" style="326" bestFit="1" customWidth="1"/>
    <col min="8453" max="8453" width="15.16015625" style="326" bestFit="1" customWidth="1"/>
    <col min="8454" max="8454" width="9.16015625" style="326" bestFit="1" customWidth="1"/>
    <col min="8455" max="8455" width="16" style="326" customWidth="1"/>
    <col min="8456" max="8456" width="15.16015625" style="326" bestFit="1" customWidth="1"/>
    <col min="8457" max="8457" width="9.33203125" style="326" customWidth="1"/>
    <col min="8458" max="8458" width="14.83203125" style="326" customWidth="1"/>
    <col min="8459" max="8459" width="9.33203125" style="326" hidden="1" customWidth="1"/>
    <col min="8460" max="8704" width="9.33203125" style="326" customWidth="1"/>
    <col min="8705" max="8705" width="64.16015625" style="326" bestFit="1" customWidth="1"/>
    <col min="8706" max="8706" width="18.33203125" style="326" customWidth="1"/>
    <col min="8707" max="8707" width="9.16015625" style="326" bestFit="1" customWidth="1"/>
    <col min="8708" max="8708" width="11.5" style="326" bestFit="1" customWidth="1"/>
    <col min="8709" max="8709" width="15.16015625" style="326" bestFit="1" customWidth="1"/>
    <col min="8710" max="8710" width="9.16015625" style="326" bestFit="1" customWidth="1"/>
    <col min="8711" max="8711" width="16" style="326" customWidth="1"/>
    <col min="8712" max="8712" width="15.16015625" style="326" bestFit="1" customWidth="1"/>
    <col min="8713" max="8713" width="9.33203125" style="326" customWidth="1"/>
    <col min="8714" max="8714" width="14.83203125" style="326" customWidth="1"/>
    <col min="8715" max="8715" width="9.33203125" style="326" hidden="1" customWidth="1"/>
    <col min="8716" max="8960" width="9.33203125" style="326" customWidth="1"/>
    <col min="8961" max="8961" width="64.16015625" style="326" bestFit="1" customWidth="1"/>
    <col min="8962" max="8962" width="18.33203125" style="326" customWidth="1"/>
    <col min="8963" max="8963" width="9.16015625" style="326" bestFit="1" customWidth="1"/>
    <col min="8964" max="8964" width="11.5" style="326" bestFit="1" customWidth="1"/>
    <col min="8965" max="8965" width="15.16015625" style="326" bestFit="1" customWidth="1"/>
    <col min="8966" max="8966" width="9.16015625" style="326" bestFit="1" customWidth="1"/>
    <col min="8967" max="8967" width="16" style="326" customWidth="1"/>
    <col min="8968" max="8968" width="15.16015625" style="326" bestFit="1" customWidth="1"/>
    <col min="8969" max="8969" width="9.33203125" style="326" customWidth="1"/>
    <col min="8970" max="8970" width="14.83203125" style="326" customWidth="1"/>
    <col min="8971" max="8971" width="9.33203125" style="326" hidden="1" customWidth="1"/>
    <col min="8972" max="9216" width="9.33203125" style="326" customWidth="1"/>
    <col min="9217" max="9217" width="64.16015625" style="326" bestFit="1" customWidth="1"/>
    <col min="9218" max="9218" width="18.33203125" style="326" customWidth="1"/>
    <col min="9219" max="9219" width="9.16015625" style="326" bestFit="1" customWidth="1"/>
    <col min="9220" max="9220" width="11.5" style="326" bestFit="1" customWidth="1"/>
    <col min="9221" max="9221" width="15.16015625" style="326" bestFit="1" customWidth="1"/>
    <col min="9222" max="9222" width="9.16015625" style="326" bestFit="1" customWidth="1"/>
    <col min="9223" max="9223" width="16" style="326" customWidth="1"/>
    <col min="9224" max="9224" width="15.16015625" style="326" bestFit="1" customWidth="1"/>
    <col min="9225" max="9225" width="9.33203125" style="326" customWidth="1"/>
    <col min="9226" max="9226" width="14.83203125" style="326" customWidth="1"/>
    <col min="9227" max="9227" width="9.33203125" style="326" hidden="1" customWidth="1"/>
    <col min="9228" max="9472" width="9.33203125" style="326" customWidth="1"/>
    <col min="9473" max="9473" width="64.16015625" style="326" bestFit="1" customWidth="1"/>
    <col min="9474" max="9474" width="18.33203125" style="326" customWidth="1"/>
    <col min="9475" max="9475" width="9.16015625" style="326" bestFit="1" customWidth="1"/>
    <col min="9476" max="9476" width="11.5" style="326" bestFit="1" customWidth="1"/>
    <col min="9477" max="9477" width="15.16015625" style="326" bestFit="1" customWidth="1"/>
    <col min="9478" max="9478" width="9.16015625" style="326" bestFit="1" customWidth="1"/>
    <col min="9479" max="9479" width="16" style="326" customWidth="1"/>
    <col min="9480" max="9480" width="15.16015625" style="326" bestFit="1" customWidth="1"/>
    <col min="9481" max="9481" width="9.33203125" style="326" customWidth="1"/>
    <col min="9482" max="9482" width="14.83203125" style="326" customWidth="1"/>
    <col min="9483" max="9483" width="9.33203125" style="326" hidden="1" customWidth="1"/>
    <col min="9484" max="9728" width="9.33203125" style="326" customWidth="1"/>
    <col min="9729" max="9729" width="64.16015625" style="326" bestFit="1" customWidth="1"/>
    <col min="9730" max="9730" width="18.33203125" style="326" customWidth="1"/>
    <col min="9731" max="9731" width="9.16015625" style="326" bestFit="1" customWidth="1"/>
    <col min="9732" max="9732" width="11.5" style="326" bestFit="1" customWidth="1"/>
    <col min="9733" max="9733" width="15.16015625" style="326" bestFit="1" customWidth="1"/>
    <col min="9734" max="9734" width="9.16015625" style="326" bestFit="1" customWidth="1"/>
    <col min="9735" max="9735" width="16" style="326" customWidth="1"/>
    <col min="9736" max="9736" width="15.16015625" style="326" bestFit="1" customWidth="1"/>
    <col min="9737" max="9737" width="9.33203125" style="326" customWidth="1"/>
    <col min="9738" max="9738" width="14.83203125" style="326" customWidth="1"/>
    <col min="9739" max="9739" width="9.33203125" style="326" hidden="1" customWidth="1"/>
    <col min="9740" max="9984" width="9.33203125" style="326" customWidth="1"/>
    <col min="9985" max="9985" width="64.16015625" style="326" bestFit="1" customWidth="1"/>
    <col min="9986" max="9986" width="18.33203125" style="326" customWidth="1"/>
    <col min="9987" max="9987" width="9.16015625" style="326" bestFit="1" customWidth="1"/>
    <col min="9988" max="9988" width="11.5" style="326" bestFit="1" customWidth="1"/>
    <col min="9989" max="9989" width="15.16015625" style="326" bestFit="1" customWidth="1"/>
    <col min="9990" max="9990" width="9.16015625" style="326" bestFit="1" customWidth="1"/>
    <col min="9991" max="9991" width="16" style="326" customWidth="1"/>
    <col min="9992" max="9992" width="15.16015625" style="326" bestFit="1" customWidth="1"/>
    <col min="9993" max="9993" width="9.33203125" style="326" customWidth="1"/>
    <col min="9994" max="9994" width="14.83203125" style="326" customWidth="1"/>
    <col min="9995" max="9995" width="9.33203125" style="326" hidden="1" customWidth="1"/>
    <col min="9996" max="10240" width="9.33203125" style="326" customWidth="1"/>
    <col min="10241" max="10241" width="64.16015625" style="326" bestFit="1" customWidth="1"/>
    <col min="10242" max="10242" width="18.33203125" style="326" customWidth="1"/>
    <col min="10243" max="10243" width="9.16015625" style="326" bestFit="1" customWidth="1"/>
    <col min="10244" max="10244" width="11.5" style="326" bestFit="1" customWidth="1"/>
    <col min="10245" max="10245" width="15.16015625" style="326" bestFit="1" customWidth="1"/>
    <col min="10246" max="10246" width="9.16015625" style="326" bestFit="1" customWidth="1"/>
    <col min="10247" max="10247" width="16" style="326" customWidth="1"/>
    <col min="10248" max="10248" width="15.16015625" style="326" bestFit="1" customWidth="1"/>
    <col min="10249" max="10249" width="9.33203125" style="326" customWidth="1"/>
    <col min="10250" max="10250" width="14.83203125" style="326" customWidth="1"/>
    <col min="10251" max="10251" width="9.33203125" style="326" hidden="1" customWidth="1"/>
    <col min="10252" max="10496" width="9.33203125" style="326" customWidth="1"/>
    <col min="10497" max="10497" width="64.16015625" style="326" bestFit="1" customWidth="1"/>
    <col min="10498" max="10498" width="18.33203125" style="326" customWidth="1"/>
    <col min="10499" max="10499" width="9.16015625" style="326" bestFit="1" customWidth="1"/>
    <col min="10500" max="10500" width="11.5" style="326" bestFit="1" customWidth="1"/>
    <col min="10501" max="10501" width="15.16015625" style="326" bestFit="1" customWidth="1"/>
    <col min="10502" max="10502" width="9.16015625" style="326" bestFit="1" customWidth="1"/>
    <col min="10503" max="10503" width="16" style="326" customWidth="1"/>
    <col min="10504" max="10504" width="15.16015625" style="326" bestFit="1" customWidth="1"/>
    <col min="10505" max="10505" width="9.33203125" style="326" customWidth="1"/>
    <col min="10506" max="10506" width="14.83203125" style="326" customWidth="1"/>
    <col min="10507" max="10507" width="9.33203125" style="326" hidden="1" customWidth="1"/>
    <col min="10508" max="10752" width="9.33203125" style="326" customWidth="1"/>
    <col min="10753" max="10753" width="64.16015625" style="326" bestFit="1" customWidth="1"/>
    <col min="10754" max="10754" width="18.33203125" style="326" customWidth="1"/>
    <col min="10755" max="10755" width="9.16015625" style="326" bestFit="1" customWidth="1"/>
    <col min="10756" max="10756" width="11.5" style="326" bestFit="1" customWidth="1"/>
    <col min="10757" max="10757" width="15.16015625" style="326" bestFit="1" customWidth="1"/>
    <col min="10758" max="10758" width="9.16015625" style="326" bestFit="1" customWidth="1"/>
    <col min="10759" max="10759" width="16" style="326" customWidth="1"/>
    <col min="10760" max="10760" width="15.16015625" style="326" bestFit="1" customWidth="1"/>
    <col min="10761" max="10761" width="9.33203125" style="326" customWidth="1"/>
    <col min="10762" max="10762" width="14.83203125" style="326" customWidth="1"/>
    <col min="10763" max="10763" width="9.33203125" style="326" hidden="1" customWidth="1"/>
    <col min="10764" max="11008" width="9.33203125" style="326" customWidth="1"/>
    <col min="11009" max="11009" width="64.16015625" style="326" bestFit="1" customWidth="1"/>
    <col min="11010" max="11010" width="18.33203125" style="326" customWidth="1"/>
    <col min="11011" max="11011" width="9.16015625" style="326" bestFit="1" customWidth="1"/>
    <col min="11012" max="11012" width="11.5" style="326" bestFit="1" customWidth="1"/>
    <col min="11013" max="11013" width="15.16015625" style="326" bestFit="1" customWidth="1"/>
    <col min="11014" max="11014" width="9.16015625" style="326" bestFit="1" customWidth="1"/>
    <col min="11015" max="11015" width="16" style="326" customWidth="1"/>
    <col min="11016" max="11016" width="15.16015625" style="326" bestFit="1" customWidth="1"/>
    <col min="11017" max="11017" width="9.33203125" style="326" customWidth="1"/>
    <col min="11018" max="11018" width="14.83203125" style="326" customWidth="1"/>
    <col min="11019" max="11019" width="9.33203125" style="326" hidden="1" customWidth="1"/>
    <col min="11020" max="11264" width="9.33203125" style="326" customWidth="1"/>
    <col min="11265" max="11265" width="64.16015625" style="326" bestFit="1" customWidth="1"/>
    <col min="11266" max="11266" width="18.33203125" style="326" customWidth="1"/>
    <col min="11267" max="11267" width="9.16015625" style="326" bestFit="1" customWidth="1"/>
    <col min="11268" max="11268" width="11.5" style="326" bestFit="1" customWidth="1"/>
    <col min="11269" max="11269" width="15.16015625" style="326" bestFit="1" customWidth="1"/>
    <col min="11270" max="11270" width="9.16015625" style="326" bestFit="1" customWidth="1"/>
    <col min="11271" max="11271" width="16" style="326" customWidth="1"/>
    <col min="11272" max="11272" width="15.16015625" style="326" bestFit="1" customWidth="1"/>
    <col min="11273" max="11273" width="9.33203125" style="326" customWidth="1"/>
    <col min="11274" max="11274" width="14.83203125" style="326" customWidth="1"/>
    <col min="11275" max="11275" width="9.33203125" style="326" hidden="1" customWidth="1"/>
    <col min="11276" max="11520" width="9.33203125" style="326" customWidth="1"/>
    <col min="11521" max="11521" width="64.16015625" style="326" bestFit="1" customWidth="1"/>
    <col min="11522" max="11522" width="18.33203125" style="326" customWidth="1"/>
    <col min="11523" max="11523" width="9.16015625" style="326" bestFit="1" customWidth="1"/>
    <col min="11524" max="11524" width="11.5" style="326" bestFit="1" customWidth="1"/>
    <col min="11525" max="11525" width="15.16015625" style="326" bestFit="1" customWidth="1"/>
    <col min="11526" max="11526" width="9.16015625" style="326" bestFit="1" customWidth="1"/>
    <col min="11527" max="11527" width="16" style="326" customWidth="1"/>
    <col min="11528" max="11528" width="15.16015625" style="326" bestFit="1" customWidth="1"/>
    <col min="11529" max="11529" width="9.33203125" style="326" customWidth="1"/>
    <col min="11530" max="11530" width="14.83203125" style="326" customWidth="1"/>
    <col min="11531" max="11531" width="9.33203125" style="326" hidden="1" customWidth="1"/>
    <col min="11532" max="11776" width="9.33203125" style="326" customWidth="1"/>
    <col min="11777" max="11777" width="64.16015625" style="326" bestFit="1" customWidth="1"/>
    <col min="11778" max="11778" width="18.33203125" style="326" customWidth="1"/>
    <col min="11779" max="11779" width="9.16015625" style="326" bestFit="1" customWidth="1"/>
    <col min="11780" max="11780" width="11.5" style="326" bestFit="1" customWidth="1"/>
    <col min="11781" max="11781" width="15.16015625" style="326" bestFit="1" customWidth="1"/>
    <col min="11782" max="11782" width="9.16015625" style="326" bestFit="1" customWidth="1"/>
    <col min="11783" max="11783" width="16" style="326" customWidth="1"/>
    <col min="11784" max="11784" width="15.16015625" style="326" bestFit="1" customWidth="1"/>
    <col min="11785" max="11785" width="9.33203125" style="326" customWidth="1"/>
    <col min="11786" max="11786" width="14.83203125" style="326" customWidth="1"/>
    <col min="11787" max="11787" width="9.33203125" style="326" hidden="1" customWidth="1"/>
    <col min="11788" max="12032" width="9.33203125" style="326" customWidth="1"/>
    <col min="12033" max="12033" width="64.16015625" style="326" bestFit="1" customWidth="1"/>
    <col min="12034" max="12034" width="18.33203125" style="326" customWidth="1"/>
    <col min="12035" max="12035" width="9.16015625" style="326" bestFit="1" customWidth="1"/>
    <col min="12036" max="12036" width="11.5" style="326" bestFit="1" customWidth="1"/>
    <col min="12037" max="12037" width="15.16015625" style="326" bestFit="1" customWidth="1"/>
    <col min="12038" max="12038" width="9.16015625" style="326" bestFit="1" customWidth="1"/>
    <col min="12039" max="12039" width="16" style="326" customWidth="1"/>
    <col min="12040" max="12040" width="15.16015625" style="326" bestFit="1" customWidth="1"/>
    <col min="12041" max="12041" width="9.33203125" style="326" customWidth="1"/>
    <col min="12042" max="12042" width="14.83203125" style="326" customWidth="1"/>
    <col min="12043" max="12043" width="9.33203125" style="326" hidden="1" customWidth="1"/>
    <col min="12044" max="12288" width="9.33203125" style="326" customWidth="1"/>
    <col min="12289" max="12289" width="64.16015625" style="326" bestFit="1" customWidth="1"/>
    <col min="12290" max="12290" width="18.33203125" style="326" customWidth="1"/>
    <col min="12291" max="12291" width="9.16015625" style="326" bestFit="1" customWidth="1"/>
    <col min="12292" max="12292" width="11.5" style="326" bestFit="1" customWidth="1"/>
    <col min="12293" max="12293" width="15.16015625" style="326" bestFit="1" customWidth="1"/>
    <col min="12294" max="12294" width="9.16015625" style="326" bestFit="1" customWidth="1"/>
    <col min="12295" max="12295" width="16" style="326" customWidth="1"/>
    <col min="12296" max="12296" width="15.16015625" style="326" bestFit="1" customWidth="1"/>
    <col min="12297" max="12297" width="9.33203125" style="326" customWidth="1"/>
    <col min="12298" max="12298" width="14.83203125" style="326" customWidth="1"/>
    <col min="12299" max="12299" width="9.33203125" style="326" hidden="1" customWidth="1"/>
    <col min="12300" max="12544" width="9.33203125" style="326" customWidth="1"/>
    <col min="12545" max="12545" width="64.16015625" style="326" bestFit="1" customWidth="1"/>
    <col min="12546" max="12546" width="18.33203125" style="326" customWidth="1"/>
    <col min="12547" max="12547" width="9.16015625" style="326" bestFit="1" customWidth="1"/>
    <col min="12548" max="12548" width="11.5" style="326" bestFit="1" customWidth="1"/>
    <col min="12549" max="12549" width="15.16015625" style="326" bestFit="1" customWidth="1"/>
    <col min="12550" max="12550" width="9.16015625" style="326" bestFit="1" customWidth="1"/>
    <col min="12551" max="12551" width="16" style="326" customWidth="1"/>
    <col min="12552" max="12552" width="15.16015625" style="326" bestFit="1" customWidth="1"/>
    <col min="12553" max="12553" width="9.33203125" style="326" customWidth="1"/>
    <col min="12554" max="12554" width="14.83203125" style="326" customWidth="1"/>
    <col min="12555" max="12555" width="9.33203125" style="326" hidden="1" customWidth="1"/>
    <col min="12556" max="12800" width="9.33203125" style="326" customWidth="1"/>
    <col min="12801" max="12801" width="64.16015625" style="326" bestFit="1" customWidth="1"/>
    <col min="12802" max="12802" width="18.33203125" style="326" customWidth="1"/>
    <col min="12803" max="12803" width="9.16015625" style="326" bestFit="1" customWidth="1"/>
    <col min="12804" max="12804" width="11.5" style="326" bestFit="1" customWidth="1"/>
    <col min="12805" max="12805" width="15.16015625" style="326" bestFit="1" customWidth="1"/>
    <col min="12806" max="12806" width="9.16015625" style="326" bestFit="1" customWidth="1"/>
    <col min="12807" max="12807" width="16" style="326" customWidth="1"/>
    <col min="12808" max="12808" width="15.16015625" style="326" bestFit="1" customWidth="1"/>
    <col min="12809" max="12809" width="9.33203125" style="326" customWidth="1"/>
    <col min="12810" max="12810" width="14.83203125" style="326" customWidth="1"/>
    <col min="12811" max="12811" width="9.33203125" style="326" hidden="1" customWidth="1"/>
    <col min="12812" max="13056" width="9.33203125" style="326" customWidth="1"/>
    <col min="13057" max="13057" width="64.16015625" style="326" bestFit="1" customWidth="1"/>
    <col min="13058" max="13058" width="18.33203125" style="326" customWidth="1"/>
    <col min="13059" max="13059" width="9.16015625" style="326" bestFit="1" customWidth="1"/>
    <col min="13060" max="13060" width="11.5" style="326" bestFit="1" customWidth="1"/>
    <col min="13061" max="13061" width="15.16015625" style="326" bestFit="1" customWidth="1"/>
    <col min="13062" max="13062" width="9.16015625" style="326" bestFit="1" customWidth="1"/>
    <col min="13063" max="13063" width="16" style="326" customWidth="1"/>
    <col min="13064" max="13064" width="15.16015625" style="326" bestFit="1" customWidth="1"/>
    <col min="13065" max="13065" width="9.33203125" style="326" customWidth="1"/>
    <col min="13066" max="13066" width="14.83203125" style="326" customWidth="1"/>
    <col min="13067" max="13067" width="9.33203125" style="326" hidden="1" customWidth="1"/>
    <col min="13068" max="13312" width="9.33203125" style="326" customWidth="1"/>
    <col min="13313" max="13313" width="64.16015625" style="326" bestFit="1" customWidth="1"/>
    <col min="13314" max="13314" width="18.33203125" style="326" customWidth="1"/>
    <col min="13315" max="13315" width="9.16015625" style="326" bestFit="1" customWidth="1"/>
    <col min="13316" max="13316" width="11.5" style="326" bestFit="1" customWidth="1"/>
    <col min="13317" max="13317" width="15.16015625" style="326" bestFit="1" customWidth="1"/>
    <col min="13318" max="13318" width="9.16015625" style="326" bestFit="1" customWidth="1"/>
    <col min="13319" max="13319" width="16" style="326" customWidth="1"/>
    <col min="13320" max="13320" width="15.16015625" style="326" bestFit="1" customWidth="1"/>
    <col min="13321" max="13321" width="9.33203125" style="326" customWidth="1"/>
    <col min="13322" max="13322" width="14.83203125" style="326" customWidth="1"/>
    <col min="13323" max="13323" width="9.33203125" style="326" hidden="1" customWidth="1"/>
    <col min="13324" max="13568" width="9.33203125" style="326" customWidth="1"/>
    <col min="13569" max="13569" width="64.16015625" style="326" bestFit="1" customWidth="1"/>
    <col min="13570" max="13570" width="18.33203125" style="326" customWidth="1"/>
    <col min="13571" max="13571" width="9.16015625" style="326" bestFit="1" customWidth="1"/>
    <col min="13572" max="13572" width="11.5" style="326" bestFit="1" customWidth="1"/>
    <col min="13573" max="13573" width="15.16015625" style="326" bestFit="1" customWidth="1"/>
    <col min="13574" max="13574" width="9.16015625" style="326" bestFit="1" customWidth="1"/>
    <col min="13575" max="13575" width="16" style="326" customWidth="1"/>
    <col min="13576" max="13576" width="15.16015625" style="326" bestFit="1" customWidth="1"/>
    <col min="13577" max="13577" width="9.33203125" style="326" customWidth="1"/>
    <col min="13578" max="13578" width="14.83203125" style="326" customWidth="1"/>
    <col min="13579" max="13579" width="9.33203125" style="326" hidden="1" customWidth="1"/>
    <col min="13580" max="13824" width="9.33203125" style="326" customWidth="1"/>
    <col min="13825" max="13825" width="64.16015625" style="326" bestFit="1" customWidth="1"/>
    <col min="13826" max="13826" width="18.33203125" style="326" customWidth="1"/>
    <col min="13827" max="13827" width="9.16015625" style="326" bestFit="1" customWidth="1"/>
    <col min="13828" max="13828" width="11.5" style="326" bestFit="1" customWidth="1"/>
    <col min="13829" max="13829" width="15.16015625" style="326" bestFit="1" customWidth="1"/>
    <col min="13830" max="13830" width="9.16015625" style="326" bestFit="1" customWidth="1"/>
    <col min="13831" max="13831" width="16" style="326" customWidth="1"/>
    <col min="13832" max="13832" width="15.16015625" style="326" bestFit="1" customWidth="1"/>
    <col min="13833" max="13833" width="9.33203125" style="326" customWidth="1"/>
    <col min="13834" max="13834" width="14.83203125" style="326" customWidth="1"/>
    <col min="13835" max="13835" width="9.33203125" style="326" hidden="1" customWidth="1"/>
    <col min="13836" max="14080" width="9.33203125" style="326" customWidth="1"/>
    <col min="14081" max="14081" width="64.16015625" style="326" bestFit="1" customWidth="1"/>
    <col min="14082" max="14082" width="18.33203125" style="326" customWidth="1"/>
    <col min="14083" max="14083" width="9.16015625" style="326" bestFit="1" customWidth="1"/>
    <col min="14084" max="14084" width="11.5" style="326" bestFit="1" customWidth="1"/>
    <col min="14085" max="14085" width="15.16015625" style="326" bestFit="1" customWidth="1"/>
    <col min="14086" max="14086" width="9.16015625" style="326" bestFit="1" customWidth="1"/>
    <col min="14087" max="14087" width="16" style="326" customWidth="1"/>
    <col min="14088" max="14088" width="15.16015625" style="326" bestFit="1" customWidth="1"/>
    <col min="14089" max="14089" width="9.33203125" style="326" customWidth="1"/>
    <col min="14090" max="14090" width="14.83203125" style="326" customWidth="1"/>
    <col min="14091" max="14091" width="9.33203125" style="326" hidden="1" customWidth="1"/>
    <col min="14092" max="14336" width="9.33203125" style="326" customWidth="1"/>
    <col min="14337" max="14337" width="64.16015625" style="326" bestFit="1" customWidth="1"/>
    <col min="14338" max="14338" width="18.33203125" style="326" customWidth="1"/>
    <col min="14339" max="14339" width="9.16015625" style="326" bestFit="1" customWidth="1"/>
    <col min="14340" max="14340" width="11.5" style="326" bestFit="1" customWidth="1"/>
    <col min="14341" max="14341" width="15.16015625" style="326" bestFit="1" customWidth="1"/>
    <col min="14342" max="14342" width="9.16015625" style="326" bestFit="1" customWidth="1"/>
    <col min="14343" max="14343" width="16" style="326" customWidth="1"/>
    <col min="14344" max="14344" width="15.16015625" style="326" bestFit="1" customWidth="1"/>
    <col min="14345" max="14345" width="9.33203125" style="326" customWidth="1"/>
    <col min="14346" max="14346" width="14.83203125" style="326" customWidth="1"/>
    <col min="14347" max="14347" width="9.33203125" style="326" hidden="1" customWidth="1"/>
    <col min="14348" max="14592" width="9.33203125" style="326" customWidth="1"/>
    <col min="14593" max="14593" width="64.16015625" style="326" bestFit="1" customWidth="1"/>
    <col min="14594" max="14594" width="18.33203125" style="326" customWidth="1"/>
    <col min="14595" max="14595" width="9.16015625" style="326" bestFit="1" customWidth="1"/>
    <col min="14596" max="14596" width="11.5" style="326" bestFit="1" customWidth="1"/>
    <col min="14597" max="14597" width="15.16015625" style="326" bestFit="1" customWidth="1"/>
    <col min="14598" max="14598" width="9.16015625" style="326" bestFit="1" customWidth="1"/>
    <col min="14599" max="14599" width="16" style="326" customWidth="1"/>
    <col min="14600" max="14600" width="15.16015625" style="326" bestFit="1" customWidth="1"/>
    <col min="14601" max="14601" width="9.33203125" style="326" customWidth="1"/>
    <col min="14602" max="14602" width="14.83203125" style="326" customWidth="1"/>
    <col min="14603" max="14603" width="9.33203125" style="326" hidden="1" customWidth="1"/>
    <col min="14604" max="14848" width="9.33203125" style="326" customWidth="1"/>
    <col min="14849" max="14849" width="64.16015625" style="326" bestFit="1" customWidth="1"/>
    <col min="14850" max="14850" width="18.33203125" style="326" customWidth="1"/>
    <col min="14851" max="14851" width="9.16015625" style="326" bestFit="1" customWidth="1"/>
    <col min="14852" max="14852" width="11.5" style="326" bestFit="1" customWidth="1"/>
    <col min="14853" max="14853" width="15.16015625" style="326" bestFit="1" customWidth="1"/>
    <col min="14854" max="14854" width="9.16015625" style="326" bestFit="1" customWidth="1"/>
    <col min="14855" max="14855" width="16" style="326" customWidth="1"/>
    <col min="14856" max="14856" width="15.16015625" style="326" bestFit="1" customWidth="1"/>
    <col min="14857" max="14857" width="9.33203125" style="326" customWidth="1"/>
    <col min="14858" max="14858" width="14.83203125" style="326" customWidth="1"/>
    <col min="14859" max="14859" width="9.33203125" style="326" hidden="1" customWidth="1"/>
    <col min="14860" max="15104" width="9.33203125" style="326" customWidth="1"/>
    <col min="15105" max="15105" width="64.16015625" style="326" bestFit="1" customWidth="1"/>
    <col min="15106" max="15106" width="18.33203125" style="326" customWidth="1"/>
    <col min="15107" max="15107" width="9.16015625" style="326" bestFit="1" customWidth="1"/>
    <col min="15108" max="15108" width="11.5" style="326" bestFit="1" customWidth="1"/>
    <col min="15109" max="15109" width="15.16015625" style="326" bestFit="1" customWidth="1"/>
    <col min="15110" max="15110" width="9.16015625" style="326" bestFit="1" customWidth="1"/>
    <col min="15111" max="15111" width="16" style="326" customWidth="1"/>
    <col min="15112" max="15112" width="15.16015625" style="326" bestFit="1" customWidth="1"/>
    <col min="15113" max="15113" width="9.33203125" style="326" customWidth="1"/>
    <col min="15114" max="15114" width="14.83203125" style="326" customWidth="1"/>
    <col min="15115" max="15115" width="9.33203125" style="326" hidden="1" customWidth="1"/>
    <col min="15116" max="15360" width="9.33203125" style="326" customWidth="1"/>
    <col min="15361" max="15361" width="64.16015625" style="326" bestFit="1" customWidth="1"/>
    <col min="15362" max="15362" width="18.33203125" style="326" customWidth="1"/>
    <col min="15363" max="15363" width="9.16015625" style="326" bestFit="1" customWidth="1"/>
    <col min="15364" max="15364" width="11.5" style="326" bestFit="1" customWidth="1"/>
    <col min="15365" max="15365" width="15.16015625" style="326" bestFit="1" customWidth="1"/>
    <col min="15366" max="15366" width="9.16015625" style="326" bestFit="1" customWidth="1"/>
    <col min="15367" max="15367" width="16" style="326" customWidth="1"/>
    <col min="15368" max="15368" width="15.16015625" style="326" bestFit="1" customWidth="1"/>
    <col min="15369" max="15369" width="9.33203125" style="326" customWidth="1"/>
    <col min="15370" max="15370" width="14.83203125" style="326" customWidth="1"/>
    <col min="15371" max="15371" width="9.33203125" style="326" hidden="1" customWidth="1"/>
    <col min="15372" max="15616" width="9.33203125" style="326" customWidth="1"/>
    <col min="15617" max="15617" width="64.16015625" style="326" bestFit="1" customWidth="1"/>
    <col min="15618" max="15618" width="18.33203125" style="326" customWidth="1"/>
    <col min="15619" max="15619" width="9.16015625" style="326" bestFit="1" customWidth="1"/>
    <col min="15620" max="15620" width="11.5" style="326" bestFit="1" customWidth="1"/>
    <col min="15621" max="15621" width="15.16015625" style="326" bestFit="1" customWidth="1"/>
    <col min="15622" max="15622" width="9.16015625" style="326" bestFit="1" customWidth="1"/>
    <col min="15623" max="15623" width="16" style="326" customWidth="1"/>
    <col min="15624" max="15624" width="15.16015625" style="326" bestFit="1" customWidth="1"/>
    <col min="15625" max="15625" width="9.33203125" style="326" customWidth="1"/>
    <col min="15626" max="15626" width="14.83203125" style="326" customWidth="1"/>
    <col min="15627" max="15627" width="9.33203125" style="326" hidden="1" customWidth="1"/>
    <col min="15628" max="15872" width="9.33203125" style="326" customWidth="1"/>
    <col min="15873" max="15873" width="64.16015625" style="326" bestFit="1" customWidth="1"/>
    <col min="15874" max="15874" width="18.33203125" style="326" customWidth="1"/>
    <col min="15875" max="15875" width="9.16015625" style="326" bestFit="1" customWidth="1"/>
    <col min="15876" max="15876" width="11.5" style="326" bestFit="1" customWidth="1"/>
    <col min="15877" max="15877" width="15.16015625" style="326" bestFit="1" customWidth="1"/>
    <col min="15878" max="15878" width="9.16015625" style="326" bestFit="1" customWidth="1"/>
    <col min="15879" max="15879" width="16" style="326" customWidth="1"/>
    <col min="15880" max="15880" width="15.16015625" style="326" bestFit="1" customWidth="1"/>
    <col min="15881" max="15881" width="9.33203125" style="326" customWidth="1"/>
    <col min="15882" max="15882" width="14.83203125" style="326" customWidth="1"/>
    <col min="15883" max="15883" width="9.33203125" style="326" hidden="1" customWidth="1"/>
    <col min="15884" max="16128" width="9.33203125" style="326" customWidth="1"/>
    <col min="16129" max="16129" width="64.16015625" style="326" bestFit="1" customWidth="1"/>
    <col min="16130" max="16130" width="18.33203125" style="326" customWidth="1"/>
    <col min="16131" max="16131" width="9.16015625" style="326" bestFit="1" customWidth="1"/>
    <col min="16132" max="16132" width="11.5" style="326" bestFit="1" customWidth="1"/>
    <col min="16133" max="16133" width="15.16015625" style="326" bestFit="1" customWidth="1"/>
    <col min="16134" max="16134" width="9.16015625" style="326" bestFit="1" customWidth="1"/>
    <col min="16135" max="16135" width="16" style="326" customWidth="1"/>
    <col min="16136" max="16136" width="15.16015625" style="326" bestFit="1" customWidth="1"/>
    <col min="16137" max="16137" width="9.33203125" style="326" customWidth="1"/>
    <col min="16138" max="16138" width="14.83203125" style="326" customWidth="1"/>
    <col min="16139" max="16139" width="9.33203125" style="326" hidden="1" customWidth="1"/>
    <col min="16140" max="16384" width="9.33203125" style="326" customWidth="1"/>
  </cols>
  <sheetData>
    <row r="1" ht="13.5">
      <c r="A1" s="319" t="s">
        <v>553</v>
      </c>
    </row>
    <row r="2" ht="13.5">
      <c r="A2" s="322" t="s">
        <v>554</v>
      </c>
    </row>
    <row r="3" ht="13.5">
      <c r="A3" s="322" t="s">
        <v>542</v>
      </c>
    </row>
    <row r="5" spans="1:2" ht="13.5">
      <c r="A5" s="323" t="s">
        <v>556</v>
      </c>
      <c r="B5" s="324"/>
    </row>
    <row r="6" spans="1:2" ht="13.5">
      <c r="A6" s="323" t="s">
        <v>557</v>
      </c>
      <c r="B6" s="324"/>
    </row>
    <row r="7" spans="1:2" ht="13.5">
      <c r="A7" s="323" t="s">
        <v>558</v>
      </c>
      <c r="B7" s="324"/>
    </row>
    <row r="8" spans="1:2" ht="13.5">
      <c r="A8" s="323" t="s">
        <v>559</v>
      </c>
      <c r="B8" s="324"/>
    </row>
    <row r="9" spans="1:2" ht="13.5">
      <c r="A9" s="323" t="s">
        <v>560</v>
      </c>
      <c r="B9" s="324"/>
    </row>
    <row r="10" spans="1:2" ht="13.5">
      <c r="A10" s="323" t="s">
        <v>561</v>
      </c>
      <c r="B10" s="324"/>
    </row>
    <row r="11" spans="1:2" ht="13.5">
      <c r="A11" s="323" t="s">
        <v>562</v>
      </c>
      <c r="B11" s="324"/>
    </row>
    <row r="12" spans="1:2" ht="13.5">
      <c r="A12" s="323" t="s">
        <v>563</v>
      </c>
      <c r="B12" s="324"/>
    </row>
    <row r="13" spans="1:2" ht="13.5">
      <c r="A13" s="323" t="s">
        <v>564</v>
      </c>
      <c r="B13" s="324"/>
    </row>
    <row r="14" spans="1:2" ht="13.5">
      <c r="A14" s="323" t="s">
        <v>845</v>
      </c>
      <c r="B14" s="324"/>
    </row>
    <row r="15" spans="1:2" ht="13.5">
      <c r="A15" s="323" t="s">
        <v>846</v>
      </c>
      <c r="B15" s="324"/>
    </row>
    <row r="16" spans="1:2" ht="13.5">
      <c r="A16" s="323" t="s">
        <v>567</v>
      </c>
      <c r="B16" s="324"/>
    </row>
    <row r="17" spans="1:2" ht="13.5">
      <c r="A17" s="325"/>
      <c r="B17" s="324"/>
    </row>
    <row r="18" spans="1:2" ht="13.5">
      <c r="A18" s="325"/>
      <c r="B18" s="324"/>
    </row>
    <row r="19" spans="1:2" ht="13.5">
      <c r="A19" s="325" t="s">
        <v>568</v>
      </c>
      <c r="B19" s="324"/>
    </row>
    <row r="20" spans="1:2" ht="13.5">
      <c r="A20" s="325" t="s">
        <v>569</v>
      </c>
      <c r="B20" s="328">
        <f>E34</f>
        <v>0</v>
      </c>
    </row>
    <row r="21" spans="1:2" ht="13.5">
      <c r="A21" s="325" t="s">
        <v>570</v>
      </c>
      <c r="B21" s="328">
        <f>E108</f>
        <v>0</v>
      </c>
    </row>
    <row r="22" spans="1:10" s="327" customFormat="1" ht="13.5">
      <c r="A22" s="325" t="s">
        <v>571</v>
      </c>
      <c r="B22" s="328">
        <f>G108</f>
        <v>0</v>
      </c>
      <c r="C22" s="321"/>
      <c r="D22" s="321"/>
      <c r="E22" s="321"/>
      <c r="F22" s="321"/>
      <c r="G22" s="321"/>
      <c r="H22" s="321"/>
      <c r="I22" s="326"/>
      <c r="J22" s="326"/>
    </row>
    <row r="23" spans="1:10" s="327" customFormat="1" ht="13.5">
      <c r="A23" s="320" t="s">
        <v>572</v>
      </c>
      <c r="B23" s="328">
        <f>H118</f>
        <v>0</v>
      </c>
      <c r="C23" s="321"/>
      <c r="D23" s="321"/>
      <c r="E23" s="321"/>
      <c r="F23" s="321"/>
      <c r="G23" s="321"/>
      <c r="H23" s="321"/>
      <c r="I23" s="326"/>
      <c r="J23" s="326"/>
    </row>
    <row r="24" spans="1:10" s="327" customFormat="1" ht="13.5">
      <c r="A24" s="329" t="s">
        <v>573</v>
      </c>
      <c r="B24" s="330">
        <f>SUM(B20:B23)</f>
        <v>0</v>
      </c>
      <c r="C24" s="321"/>
      <c r="D24" s="321"/>
      <c r="E24" s="321"/>
      <c r="F24" s="321"/>
      <c r="G24" s="321"/>
      <c r="H24" s="321"/>
      <c r="I24" s="326"/>
      <c r="J24" s="326"/>
    </row>
    <row r="28" spans="1:10" s="327" customFormat="1" ht="13.5">
      <c r="A28" s="331" t="s">
        <v>415</v>
      </c>
      <c r="B28" s="331" t="s">
        <v>574</v>
      </c>
      <c r="C28" s="332" t="s">
        <v>575</v>
      </c>
      <c r="D28" s="332" t="s">
        <v>576</v>
      </c>
      <c r="E28" s="332" t="s">
        <v>577</v>
      </c>
      <c r="F28" s="332" t="s">
        <v>579</v>
      </c>
      <c r="G28" s="332" t="s">
        <v>580</v>
      </c>
      <c r="H28" s="332" t="s">
        <v>484</v>
      </c>
      <c r="I28" s="333"/>
      <c r="J28" s="333"/>
    </row>
    <row r="29" spans="1:10" s="327" customFormat="1" ht="13.5">
      <c r="A29" s="334" t="s">
        <v>581</v>
      </c>
      <c r="B29" s="334" t="s">
        <v>1</v>
      </c>
      <c r="C29" s="335"/>
      <c r="D29" s="335"/>
      <c r="E29" s="335"/>
      <c r="F29" s="335"/>
      <c r="G29" s="335"/>
      <c r="H29" s="335"/>
      <c r="I29" s="333"/>
      <c r="J29" s="333"/>
    </row>
    <row r="30" spans="1:10" s="327" customFormat="1" ht="13.5">
      <c r="A30" s="336" t="s">
        <v>847</v>
      </c>
      <c r="B30" s="336" t="s">
        <v>583</v>
      </c>
      <c r="C30" s="337">
        <v>1</v>
      </c>
      <c r="D30" s="337"/>
      <c r="E30" s="337">
        <f>D30*C30</f>
        <v>0</v>
      </c>
      <c r="F30" s="337"/>
      <c r="G30" s="337">
        <v>0</v>
      </c>
      <c r="H30" s="337">
        <f>E30+G30</f>
        <v>0</v>
      </c>
      <c r="I30" s="333"/>
      <c r="J30" s="333"/>
    </row>
    <row r="31" spans="1:10" s="327" customFormat="1" ht="13.5">
      <c r="A31" s="336" t="s">
        <v>848</v>
      </c>
      <c r="B31" s="336" t="s">
        <v>583</v>
      </c>
      <c r="C31" s="337">
        <v>1</v>
      </c>
      <c r="D31" s="337"/>
      <c r="E31" s="337">
        <f>D31*C31</f>
        <v>0</v>
      </c>
      <c r="F31" s="337"/>
      <c r="G31" s="337">
        <v>0</v>
      </c>
      <c r="H31" s="337">
        <f>E31+G31</f>
        <v>0</v>
      </c>
      <c r="I31" s="333"/>
      <c r="J31" s="333"/>
    </row>
    <row r="32" spans="1:10" s="327" customFormat="1" ht="13.5">
      <c r="A32" s="336" t="s">
        <v>849</v>
      </c>
      <c r="B32" s="336" t="s">
        <v>583</v>
      </c>
      <c r="C32" s="337">
        <v>1</v>
      </c>
      <c r="D32" s="337"/>
      <c r="E32" s="337">
        <f>D32*C32</f>
        <v>0</v>
      </c>
      <c r="F32" s="337"/>
      <c r="G32" s="337">
        <v>0</v>
      </c>
      <c r="H32" s="337">
        <f>E32+G32</f>
        <v>0</v>
      </c>
      <c r="I32" s="333"/>
      <c r="J32" s="333"/>
    </row>
    <row r="33" spans="1:10" s="327" customFormat="1" ht="13.5">
      <c r="A33" s="336" t="s">
        <v>850</v>
      </c>
      <c r="B33" s="336" t="s">
        <v>583</v>
      </c>
      <c r="C33" s="337">
        <v>1</v>
      </c>
      <c r="D33" s="337"/>
      <c r="E33" s="337">
        <f>D33*C33</f>
        <v>0</v>
      </c>
      <c r="F33" s="337"/>
      <c r="G33" s="337">
        <v>0</v>
      </c>
      <c r="H33" s="337">
        <f>E33+G33</f>
        <v>0</v>
      </c>
      <c r="I33" s="333"/>
      <c r="J33" s="333"/>
    </row>
    <row r="34" spans="1:10" s="327" customFormat="1" ht="13.5">
      <c r="A34" s="334" t="s">
        <v>586</v>
      </c>
      <c r="B34" s="334" t="s">
        <v>1</v>
      </c>
      <c r="C34" s="335"/>
      <c r="D34" s="335"/>
      <c r="E34" s="335">
        <f>SUM(E30:E33)</f>
        <v>0</v>
      </c>
      <c r="F34" s="335"/>
      <c r="G34" s="335"/>
      <c r="H34" s="335"/>
      <c r="I34" s="333"/>
      <c r="J34" s="333"/>
    </row>
    <row r="35" spans="1:10" s="327" customFormat="1" ht="13.5">
      <c r="A35" s="334" t="s">
        <v>587</v>
      </c>
      <c r="B35" s="334" t="s">
        <v>1</v>
      </c>
      <c r="C35" s="335"/>
      <c r="D35" s="335"/>
      <c r="E35" s="335"/>
      <c r="F35" s="335"/>
      <c r="G35" s="335"/>
      <c r="H35" s="335"/>
      <c r="I35" s="333"/>
      <c r="J35" s="333"/>
    </row>
    <row r="36" spans="1:10" s="327" customFormat="1" ht="13.5">
      <c r="A36" s="338" t="s">
        <v>588</v>
      </c>
      <c r="B36" s="338" t="s">
        <v>1</v>
      </c>
      <c r="C36" s="339"/>
      <c r="D36" s="339"/>
      <c r="E36" s="339"/>
      <c r="F36" s="339"/>
      <c r="G36" s="339"/>
      <c r="H36" s="339"/>
      <c r="I36" s="333"/>
      <c r="J36" s="333"/>
    </row>
    <row r="37" spans="1:10" s="327" customFormat="1" ht="13.5">
      <c r="A37" s="336" t="s">
        <v>590</v>
      </c>
      <c r="B37" s="336" t="s">
        <v>583</v>
      </c>
      <c r="C37" s="337">
        <v>4</v>
      </c>
      <c r="D37" s="337"/>
      <c r="E37" s="337">
        <v>0</v>
      </c>
      <c r="F37" s="337"/>
      <c r="G37" s="337">
        <f>C37*F37</f>
        <v>0</v>
      </c>
      <c r="H37" s="337">
        <f>E37+G37</f>
        <v>0</v>
      </c>
      <c r="I37" s="333"/>
      <c r="J37" s="333"/>
    </row>
    <row r="38" spans="1:10" s="327" customFormat="1" ht="13.5">
      <c r="A38" s="336" t="s">
        <v>851</v>
      </c>
      <c r="B38" s="336" t="s">
        <v>583</v>
      </c>
      <c r="C38" s="337">
        <v>12</v>
      </c>
      <c r="D38" s="337"/>
      <c r="E38" s="337">
        <f>D38*C38</f>
        <v>0</v>
      </c>
      <c r="F38" s="337"/>
      <c r="G38" s="337">
        <f>C38*F38</f>
        <v>0</v>
      </c>
      <c r="H38" s="337">
        <f>E38+G38</f>
        <v>0</v>
      </c>
      <c r="I38" s="333"/>
      <c r="J38" s="333"/>
    </row>
    <row r="39" spans="1:10" s="327" customFormat="1" ht="13.5">
      <c r="A39" s="336" t="s">
        <v>1</v>
      </c>
      <c r="B39" s="336" t="s">
        <v>1</v>
      </c>
      <c r="C39" s="337"/>
      <c r="D39" s="337"/>
      <c r="E39" s="337"/>
      <c r="F39" s="337"/>
      <c r="G39" s="337"/>
      <c r="H39" s="337"/>
      <c r="I39" s="333"/>
      <c r="J39" s="333"/>
    </row>
    <row r="40" spans="1:10" s="327" customFormat="1" ht="13.5">
      <c r="A40" s="338" t="s">
        <v>597</v>
      </c>
      <c r="B40" s="338" t="s">
        <v>1</v>
      </c>
      <c r="C40" s="339"/>
      <c r="D40" s="339"/>
      <c r="E40" s="339"/>
      <c r="F40" s="339"/>
      <c r="G40" s="339"/>
      <c r="H40" s="339"/>
      <c r="I40" s="333"/>
      <c r="J40" s="333"/>
    </row>
    <row r="41" spans="1:10" s="327" customFormat="1" ht="13.5">
      <c r="A41" s="336" t="s">
        <v>852</v>
      </c>
      <c r="B41" s="336" t="s">
        <v>165</v>
      </c>
      <c r="C41" s="337">
        <v>1200</v>
      </c>
      <c r="D41" s="337"/>
      <c r="E41" s="337">
        <f>D41*C41</f>
        <v>0</v>
      </c>
      <c r="F41" s="337"/>
      <c r="G41" s="337">
        <f>F41*C41</f>
        <v>0</v>
      </c>
      <c r="H41" s="337">
        <f>E41+G41</f>
        <v>0</v>
      </c>
      <c r="I41" s="333"/>
      <c r="J41" s="333"/>
    </row>
    <row r="42" spans="1:10" s="327" customFormat="1" ht="13.5">
      <c r="A42" s="336" t="s">
        <v>853</v>
      </c>
      <c r="B42" s="336" t="s">
        <v>165</v>
      </c>
      <c r="C42" s="337">
        <v>3720</v>
      </c>
      <c r="D42" s="337"/>
      <c r="E42" s="337">
        <f>D42*C42</f>
        <v>0</v>
      </c>
      <c r="F42" s="337"/>
      <c r="G42" s="337">
        <f>F42*C42</f>
        <v>0</v>
      </c>
      <c r="H42" s="337">
        <f>E42+G42</f>
        <v>0</v>
      </c>
      <c r="I42" s="333"/>
      <c r="J42" s="333"/>
    </row>
    <row r="43" spans="1:10" s="327" customFormat="1" ht="13.5">
      <c r="A43" s="336" t="s">
        <v>854</v>
      </c>
      <c r="B43" s="336" t="s">
        <v>165</v>
      </c>
      <c r="C43" s="337">
        <v>3680</v>
      </c>
      <c r="D43" s="337"/>
      <c r="E43" s="337">
        <f>D43*C43</f>
        <v>0</v>
      </c>
      <c r="F43" s="337"/>
      <c r="G43" s="337">
        <f>F43*C43</f>
        <v>0</v>
      </c>
      <c r="H43" s="337">
        <f>E43+G43</f>
        <v>0</v>
      </c>
      <c r="I43" s="333"/>
      <c r="J43" s="333"/>
    </row>
    <row r="44" spans="1:10" s="327" customFormat="1" ht="13.5">
      <c r="A44" s="336" t="s">
        <v>855</v>
      </c>
      <c r="B44" s="336" t="s">
        <v>165</v>
      </c>
      <c r="C44" s="337">
        <v>35</v>
      </c>
      <c r="D44" s="337"/>
      <c r="E44" s="337">
        <f>D44*C44</f>
        <v>0</v>
      </c>
      <c r="F44" s="337"/>
      <c r="G44" s="337">
        <f>F44*C44</f>
        <v>0</v>
      </c>
      <c r="H44" s="337">
        <f>E44+G44</f>
        <v>0</v>
      </c>
      <c r="I44" s="333"/>
      <c r="J44" s="333"/>
    </row>
    <row r="45" spans="1:10" s="327" customFormat="1" ht="13.5">
      <c r="A45" s="336" t="s">
        <v>856</v>
      </c>
      <c r="B45" s="336" t="s">
        <v>165</v>
      </c>
      <c r="C45" s="337">
        <v>90</v>
      </c>
      <c r="D45" s="337"/>
      <c r="E45" s="337">
        <f>D45*C45</f>
        <v>0</v>
      </c>
      <c r="F45" s="337"/>
      <c r="G45" s="337">
        <f>F45*C45</f>
        <v>0</v>
      </c>
      <c r="H45" s="337">
        <f>E45+G45</f>
        <v>0</v>
      </c>
      <c r="I45" s="333"/>
      <c r="J45" s="333"/>
    </row>
    <row r="46" spans="1:10" s="327" customFormat="1" ht="13.5">
      <c r="A46" s="336"/>
      <c r="B46" s="336"/>
      <c r="C46" s="337"/>
      <c r="D46" s="337"/>
      <c r="E46" s="337"/>
      <c r="F46" s="337"/>
      <c r="G46" s="337"/>
      <c r="H46" s="337"/>
      <c r="I46" s="333"/>
      <c r="J46" s="333"/>
    </row>
    <row r="47" spans="1:10" s="327" customFormat="1" ht="13.5">
      <c r="A47" s="338" t="s">
        <v>603</v>
      </c>
      <c r="B47" s="338" t="s">
        <v>1</v>
      </c>
      <c r="C47" s="339"/>
      <c r="D47" s="339"/>
      <c r="E47" s="339"/>
      <c r="F47" s="339"/>
      <c r="G47" s="339"/>
      <c r="H47" s="339"/>
      <c r="I47" s="333"/>
      <c r="J47" s="333"/>
    </row>
    <row r="48" spans="1:10" s="327" customFormat="1" ht="13.5">
      <c r="A48" s="336" t="s">
        <v>605</v>
      </c>
      <c r="B48" s="336" t="s">
        <v>165</v>
      </c>
      <c r="C48" s="337">
        <v>90</v>
      </c>
      <c r="D48" s="337"/>
      <c r="E48" s="337">
        <f aca="true" t="shared" si="0" ref="E48:E53">D48*C48</f>
        <v>0</v>
      </c>
      <c r="F48" s="337"/>
      <c r="G48" s="337">
        <f>F48*C48</f>
        <v>0</v>
      </c>
      <c r="H48" s="337">
        <f>E48+G48</f>
        <v>0</v>
      </c>
      <c r="I48" s="333"/>
      <c r="J48" s="333"/>
    </row>
    <row r="49" spans="1:10" s="327" customFormat="1" ht="13.5">
      <c r="A49" s="336"/>
      <c r="B49" s="336"/>
      <c r="C49" s="337"/>
      <c r="D49" s="337"/>
      <c r="E49" s="337"/>
      <c r="F49" s="337"/>
      <c r="G49" s="337"/>
      <c r="H49" s="337"/>
      <c r="I49" s="333"/>
      <c r="J49" s="333"/>
    </row>
    <row r="50" spans="1:10" s="327" customFormat="1" ht="13.5">
      <c r="A50" s="338" t="s">
        <v>857</v>
      </c>
      <c r="B50" s="338" t="s">
        <v>1</v>
      </c>
      <c r="C50" s="339"/>
      <c r="D50" s="339"/>
      <c r="E50" s="339"/>
      <c r="F50" s="339"/>
      <c r="G50" s="339"/>
      <c r="H50" s="339"/>
      <c r="I50" s="333"/>
      <c r="J50" s="333"/>
    </row>
    <row r="51" spans="1:10" s="327" customFormat="1" ht="13.5">
      <c r="A51" s="336" t="s">
        <v>858</v>
      </c>
      <c r="B51" s="336" t="s">
        <v>165</v>
      </c>
      <c r="C51" s="337">
        <v>95</v>
      </c>
      <c r="D51" s="337"/>
      <c r="E51" s="337">
        <f t="shared" si="0"/>
        <v>0</v>
      </c>
      <c r="F51" s="337"/>
      <c r="G51" s="337">
        <f aca="true" t="shared" si="1" ref="G51:G58">F51*C51</f>
        <v>0</v>
      </c>
      <c r="H51" s="337">
        <f aca="true" t="shared" si="2" ref="H51:H58">E51+G51</f>
        <v>0</v>
      </c>
      <c r="I51" s="333"/>
      <c r="J51" s="333"/>
    </row>
    <row r="52" spans="1:10" s="327" customFormat="1" ht="13.5">
      <c r="A52" s="336" t="s">
        <v>859</v>
      </c>
      <c r="B52" s="336" t="s">
        <v>165</v>
      </c>
      <c r="C52" s="337">
        <v>125</v>
      </c>
      <c r="D52" s="337"/>
      <c r="E52" s="337">
        <f t="shared" si="0"/>
        <v>0</v>
      </c>
      <c r="F52" s="337"/>
      <c r="G52" s="337">
        <f t="shared" si="1"/>
        <v>0</v>
      </c>
      <c r="H52" s="337">
        <f t="shared" si="2"/>
        <v>0</v>
      </c>
      <c r="I52" s="333"/>
      <c r="J52" s="333"/>
    </row>
    <row r="53" spans="1:10" s="327" customFormat="1" ht="13.5">
      <c r="A53" s="336" t="s">
        <v>860</v>
      </c>
      <c r="B53" s="336" t="s">
        <v>583</v>
      </c>
      <c r="C53" s="337">
        <v>41</v>
      </c>
      <c r="D53" s="337"/>
      <c r="E53" s="337">
        <f t="shared" si="0"/>
        <v>0</v>
      </c>
      <c r="F53" s="337"/>
      <c r="G53" s="337">
        <f t="shared" si="1"/>
        <v>0</v>
      </c>
      <c r="H53" s="337">
        <f t="shared" si="2"/>
        <v>0</v>
      </c>
      <c r="I53" s="333"/>
      <c r="J53" s="333"/>
    </row>
    <row r="54" spans="1:10" s="327" customFormat="1" ht="13.5">
      <c r="A54" s="336" t="s">
        <v>861</v>
      </c>
      <c r="B54" s="336" t="s">
        <v>583</v>
      </c>
      <c r="C54" s="337">
        <v>30</v>
      </c>
      <c r="D54" s="337"/>
      <c r="E54" s="337">
        <f>D54*C54</f>
        <v>0</v>
      </c>
      <c r="F54" s="337"/>
      <c r="G54" s="337">
        <f t="shared" si="1"/>
        <v>0</v>
      </c>
      <c r="H54" s="337">
        <f t="shared" si="2"/>
        <v>0</v>
      </c>
      <c r="I54" s="333"/>
      <c r="J54" s="333"/>
    </row>
    <row r="55" spans="1:10" s="327" customFormat="1" ht="13.5">
      <c r="A55" s="336" t="s">
        <v>862</v>
      </c>
      <c r="B55" s="336" t="s">
        <v>583</v>
      </c>
      <c r="C55" s="337">
        <v>277</v>
      </c>
      <c r="D55" s="337"/>
      <c r="E55" s="337">
        <f>D55*C55</f>
        <v>0</v>
      </c>
      <c r="F55" s="337"/>
      <c r="G55" s="337">
        <f t="shared" si="1"/>
        <v>0</v>
      </c>
      <c r="H55" s="337">
        <f t="shared" si="2"/>
        <v>0</v>
      </c>
      <c r="I55" s="333"/>
      <c r="J55" s="333"/>
    </row>
    <row r="56" spans="1:10" s="327" customFormat="1" ht="13.5">
      <c r="A56" s="336" t="s">
        <v>863</v>
      </c>
      <c r="B56" s="336" t="s">
        <v>583</v>
      </c>
      <c r="C56" s="337">
        <v>300</v>
      </c>
      <c r="D56" s="337"/>
      <c r="E56" s="337">
        <f>D56*C56</f>
        <v>0</v>
      </c>
      <c r="F56" s="337"/>
      <c r="G56" s="337">
        <f t="shared" si="1"/>
        <v>0</v>
      </c>
      <c r="H56" s="337">
        <f t="shared" si="2"/>
        <v>0</v>
      </c>
      <c r="I56" s="333"/>
      <c r="J56" s="333"/>
    </row>
    <row r="57" spans="1:10" s="327" customFormat="1" ht="13.5">
      <c r="A57" s="336" t="s">
        <v>864</v>
      </c>
      <c r="B57" s="336" t="s">
        <v>583</v>
      </c>
      <c r="C57" s="337">
        <v>100</v>
      </c>
      <c r="D57" s="337"/>
      <c r="E57" s="337">
        <f>D57*C57</f>
        <v>0</v>
      </c>
      <c r="F57" s="337"/>
      <c r="G57" s="337">
        <f t="shared" si="1"/>
        <v>0</v>
      </c>
      <c r="H57" s="337">
        <f t="shared" si="2"/>
        <v>0</v>
      </c>
      <c r="I57" s="333"/>
      <c r="J57" s="333"/>
    </row>
    <row r="58" spans="1:10" s="327" customFormat="1" ht="13.5">
      <c r="A58" s="336" t="s">
        <v>865</v>
      </c>
      <c r="B58" s="336" t="s">
        <v>583</v>
      </c>
      <c r="C58" s="337">
        <v>58</v>
      </c>
      <c r="D58" s="337"/>
      <c r="E58" s="337">
        <f>D58*C58</f>
        <v>0</v>
      </c>
      <c r="F58" s="337"/>
      <c r="G58" s="337">
        <f t="shared" si="1"/>
        <v>0</v>
      </c>
      <c r="H58" s="337">
        <f t="shared" si="2"/>
        <v>0</v>
      </c>
      <c r="I58" s="333"/>
      <c r="J58" s="333"/>
    </row>
    <row r="59" spans="1:10" s="327" customFormat="1" ht="13.5">
      <c r="A59" s="336"/>
      <c r="B59" s="336"/>
      <c r="C59" s="337"/>
      <c r="D59" s="337"/>
      <c r="E59" s="337"/>
      <c r="F59" s="337"/>
      <c r="G59" s="337"/>
      <c r="H59" s="337"/>
      <c r="I59" s="333"/>
      <c r="J59" s="333"/>
    </row>
    <row r="60" spans="1:10" s="327" customFormat="1" ht="13.5">
      <c r="A60" s="338" t="s">
        <v>617</v>
      </c>
      <c r="B60" s="338" t="s">
        <v>1</v>
      </c>
      <c r="C60" s="339"/>
      <c r="D60" s="339"/>
      <c r="E60" s="339"/>
      <c r="F60" s="339"/>
      <c r="G60" s="339"/>
      <c r="H60" s="339"/>
      <c r="I60" s="333"/>
      <c r="J60" s="333"/>
    </row>
    <row r="61" spans="1:10" s="327" customFormat="1" ht="13.5">
      <c r="A61" s="336" t="s">
        <v>618</v>
      </c>
      <c r="B61" s="336" t="s">
        <v>583</v>
      </c>
      <c r="C61" s="337">
        <v>400</v>
      </c>
      <c r="D61" s="337"/>
      <c r="E61" s="337">
        <f>D61*C61</f>
        <v>0</v>
      </c>
      <c r="F61" s="337"/>
      <c r="G61" s="337">
        <f>F61*C61</f>
        <v>0</v>
      </c>
      <c r="H61" s="337">
        <f>E61+G61</f>
        <v>0</v>
      </c>
      <c r="I61" s="333"/>
      <c r="J61" s="333"/>
    </row>
    <row r="62" spans="1:10" s="327" customFormat="1" ht="13.5">
      <c r="A62" s="336" t="s">
        <v>619</v>
      </c>
      <c r="B62" s="336" t="s">
        <v>583</v>
      </c>
      <c r="C62" s="337">
        <v>400</v>
      </c>
      <c r="D62" s="337"/>
      <c r="E62" s="337">
        <f>D62*C62</f>
        <v>0</v>
      </c>
      <c r="F62" s="337"/>
      <c r="G62" s="337">
        <f>F62*C62</f>
        <v>0</v>
      </c>
      <c r="H62" s="337">
        <f>E62+G62</f>
        <v>0</v>
      </c>
      <c r="I62" s="333"/>
      <c r="J62" s="333"/>
    </row>
    <row r="63" spans="1:10" s="327" customFormat="1" ht="13.5">
      <c r="A63" s="336"/>
      <c r="B63" s="336"/>
      <c r="C63" s="337"/>
      <c r="D63" s="337"/>
      <c r="E63" s="337"/>
      <c r="F63" s="337"/>
      <c r="G63" s="337"/>
      <c r="H63" s="337"/>
      <c r="I63" s="333"/>
      <c r="J63" s="333"/>
    </row>
    <row r="64" spans="1:10" s="327" customFormat="1" ht="13.5">
      <c r="A64" s="338" t="s">
        <v>620</v>
      </c>
      <c r="B64" s="338" t="s">
        <v>1</v>
      </c>
      <c r="C64" s="339"/>
      <c r="D64" s="339"/>
      <c r="E64" s="339"/>
      <c r="F64" s="339"/>
      <c r="G64" s="339"/>
      <c r="H64" s="339"/>
      <c r="I64" s="333"/>
      <c r="J64" s="333"/>
    </row>
    <row r="65" spans="1:10" s="327" customFormat="1" ht="13.5">
      <c r="A65" s="336" t="s">
        <v>621</v>
      </c>
      <c r="B65" s="336" t="s">
        <v>583</v>
      </c>
      <c r="C65" s="349">
        <v>262</v>
      </c>
      <c r="D65" s="337"/>
      <c r="E65" s="337">
        <f>D65*C65</f>
        <v>0</v>
      </c>
      <c r="F65" s="337"/>
      <c r="G65" s="337">
        <f>F65*C65</f>
        <v>0</v>
      </c>
      <c r="H65" s="337">
        <f>E65+G65</f>
        <v>0</v>
      </c>
      <c r="I65" s="333"/>
      <c r="J65" s="333"/>
    </row>
    <row r="66" spans="1:10" s="327" customFormat="1" ht="13.5">
      <c r="A66" s="336" t="s">
        <v>866</v>
      </c>
      <c r="B66" s="336" t="s">
        <v>583</v>
      </c>
      <c r="C66" s="349">
        <v>57</v>
      </c>
      <c r="D66" s="337"/>
      <c r="E66" s="337">
        <f>D66*C66</f>
        <v>0</v>
      </c>
      <c r="F66" s="337"/>
      <c r="G66" s="337">
        <f>F66*C66</f>
        <v>0</v>
      </c>
      <c r="H66" s="337">
        <f>E66+G66</f>
        <v>0</v>
      </c>
      <c r="I66" s="333"/>
      <c r="J66" s="333"/>
    </row>
    <row r="67" spans="1:10" s="327" customFormat="1" ht="13.5">
      <c r="A67" s="336" t="s">
        <v>867</v>
      </c>
      <c r="B67" s="336" t="s">
        <v>583</v>
      </c>
      <c r="C67" s="349">
        <v>15</v>
      </c>
      <c r="D67" s="337"/>
      <c r="E67" s="337">
        <f>D67*C67</f>
        <v>0</v>
      </c>
      <c r="F67" s="337"/>
      <c r="G67" s="337">
        <f>F67*C67</f>
        <v>0</v>
      </c>
      <c r="H67" s="337">
        <f>E67+G67</f>
        <v>0</v>
      </c>
      <c r="I67" s="333"/>
      <c r="J67" s="333"/>
    </row>
    <row r="68" spans="1:10" s="327" customFormat="1" ht="13.5">
      <c r="A68" s="336" t="s">
        <v>868</v>
      </c>
      <c r="B68" s="336" t="s">
        <v>583</v>
      </c>
      <c r="C68" s="349">
        <v>3</v>
      </c>
      <c r="D68" s="337"/>
      <c r="E68" s="337">
        <f>D68*C68</f>
        <v>0</v>
      </c>
      <c r="F68" s="337"/>
      <c r="G68" s="337">
        <f>F68*C68</f>
        <v>0</v>
      </c>
      <c r="H68" s="337">
        <f>E68+G68</f>
        <v>0</v>
      </c>
      <c r="I68" s="333"/>
      <c r="J68" s="333"/>
    </row>
    <row r="69" spans="1:10" s="327" customFormat="1" ht="13.5">
      <c r="A69" s="338" t="s">
        <v>623</v>
      </c>
      <c r="B69" s="338" t="s">
        <v>1</v>
      </c>
      <c r="C69" s="339"/>
      <c r="D69" s="339"/>
      <c r="E69" s="339"/>
      <c r="F69" s="339"/>
      <c r="G69" s="339"/>
      <c r="H69" s="339"/>
      <c r="I69" s="333"/>
      <c r="J69" s="333"/>
    </row>
    <row r="70" spans="1:10" s="327" customFormat="1" ht="13.5">
      <c r="A70" s="336" t="s">
        <v>869</v>
      </c>
      <c r="B70" s="336" t="s">
        <v>583</v>
      </c>
      <c r="C70" s="337">
        <v>1</v>
      </c>
      <c r="D70" s="337"/>
      <c r="E70" s="337">
        <f>D70*C70</f>
        <v>0</v>
      </c>
      <c r="F70" s="337"/>
      <c r="G70" s="337">
        <f>F70*C70</f>
        <v>0</v>
      </c>
      <c r="H70" s="337">
        <f>E70+G70</f>
        <v>0</v>
      </c>
      <c r="I70" s="333"/>
      <c r="J70" s="333"/>
    </row>
    <row r="71" spans="1:10" s="327" customFormat="1" ht="13.5">
      <c r="A71" s="336" t="s">
        <v>625</v>
      </c>
      <c r="B71" s="336" t="s">
        <v>583</v>
      </c>
      <c r="C71" s="349">
        <v>88</v>
      </c>
      <c r="D71" s="337"/>
      <c r="E71" s="337">
        <f>D71*C71</f>
        <v>0</v>
      </c>
      <c r="F71" s="337"/>
      <c r="G71" s="337">
        <f>F71*C71</f>
        <v>0</v>
      </c>
      <c r="H71" s="337">
        <f>E71+G71</f>
        <v>0</v>
      </c>
      <c r="I71" s="333"/>
      <c r="J71" s="333"/>
    </row>
    <row r="72" spans="1:10" s="327" customFormat="1" ht="13.5">
      <c r="A72" s="336" t="s">
        <v>626</v>
      </c>
      <c r="B72" s="336" t="s">
        <v>583</v>
      </c>
      <c r="C72" s="349">
        <v>14</v>
      </c>
      <c r="D72" s="337"/>
      <c r="E72" s="337">
        <f>D72*C72</f>
        <v>0</v>
      </c>
      <c r="F72" s="337"/>
      <c r="G72" s="337">
        <f>F72*C72</f>
        <v>0</v>
      </c>
      <c r="H72" s="337">
        <f>E72+G72</f>
        <v>0</v>
      </c>
      <c r="I72" s="333"/>
      <c r="J72" s="333"/>
    </row>
    <row r="73" spans="1:10" s="327" customFormat="1" ht="13.5">
      <c r="A73" s="336" t="s">
        <v>627</v>
      </c>
      <c r="B73" s="336" t="s">
        <v>583</v>
      </c>
      <c r="C73" s="349">
        <v>28</v>
      </c>
      <c r="D73" s="337"/>
      <c r="E73" s="337">
        <f>D73*C73</f>
        <v>0</v>
      </c>
      <c r="F73" s="337"/>
      <c r="G73" s="337">
        <f>F73*C73</f>
        <v>0</v>
      </c>
      <c r="H73" s="337">
        <f>E73+G73</f>
        <v>0</v>
      </c>
      <c r="I73" s="333"/>
      <c r="J73" s="333"/>
    </row>
    <row r="74" spans="1:10" s="327" customFormat="1" ht="13.5">
      <c r="A74" s="336" t="s">
        <v>870</v>
      </c>
      <c r="B74" s="336" t="s">
        <v>583</v>
      </c>
      <c r="C74" s="349">
        <v>7</v>
      </c>
      <c r="D74" s="337"/>
      <c r="E74" s="337">
        <f>D74*C74</f>
        <v>0</v>
      </c>
      <c r="F74" s="337"/>
      <c r="G74" s="337">
        <f>F74*C74</f>
        <v>0</v>
      </c>
      <c r="H74" s="337">
        <f>E74+G74</f>
        <v>0</v>
      </c>
      <c r="I74" s="333"/>
      <c r="J74" s="333"/>
    </row>
    <row r="75" spans="1:10" s="327" customFormat="1" ht="13.5">
      <c r="A75" s="338" t="s">
        <v>628</v>
      </c>
      <c r="B75" s="338" t="s">
        <v>1</v>
      </c>
      <c r="C75" s="339"/>
      <c r="D75" s="339"/>
      <c r="E75" s="339"/>
      <c r="F75" s="339"/>
      <c r="G75" s="339"/>
      <c r="H75" s="339"/>
      <c r="I75" s="333"/>
      <c r="J75" s="333"/>
    </row>
    <row r="76" spans="1:10" s="327" customFormat="1" ht="13.5">
      <c r="A76" s="336" t="s">
        <v>629</v>
      </c>
      <c r="B76" s="336" t="s">
        <v>583</v>
      </c>
      <c r="C76" s="337">
        <v>23</v>
      </c>
      <c r="D76" s="337"/>
      <c r="E76" s="337">
        <f aca="true" t="shared" si="3" ref="E76:E89">D76*C76</f>
        <v>0</v>
      </c>
      <c r="F76" s="337"/>
      <c r="G76" s="337">
        <f aca="true" t="shared" si="4" ref="G76:G89">F76*C76</f>
        <v>0</v>
      </c>
      <c r="H76" s="337">
        <f aca="true" t="shared" si="5" ref="H76:H89">E76+G76</f>
        <v>0</v>
      </c>
      <c r="I76" s="333"/>
      <c r="J76" s="333"/>
    </row>
    <row r="77" spans="1:10" s="327" customFormat="1" ht="13.5">
      <c r="A77" s="336" t="s">
        <v>926</v>
      </c>
      <c r="B77" s="336" t="s">
        <v>583</v>
      </c>
      <c r="C77" s="337">
        <v>1</v>
      </c>
      <c r="D77" s="341"/>
      <c r="E77" s="341">
        <f t="shared" si="3"/>
        <v>0</v>
      </c>
      <c r="F77" s="341"/>
      <c r="G77" s="341">
        <f t="shared" si="4"/>
        <v>0</v>
      </c>
      <c r="H77" s="341">
        <f t="shared" si="5"/>
        <v>0</v>
      </c>
      <c r="I77" s="333"/>
      <c r="J77" s="333"/>
    </row>
    <row r="78" spans="1:10" s="327" customFormat="1" ht="13.5">
      <c r="A78" s="336" t="s">
        <v>927</v>
      </c>
      <c r="B78" s="336" t="s">
        <v>583</v>
      </c>
      <c r="C78" s="337">
        <v>1</v>
      </c>
      <c r="D78" s="341"/>
      <c r="E78" s="341">
        <f t="shared" si="3"/>
        <v>0</v>
      </c>
      <c r="F78" s="341"/>
      <c r="G78" s="341">
        <f t="shared" si="4"/>
        <v>0</v>
      </c>
      <c r="H78" s="341">
        <f t="shared" si="5"/>
        <v>0</v>
      </c>
      <c r="I78" s="333"/>
      <c r="J78" s="333"/>
    </row>
    <row r="79" spans="1:10" s="327" customFormat="1" ht="13.5">
      <c r="A79" s="336" t="s">
        <v>871</v>
      </c>
      <c r="B79" s="336" t="s">
        <v>583</v>
      </c>
      <c r="C79" s="337">
        <v>211</v>
      </c>
      <c r="D79" s="341"/>
      <c r="E79" s="341">
        <f t="shared" si="3"/>
        <v>0</v>
      </c>
      <c r="F79" s="341"/>
      <c r="G79" s="341">
        <f t="shared" si="4"/>
        <v>0</v>
      </c>
      <c r="H79" s="341">
        <f t="shared" si="5"/>
        <v>0</v>
      </c>
      <c r="I79" s="333"/>
      <c r="J79" s="333"/>
    </row>
    <row r="80" spans="1:10" s="327" customFormat="1" ht="13.5">
      <c r="A80" s="336" t="s">
        <v>872</v>
      </c>
      <c r="B80" s="336" t="s">
        <v>583</v>
      </c>
      <c r="C80" s="337">
        <v>1</v>
      </c>
      <c r="D80" s="341"/>
      <c r="E80" s="341">
        <f t="shared" si="3"/>
        <v>0</v>
      </c>
      <c r="F80" s="341"/>
      <c r="G80" s="341">
        <f t="shared" si="4"/>
        <v>0</v>
      </c>
      <c r="H80" s="341">
        <f t="shared" si="5"/>
        <v>0</v>
      </c>
      <c r="I80" s="333"/>
      <c r="J80" s="333"/>
    </row>
    <row r="81" spans="1:10" ht="13.5">
      <c r="A81" s="336" t="s">
        <v>873</v>
      </c>
      <c r="B81" s="336" t="s">
        <v>583</v>
      </c>
      <c r="C81" s="337">
        <v>3</v>
      </c>
      <c r="D81" s="341"/>
      <c r="E81" s="341">
        <f t="shared" si="3"/>
        <v>0</v>
      </c>
      <c r="F81" s="341"/>
      <c r="G81" s="341">
        <f t="shared" si="4"/>
        <v>0</v>
      </c>
      <c r="H81" s="341">
        <f t="shared" si="5"/>
        <v>0</v>
      </c>
      <c r="I81" s="333"/>
      <c r="J81" s="333"/>
    </row>
    <row r="82" spans="1:10" ht="13.5">
      <c r="A82" s="336" t="s">
        <v>874</v>
      </c>
      <c r="B82" s="336" t="s">
        <v>583</v>
      </c>
      <c r="C82" s="337">
        <v>4</v>
      </c>
      <c r="D82" s="341"/>
      <c r="E82" s="341">
        <f t="shared" si="3"/>
        <v>0</v>
      </c>
      <c r="F82" s="341"/>
      <c r="G82" s="341">
        <f t="shared" si="4"/>
        <v>0</v>
      </c>
      <c r="H82" s="341">
        <f t="shared" si="5"/>
        <v>0</v>
      </c>
      <c r="I82" s="333"/>
      <c r="J82" s="333"/>
    </row>
    <row r="83" spans="1:10" ht="13.5">
      <c r="A83" s="336" t="s">
        <v>875</v>
      </c>
      <c r="B83" s="336" t="s">
        <v>583</v>
      </c>
      <c r="C83" s="337">
        <v>15</v>
      </c>
      <c r="D83" s="341"/>
      <c r="E83" s="341">
        <f t="shared" si="3"/>
        <v>0</v>
      </c>
      <c r="F83" s="341"/>
      <c r="G83" s="341">
        <f t="shared" si="4"/>
        <v>0</v>
      </c>
      <c r="H83" s="341">
        <f t="shared" si="5"/>
        <v>0</v>
      </c>
      <c r="I83" s="333"/>
      <c r="J83" s="333"/>
    </row>
    <row r="84" spans="1:10" ht="13.5">
      <c r="A84" s="336" t="s">
        <v>637</v>
      </c>
      <c r="B84" s="336" t="s">
        <v>583</v>
      </c>
      <c r="C84" s="337">
        <v>22</v>
      </c>
      <c r="D84" s="341"/>
      <c r="E84" s="341">
        <f t="shared" si="3"/>
        <v>0</v>
      </c>
      <c r="F84" s="341"/>
      <c r="G84" s="341">
        <f t="shared" si="4"/>
        <v>0</v>
      </c>
      <c r="H84" s="341">
        <f t="shared" si="5"/>
        <v>0</v>
      </c>
      <c r="I84" s="333"/>
      <c r="J84" s="333"/>
    </row>
    <row r="85" spans="1:10" ht="13.5">
      <c r="A85" s="348" t="s">
        <v>928</v>
      </c>
      <c r="B85" s="348" t="s">
        <v>583</v>
      </c>
      <c r="C85" s="349">
        <v>24</v>
      </c>
      <c r="D85" s="349"/>
      <c r="E85" s="349">
        <f t="shared" si="3"/>
        <v>0</v>
      </c>
      <c r="F85" s="349"/>
      <c r="G85" s="349">
        <f t="shared" si="4"/>
        <v>0</v>
      </c>
      <c r="H85" s="349">
        <f t="shared" si="5"/>
        <v>0</v>
      </c>
      <c r="I85" s="333"/>
      <c r="J85" s="333"/>
    </row>
    <row r="86" spans="1:10" ht="13.5">
      <c r="A86" s="348" t="s">
        <v>929</v>
      </c>
      <c r="B86" s="348" t="s">
        <v>583</v>
      </c>
      <c r="C86" s="349">
        <v>1</v>
      </c>
      <c r="D86" s="349"/>
      <c r="E86" s="349">
        <f t="shared" si="3"/>
        <v>0</v>
      </c>
      <c r="F86" s="349"/>
      <c r="G86" s="349">
        <f t="shared" si="4"/>
        <v>0</v>
      </c>
      <c r="H86" s="349">
        <f t="shared" si="5"/>
        <v>0</v>
      </c>
      <c r="I86" s="333"/>
      <c r="J86" s="333"/>
    </row>
    <row r="87" spans="1:10" ht="13.5">
      <c r="A87" s="336" t="s">
        <v>876</v>
      </c>
      <c r="B87" s="336" t="s">
        <v>583</v>
      </c>
      <c r="C87" s="337">
        <v>20</v>
      </c>
      <c r="D87" s="341"/>
      <c r="E87" s="341">
        <f t="shared" si="3"/>
        <v>0</v>
      </c>
      <c r="F87" s="341"/>
      <c r="G87" s="341">
        <f t="shared" si="4"/>
        <v>0</v>
      </c>
      <c r="H87" s="341">
        <f t="shared" si="5"/>
        <v>0</v>
      </c>
      <c r="I87" s="333"/>
      <c r="J87" s="333"/>
    </row>
    <row r="88" spans="1:11" s="557" customFormat="1" ht="13.5">
      <c r="A88" s="336" t="s">
        <v>921</v>
      </c>
      <c r="B88" s="336" t="s">
        <v>583</v>
      </c>
      <c r="C88" s="337">
        <v>18</v>
      </c>
      <c r="D88" s="341"/>
      <c r="E88" s="341">
        <f t="shared" si="3"/>
        <v>0</v>
      </c>
      <c r="F88" s="341"/>
      <c r="G88" s="341">
        <f t="shared" si="4"/>
        <v>0</v>
      </c>
      <c r="H88" s="341">
        <f t="shared" si="5"/>
        <v>0</v>
      </c>
      <c r="I88" s="555"/>
      <c r="J88" s="555"/>
      <c r="K88" s="556"/>
    </row>
    <row r="89" spans="1:10" ht="13.5">
      <c r="A89" s="336" t="s">
        <v>643</v>
      </c>
      <c r="B89" s="336" t="s">
        <v>583</v>
      </c>
      <c r="C89" s="337">
        <f>SUM(C76:C87)</f>
        <v>326</v>
      </c>
      <c r="D89" s="341"/>
      <c r="E89" s="341">
        <f t="shared" si="3"/>
        <v>0</v>
      </c>
      <c r="F89" s="341"/>
      <c r="G89" s="341">
        <f t="shared" si="4"/>
        <v>0</v>
      </c>
      <c r="H89" s="341">
        <f t="shared" si="5"/>
        <v>0</v>
      </c>
      <c r="I89" s="333"/>
      <c r="J89" s="333"/>
    </row>
    <row r="90" spans="1:10" ht="13.5">
      <c r="A90" s="336" t="s">
        <v>1</v>
      </c>
      <c r="B90" s="336" t="s">
        <v>1</v>
      </c>
      <c r="C90" s="337"/>
      <c r="D90" s="337"/>
      <c r="E90" s="337"/>
      <c r="F90" s="337"/>
      <c r="G90" s="337"/>
      <c r="H90" s="337"/>
      <c r="I90" s="333"/>
      <c r="J90" s="345"/>
    </row>
    <row r="91" spans="1:10" ht="13.5">
      <c r="A91" s="338" t="s">
        <v>223</v>
      </c>
      <c r="B91" s="338" t="s">
        <v>1</v>
      </c>
      <c r="C91" s="339"/>
      <c r="D91" s="339"/>
      <c r="E91" s="339"/>
      <c r="F91" s="339"/>
      <c r="G91" s="339"/>
      <c r="H91" s="339"/>
      <c r="I91" s="333"/>
      <c r="J91" s="333"/>
    </row>
    <row r="92" spans="1:10" ht="13.5">
      <c r="A92" s="336" t="s">
        <v>645</v>
      </c>
      <c r="B92" s="336" t="s">
        <v>226</v>
      </c>
      <c r="C92" s="337">
        <v>510</v>
      </c>
      <c r="D92" s="337"/>
      <c r="E92" s="337">
        <f aca="true" t="shared" si="6" ref="E92:E103">D92*C92</f>
        <v>0</v>
      </c>
      <c r="F92" s="337"/>
      <c r="G92" s="337">
        <f aca="true" t="shared" si="7" ref="G92:G103">F92*C92</f>
        <v>0</v>
      </c>
      <c r="H92" s="337">
        <f aca="true" t="shared" si="8" ref="H92:H103">E92+G92</f>
        <v>0</v>
      </c>
      <c r="I92" s="333"/>
      <c r="J92" s="337"/>
    </row>
    <row r="93" spans="1:10" ht="13.5">
      <c r="A93" s="336" t="s">
        <v>647</v>
      </c>
      <c r="B93" s="336" t="s">
        <v>226</v>
      </c>
      <c r="C93" s="337">
        <v>10</v>
      </c>
      <c r="D93" s="337"/>
      <c r="E93" s="337">
        <f t="shared" si="6"/>
        <v>0</v>
      </c>
      <c r="F93" s="337"/>
      <c r="G93" s="337">
        <f t="shared" si="7"/>
        <v>0</v>
      </c>
      <c r="H93" s="337">
        <f t="shared" si="8"/>
        <v>0</v>
      </c>
      <c r="I93" s="333"/>
      <c r="J93" s="337"/>
    </row>
    <row r="94" spans="1:10" ht="13.5">
      <c r="A94" s="336" t="s">
        <v>877</v>
      </c>
      <c r="B94" s="336" t="s">
        <v>226</v>
      </c>
      <c r="C94" s="337">
        <v>100</v>
      </c>
      <c r="D94" s="337"/>
      <c r="E94" s="337">
        <f t="shared" si="6"/>
        <v>0</v>
      </c>
      <c r="F94" s="337"/>
      <c r="G94" s="337">
        <f t="shared" si="7"/>
        <v>0</v>
      </c>
      <c r="H94" s="337">
        <f t="shared" si="8"/>
        <v>0</v>
      </c>
      <c r="I94" s="333"/>
      <c r="J94" s="337"/>
    </row>
    <row r="95" spans="1:10" ht="13.5">
      <c r="A95" s="336" t="s">
        <v>649</v>
      </c>
      <c r="B95" s="336" t="s">
        <v>650</v>
      </c>
      <c r="C95" s="337">
        <v>1</v>
      </c>
      <c r="D95" s="337"/>
      <c r="E95" s="337">
        <f t="shared" si="6"/>
        <v>0</v>
      </c>
      <c r="F95" s="337"/>
      <c r="G95" s="337">
        <f t="shared" si="7"/>
        <v>0</v>
      </c>
      <c r="H95" s="337">
        <f t="shared" si="8"/>
        <v>0</v>
      </c>
      <c r="I95" s="333"/>
      <c r="J95" s="337"/>
    </row>
    <row r="96" spans="1:11" s="344" customFormat="1" ht="13.5">
      <c r="A96" s="340" t="s">
        <v>878</v>
      </c>
      <c r="B96" s="340" t="s">
        <v>583</v>
      </c>
      <c r="C96" s="341">
        <v>120</v>
      </c>
      <c r="D96" s="341"/>
      <c r="E96" s="341">
        <f t="shared" si="6"/>
        <v>0</v>
      </c>
      <c r="F96" s="341"/>
      <c r="G96" s="341">
        <f t="shared" si="7"/>
        <v>0</v>
      </c>
      <c r="H96" s="341">
        <f t="shared" si="8"/>
        <v>0</v>
      </c>
      <c r="I96" s="342"/>
      <c r="J96" s="341"/>
      <c r="K96" s="343"/>
    </row>
    <row r="97" spans="1:10" ht="13.5">
      <c r="A97" s="336" t="s">
        <v>652</v>
      </c>
      <c r="B97" s="336" t="s">
        <v>226</v>
      </c>
      <c r="C97" s="337">
        <v>120</v>
      </c>
      <c r="D97" s="337"/>
      <c r="E97" s="337">
        <f t="shared" si="6"/>
        <v>0</v>
      </c>
      <c r="F97" s="337"/>
      <c r="G97" s="337">
        <f t="shared" si="7"/>
        <v>0</v>
      </c>
      <c r="H97" s="337">
        <f t="shared" si="8"/>
        <v>0</v>
      </c>
      <c r="I97" s="333"/>
      <c r="J97" s="337"/>
    </row>
    <row r="98" spans="1:10" ht="13.5">
      <c r="A98" s="336" t="s">
        <v>653</v>
      </c>
      <c r="B98" s="336" t="s">
        <v>226</v>
      </c>
      <c r="C98" s="337">
        <v>120</v>
      </c>
      <c r="D98" s="337"/>
      <c r="E98" s="337">
        <f t="shared" si="6"/>
        <v>0</v>
      </c>
      <c r="F98" s="337"/>
      <c r="G98" s="337">
        <f t="shared" si="7"/>
        <v>0</v>
      </c>
      <c r="H98" s="337">
        <f t="shared" si="8"/>
        <v>0</v>
      </c>
      <c r="I98" s="333"/>
      <c r="J98" s="337"/>
    </row>
    <row r="99" spans="1:10" ht="13.5">
      <c r="A99" s="336" t="s">
        <v>879</v>
      </c>
      <c r="B99" s="336" t="s">
        <v>226</v>
      </c>
      <c r="C99" s="337">
        <v>60</v>
      </c>
      <c r="D99" s="337"/>
      <c r="E99" s="337">
        <f t="shared" si="6"/>
        <v>0</v>
      </c>
      <c r="F99" s="337"/>
      <c r="G99" s="337">
        <f t="shared" si="7"/>
        <v>0</v>
      </c>
      <c r="H99" s="337">
        <f t="shared" si="8"/>
        <v>0</v>
      </c>
      <c r="I99" s="333"/>
      <c r="J99" s="337"/>
    </row>
    <row r="100" spans="1:10" s="327" customFormat="1" ht="13.5">
      <c r="A100" s="336" t="s">
        <v>655</v>
      </c>
      <c r="B100" s="336" t="s">
        <v>226</v>
      </c>
      <c r="C100" s="337">
        <v>10</v>
      </c>
      <c r="D100" s="337"/>
      <c r="E100" s="337">
        <f t="shared" si="6"/>
        <v>0</v>
      </c>
      <c r="F100" s="337"/>
      <c r="G100" s="337">
        <f t="shared" si="7"/>
        <v>0</v>
      </c>
      <c r="H100" s="337">
        <f t="shared" si="8"/>
        <v>0</v>
      </c>
      <c r="I100" s="333"/>
      <c r="J100" s="337"/>
    </row>
    <row r="101" spans="1:10" s="327" customFormat="1" ht="13.5">
      <c r="A101" s="336" t="s">
        <v>656</v>
      </c>
      <c r="B101" s="336" t="s">
        <v>226</v>
      </c>
      <c r="C101" s="337">
        <v>20</v>
      </c>
      <c r="D101" s="337"/>
      <c r="E101" s="337">
        <f t="shared" si="6"/>
        <v>0</v>
      </c>
      <c r="F101" s="337"/>
      <c r="G101" s="337">
        <f t="shared" si="7"/>
        <v>0</v>
      </c>
      <c r="H101" s="337">
        <f t="shared" si="8"/>
        <v>0</v>
      </c>
      <c r="I101" s="333"/>
      <c r="J101" s="337"/>
    </row>
    <row r="102" spans="1:10" s="327" customFormat="1" ht="13.5">
      <c r="A102" s="336" t="s">
        <v>657</v>
      </c>
      <c r="B102" s="336" t="s">
        <v>226</v>
      </c>
      <c r="C102" s="337">
        <v>10</v>
      </c>
      <c r="D102" s="337"/>
      <c r="E102" s="337">
        <f t="shared" si="6"/>
        <v>0</v>
      </c>
      <c r="F102" s="337"/>
      <c r="G102" s="337">
        <f t="shared" si="7"/>
        <v>0</v>
      </c>
      <c r="H102" s="337">
        <f t="shared" si="8"/>
        <v>0</v>
      </c>
      <c r="I102" s="333"/>
      <c r="J102" s="337"/>
    </row>
    <row r="103" spans="1:10" s="327" customFormat="1" ht="13.5">
      <c r="A103" s="336" t="s">
        <v>658</v>
      </c>
      <c r="B103" s="336" t="s">
        <v>226</v>
      </c>
      <c r="C103" s="337">
        <v>40</v>
      </c>
      <c r="D103" s="337"/>
      <c r="E103" s="337">
        <f t="shared" si="6"/>
        <v>0</v>
      </c>
      <c r="F103" s="337"/>
      <c r="G103" s="337">
        <f t="shared" si="7"/>
        <v>0</v>
      </c>
      <c r="H103" s="337">
        <f t="shared" si="8"/>
        <v>0</v>
      </c>
      <c r="I103" s="333"/>
      <c r="J103" s="337"/>
    </row>
    <row r="104" spans="1:10" s="327" customFormat="1" ht="13.5">
      <c r="A104" s="336" t="s">
        <v>659</v>
      </c>
      <c r="B104" s="336" t="s">
        <v>226</v>
      </c>
      <c r="C104" s="337">
        <v>40</v>
      </c>
      <c r="D104" s="337"/>
      <c r="E104" s="337">
        <v>0</v>
      </c>
      <c r="F104" s="337"/>
      <c r="G104" s="337"/>
      <c r="H104" s="337"/>
      <c r="I104" s="333"/>
      <c r="J104" s="337"/>
    </row>
    <row r="105" spans="1:10" s="327" customFormat="1" ht="13.5">
      <c r="A105" s="336" t="s">
        <v>660</v>
      </c>
      <c r="B105" s="336" t="s">
        <v>226</v>
      </c>
      <c r="C105" s="337">
        <v>40</v>
      </c>
      <c r="D105" s="337"/>
      <c r="E105" s="337">
        <v>0</v>
      </c>
      <c r="F105" s="337"/>
      <c r="G105" s="337"/>
      <c r="H105" s="337"/>
      <c r="I105" s="333"/>
      <c r="J105" s="345"/>
    </row>
    <row r="106" spans="1:10" s="327" customFormat="1" ht="13.5">
      <c r="A106" s="336" t="s">
        <v>661</v>
      </c>
      <c r="B106" s="336" t="s">
        <v>226</v>
      </c>
      <c r="C106" s="337">
        <v>20</v>
      </c>
      <c r="D106" s="337"/>
      <c r="E106" s="337">
        <v>0</v>
      </c>
      <c r="F106" s="337"/>
      <c r="G106" s="337"/>
      <c r="H106" s="337"/>
      <c r="I106" s="333"/>
      <c r="J106" s="333"/>
    </row>
    <row r="107" spans="1:10" s="327" customFormat="1" ht="13.5">
      <c r="A107" s="336" t="s">
        <v>662</v>
      </c>
      <c r="B107" s="336" t="s">
        <v>1</v>
      </c>
      <c r="C107" s="337"/>
      <c r="D107" s="337"/>
      <c r="E107" s="337"/>
      <c r="F107" s="337"/>
      <c r="G107" s="337"/>
      <c r="H107" s="337">
        <f>E107</f>
        <v>0</v>
      </c>
      <c r="I107" s="333"/>
      <c r="J107" s="333"/>
    </row>
    <row r="108" spans="1:10" s="327" customFormat="1" ht="13.5">
      <c r="A108" s="334" t="s">
        <v>663</v>
      </c>
      <c r="B108" s="334" t="s">
        <v>1</v>
      </c>
      <c r="C108" s="335"/>
      <c r="D108" s="335"/>
      <c r="E108" s="335">
        <f>SUM(E34:E107)</f>
        <v>0</v>
      </c>
      <c r="F108" s="335"/>
      <c r="G108" s="335">
        <f>SUM(G34:G107)</f>
        <v>0</v>
      </c>
      <c r="H108" s="335"/>
      <c r="I108" s="333"/>
      <c r="J108" s="333"/>
    </row>
    <row r="109" spans="1:10" s="327" customFormat="1" ht="13.5">
      <c r="A109" s="336" t="s">
        <v>1</v>
      </c>
      <c r="B109" s="336" t="s">
        <v>1</v>
      </c>
      <c r="C109" s="337"/>
      <c r="D109" s="337"/>
      <c r="E109" s="337"/>
      <c r="F109" s="337"/>
      <c r="G109" s="337"/>
      <c r="H109" s="337"/>
      <c r="I109" s="333"/>
      <c r="J109" s="333"/>
    </row>
    <row r="110" spans="1:10" s="327" customFormat="1" ht="13.5">
      <c r="A110" s="346" t="s">
        <v>664</v>
      </c>
      <c r="B110" s="346" t="s">
        <v>1</v>
      </c>
      <c r="C110" s="347"/>
      <c r="D110" s="347"/>
      <c r="E110" s="347"/>
      <c r="F110" s="347"/>
      <c r="G110" s="347"/>
      <c r="H110" s="347"/>
      <c r="I110" s="326"/>
      <c r="J110" s="326"/>
    </row>
    <row r="111" spans="1:10" s="327" customFormat="1" ht="13.5">
      <c r="A111" s="348" t="s">
        <v>880</v>
      </c>
      <c r="B111" s="348"/>
      <c r="C111" s="349"/>
      <c r="D111" s="349"/>
      <c r="E111" s="349"/>
      <c r="F111" s="349"/>
      <c r="G111" s="349"/>
      <c r="H111" s="349"/>
      <c r="I111" s="326"/>
      <c r="J111" s="326"/>
    </row>
    <row r="112" spans="1:10" s="327" customFormat="1" ht="13.5">
      <c r="A112" s="348" t="s">
        <v>666</v>
      </c>
      <c r="B112" s="348" t="s">
        <v>226</v>
      </c>
      <c r="C112" s="349">
        <v>120</v>
      </c>
      <c r="D112" s="349"/>
      <c r="E112" s="349">
        <f>D112*C112</f>
        <v>0</v>
      </c>
      <c r="F112" s="349"/>
      <c r="G112" s="349">
        <f aca="true" t="shared" si="9" ref="G112:G117">F112*C112</f>
        <v>0</v>
      </c>
      <c r="H112" s="349">
        <f aca="true" t="shared" si="10" ref="H112:H117">E112+G112</f>
        <v>0</v>
      </c>
      <c r="I112" s="326"/>
      <c r="J112" s="326"/>
    </row>
    <row r="113" spans="1:10" s="327" customFormat="1" ht="13.5">
      <c r="A113" s="348" t="s">
        <v>881</v>
      </c>
      <c r="B113" s="348" t="s">
        <v>165</v>
      </c>
      <c r="C113" s="349">
        <v>3500</v>
      </c>
      <c r="D113" s="349"/>
      <c r="E113" s="349">
        <f>D113*C113</f>
        <v>0</v>
      </c>
      <c r="F113" s="349"/>
      <c r="G113" s="349">
        <f t="shared" si="9"/>
        <v>0</v>
      </c>
      <c r="H113" s="349">
        <f t="shared" si="10"/>
        <v>0</v>
      </c>
      <c r="I113" s="326"/>
      <c r="J113" s="326"/>
    </row>
    <row r="114" spans="1:10" s="327" customFormat="1" ht="13.5">
      <c r="A114" s="348" t="s">
        <v>882</v>
      </c>
      <c r="B114" s="348" t="s">
        <v>165</v>
      </c>
      <c r="C114" s="349">
        <v>3500</v>
      </c>
      <c r="D114" s="349"/>
      <c r="E114" s="349">
        <v>0</v>
      </c>
      <c r="F114" s="349"/>
      <c r="G114" s="349">
        <f t="shared" si="9"/>
        <v>0</v>
      </c>
      <c r="H114" s="349">
        <f t="shared" si="10"/>
        <v>0</v>
      </c>
      <c r="I114" s="326"/>
      <c r="J114" s="326"/>
    </row>
    <row r="115" spans="1:10" s="327" customFormat="1" ht="13.5">
      <c r="A115" s="348" t="s">
        <v>608</v>
      </c>
      <c r="B115" s="348" t="s">
        <v>609</v>
      </c>
      <c r="C115" s="349">
        <v>300</v>
      </c>
      <c r="D115" s="349"/>
      <c r="E115" s="349">
        <f>D115*C115</f>
        <v>0</v>
      </c>
      <c r="F115" s="349"/>
      <c r="G115" s="349">
        <f t="shared" si="9"/>
        <v>0</v>
      </c>
      <c r="H115" s="349">
        <f t="shared" si="10"/>
        <v>0</v>
      </c>
      <c r="I115" s="326"/>
      <c r="J115" s="326"/>
    </row>
    <row r="116" spans="1:8" ht="13.5">
      <c r="A116" s="348" t="s">
        <v>669</v>
      </c>
      <c r="B116" s="348" t="s">
        <v>226</v>
      </c>
      <c r="C116" s="349">
        <v>120</v>
      </c>
      <c r="D116" s="349"/>
      <c r="E116" s="349">
        <f>D116*C116</f>
        <v>0</v>
      </c>
      <c r="F116" s="349"/>
      <c r="G116" s="349">
        <f t="shared" si="9"/>
        <v>0</v>
      </c>
      <c r="H116" s="349">
        <f t="shared" si="10"/>
        <v>0</v>
      </c>
    </row>
    <row r="117" spans="1:8" ht="13.5">
      <c r="A117" s="348" t="s">
        <v>670</v>
      </c>
      <c r="B117" s="348" t="s">
        <v>650</v>
      </c>
      <c r="C117" s="349">
        <v>1</v>
      </c>
      <c r="D117" s="349"/>
      <c r="E117" s="349">
        <f>D117*C117</f>
        <v>0</v>
      </c>
      <c r="F117" s="349"/>
      <c r="G117" s="349">
        <f t="shared" si="9"/>
        <v>0</v>
      </c>
      <c r="H117" s="349">
        <f t="shared" si="10"/>
        <v>0</v>
      </c>
    </row>
    <row r="118" spans="1:8" ht="13.5">
      <c r="A118" s="525" t="s">
        <v>883</v>
      </c>
      <c r="B118" s="525"/>
      <c r="C118" s="526"/>
      <c r="D118" s="526"/>
      <c r="E118" s="526"/>
      <c r="F118" s="526"/>
      <c r="G118" s="526"/>
      <c r="H118" s="526">
        <f>SUM(H112:H117)</f>
        <v>0</v>
      </c>
    </row>
    <row r="119" spans="1:2" ht="13.5">
      <c r="A119" s="325"/>
      <c r="B119" s="324"/>
    </row>
    <row r="120" spans="1:2" ht="13.5">
      <c r="A120" s="325"/>
      <c r="B120" s="354"/>
    </row>
    <row r="121" spans="1:2" ht="13.5">
      <c r="A121" s="325"/>
      <c r="B121" s="354"/>
    </row>
    <row r="122" spans="1:2" ht="13.5">
      <c r="A122" s="325"/>
      <c r="B122" s="354"/>
    </row>
    <row r="123" spans="1:2" ht="13.5">
      <c r="A123" s="325"/>
      <c r="B123" s="354"/>
    </row>
  </sheetData>
  <printOptions horizontalCentered="1"/>
  <pageMargins left="0.5118110236220472" right="0.5118110236220472" top="0.5905511811023623" bottom="0" header="0.31496062992125984" footer="0.31496062992125984"/>
  <pageSetup horizontalDpi="600" verticalDpi="600" orientation="portrait" paperSize="9" scale="63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Zahradnikova-PC\Zahradnikova</dc:creator>
  <cp:keywords/>
  <dc:description/>
  <cp:lastModifiedBy>Pavlík Marek Ing.</cp:lastModifiedBy>
  <cp:lastPrinted>2017-05-26T11:56:53Z</cp:lastPrinted>
  <dcterms:created xsi:type="dcterms:W3CDTF">2017-05-26T10:57:44Z</dcterms:created>
  <dcterms:modified xsi:type="dcterms:W3CDTF">2017-07-12T13:15:13Z</dcterms:modified>
  <cp:category/>
  <cp:version/>
  <cp:contentType/>
  <cp:contentStatus/>
</cp:coreProperties>
</file>