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600" yWindow="495" windowWidth="7335" windowHeight="9660"/>
  </bookViews>
  <sheets>
    <sheet name="Rekapitulace stavby" sheetId="1" r:id="rId1"/>
    <sheet name="16021_03 - Reko Gymnázium..." sheetId="2" r:id="rId2"/>
    <sheet name="Pokyny pro vyplnění" sheetId="3" r:id="rId3"/>
  </sheets>
  <definedNames>
    <definedName name="_xlnm._FilterDatabase" localSheetId="1" hidden="1">'16021_03 - Reko Gymnázium...'!$C$88:$K$211</definedName>
    <definedName name="_xlnm.Print_Titles" localSheetId="1">'16021_03 - Reko Gymnázium...'!$88:$88</definedName>
    <definedName name="_xlnm.Print_Titles" localSheetId="0">'Rekapitulace stavby'!$49:$49</definedName>
    <definedName name="_xlnm.Print_Area" localSheetId="1">'16021_03 - Reko Gymnázium...'!$C$4:$J$34,'16021_03 - Reko Gymnázium...'!$C$40:$J$72,'16021_03 - Reko Gymnázium...'!$C$78:$K$211</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24519"/>
</workbook>
</file>

<file path=xl/calcChain.xml><?xml version="1.0" encoding="utf-8"?>
<calcChain xmlns="http://schemas.openxmlformats.org/spreadsheetml/2006/main">
  <c r="AY52" i="1"/>
  <c r="AX52"/>
  <c r="BI209" i="2"/>
  <c r="BH209"/>
  <c r="BG209"/>
  <c r="BF209"/>
  <c r="BE209"/>
  <c r="T209"/>
  <c r="R209"/>
  <c r="P209"/>
  <c r="BK209"/>
  <c r="J209"/>
  <c r="BI206"/>
  <c r="BH206"/>
  <c r="BG206"/>
  <c r="BF206"/>
  <c r="BE206"/>
  <c r="T206"/>
  <c r="T205" s="1"/>
  <c r="R206"/>
  <c r="R205" s="1"/>
  <c r="P206"/>
  <c r="P205" s="1"/>
  <c r="BK206"/>
  <c r="BK205" s="1"/>
  <c r="J205" s="1"/>
  <c r="J71" s="1"/>
  <c r="J206"/>
  <c r="BI202"/>
  <c r="BH202"/>
  <c r="BG202"/>
  <c r="BF202"/>
  <c r="T202"/>
  <c r="T201" s="1"/>
  <c r="R202"/>
  <c r="R201" s="1"/>
  <c r="P202"/>
  <c r="P201" s="1"/>
  <c r="BK202"/>
  <c r="BK201" s="1"/>
  <c r="J201" s="1"/>
  <c r="J70" s="1"/>
  <c r="J202"/>
  <c r="BE202" s="1"/>
  <c r="BI198"/>
  <c r="BH198"/>
  <c r="BG198"/>
  <c r="BF198"/>
  <c r="BE198"/>
  <c r="T198"/>
  <c r="T197" s="1"/>
  <c r="R198"/>
  <c r="R197" s="1"/>
  <c r="P198"/>
  <c r="P197" s="1"/>
  <c r="BK198"/>
  <c r="BK197" s="1"/>
  <c r="J197" s="1"/>
  <c r="J69" s="1"/>
  <c r="J198"/>
  <c r="BI194"/>
  <c r="BH194"/>
  <c r="BG194"/>
  <c r="BF194"/>
  <c r="T194"/>
  <c r="T193" s="1"/>
  <c r="R194"/>
  <c r="R193" s="1"/>
  <c r="P194"/>
  <c r="P193" s="1"/>
  <c r="BK194"/>
  <c r="BK193" s="1"/>
  <c r="J193" s="1"/>
  <c r="J68" s="1"/>
  <c r="J194"/>
  <c r="BE194" s="1"/>
  <c r="BI190"/>
  <c r="BH190"/>
  <c r="BG190"/>
  <c r="BF190"/>
  <c r="BE190"/>
  <c r="T190"/>
  <c r="R190"/>
  <c r="P190"/>
  <c r="BK190"/>
  <c r="J190"/>
  <c r="BI187"/>
  <c r="BH187"/>
  <c r="BG187"/>
  <c r="BF187"/>
  <c r="BE187"/>
  <c r="T187"/>
  <c r="R187"/>
  <c r="P187"/>
  <c r="BK187"/>
  <c r="J187"/>
  <c r="BI184"/>
  <c r="BH184"/>
  <c r="BG184"/>
  <c r="BF184"/>
  <c r="BE184"/>
  <c r="T184"/>
  <c r="R184"/>
  <c r="P184"/>
  <c r="BK184"/>
  <c r="J184"/>
  <c r="BI181"/>
  <c r="BH181"/>
  <c r="BG181"/>
  <c r="BF181"/>
  <c r="BE181"/>
  <c r="T181"/>
  <c r="R181"/>
  <c r="P181"/>
  <c r="BK181"/>
  <c r="J181"/>
  <c r="BI178"/>
  <c r="BH178"/>
  <c r="BG178"/>
  <c r="BF178"/>
  <c r="BE178"/>
  <c r="T178"/>
  <c r="T177" s="1"/>
  <c r="R178"/>
  <c r="R177" s="1"/>
  <c r="P178"/>
  <c r="P177" s="1"/>
  <c r="BK178"/>
  <c r="BK177" s="1"/>
  <c r="J177" s="1"/>
  <c r="J67" s="1"/>
  <c r="J178"/>
  <c r="BI174"/>
  <c r="BH174"/>
  <c r="BG174"/>
  <c r="BF174"/>
  <c r="T174"/>
  <c r="T173" s="1"/>
  <c r="R174"/>
  <c r="R173" s="1"/>
  <c r="P174"/>
  <c r="P173" s="1"/>
  <c r="BK174"/>
  <c r="BK173" s="1"/>
  <c r="J173" s="1"/>
  <c r="J66" s="1"/>
  <c r="J174"/>
  <c r="BE174" s="1"/>
  <c r="BI170"/>
  <c r="BH170"/>
  <c r="BG170"/>
  <c r="BF170"/>
  <c r="BE170"/>
  <c r="T170"/>
  <c r="T169" s="1"/>
  <c r="R170"/>
  <c r="R169" s="1"/>
  <c r="P170"/>
  <c r="P169" s="1"/>
  <c r="BK170"/>
  <c r="BK169" s="1"/>
  <c r="J169" s="1"/>
  <c r="J65" s="1"/>
  <c r="J170"/>
  <c r="BI166"/>
  <c r="BH166"/>
  <c r="BG166"/>
  <c r="BF166"/>
  <c r="T166"/>
  <c r="T165" s="1"/>
  <c r="R166"/>
  <c r="R165" s="1"/>
  <c r="P166"/>
  <c r="P165" s="1"/>
  <c r="BK166"/>
  <c r="BK165" s="1"/>
  <c r="J165" s="1"/>
  <c r="J64" s="1"/>
  <c r="J166"/>
  <c r="BE166" s="1"/>
  <c r="BI162"/>
  <c r="BH162"/>
  <c r="BG162"/>
  <c r="BF162"/>
  <c r="BE162"/>
  <c r="T162"/>
  <c r="T161" s="1"/>
  <c r="R162"/>
  <c r="R161" s="1"/>
  <c r="P162"/>
  <c r="P161" s="1"/>
  <c r="BK162"/>
  <c r="BK161" s="1"/>
  <c r="J161" s="1"/>
  <c r="J63" s="1"/>
  <c r="J162"/>
  <c r="BI158"/>
  <c r="BH158"/>
  <c r="BG158"/>
  <c r="BF158"/>
  <c r="T158"/>
  <c r="T157" s="1"/>
  <c r="R158"/>
  <c r="R157" s="1"/>
  <c r="P158"/>
  <c r="P157" s="1"/>
  <c r="BK158"/>
  <c r="BK157" s="1"/>
  <c r="J157" s="1"/>
  <c r="J62" s="1"/>
  <c r="J158"/>
  <c r="BE158" s="1"/>
  <c r="BI154"/>
  <c r="BH154"/>
  <c r="BG154"/>
  <c r="BF154"/>
  <c r="BE154"/>
  <c r="T154"/>
  <c r="T153" s="1"/>
  <c r="R154"/>
  <c r="R153" s="1"/>
  <c r="P154"/>
  <c r="P153" s="1"/>
  <c r="BK154"/>
  <c r="BK153" s="1"/>
  <c r="J153" s="1"/>
  <c r="J61" s="1"/>
  <c r="J154"/>
  <c r="BI150"/>
  <c r="BH150"/>
  <c r="BG150"/>
  <c r="BF150"/>
  <c r="T150"/>
  <c r="T149" s="1"/>
  <c r="R150"/>
  <c r="R149" s="1"/>
  <c r="P150"/>
  <c r="P149" s="1"/>
  <c r="BK150"/>
  <c r="BK149" s="1"/>
  <c r="J149" s="1"/>
  <c r="J60" s="1"/>
  <c r="J150"/>
  <c r="BE150" s="1"/>
  <c r="BI146"/>
  <c r="BH146"/>
  <c r="BG146"/>
  <c r="BF146"/>
  <c r="BE146"/>
  <c r="T146"/>
  <c r="T145" s="1"/>
  <c r="R146"/>
  <c r="R145" s="1"/>
  <c r="P146"/>
  <c r="P145" s="1"/>
  <c r="BK146"/>
  <c r="BK145" s="1"/>
  <c r="J145" s="1"/>
  <c r="J59" s="1"/>
  <c r="J146"/>
  <c r="BI142"/>
  <c r="BH142"/>
  <c r="BG142"/>
  <c r="BF142"/>
  <c r="T142"/>
  <c r="T141" s="1"/>
  <c r="R142"/>
  <c r="R141" s="1"/>
  <c r="P142"/>
  <c r="P141" s="1"/>
  <c r="BK142"/>
  <c r="BK141" s="1"/>
  <c r="J141" s="1"/>
  <c r="J58" s="1"/>
  <c r="J142"/>
  <c r="BE142" s="1"/>
  <c r="BI138"/>
  <c r="BH138"/>
  <c r="BG138"/>
  <c r="BF138"/>
  <c r="BE138"/>
  <c r="T138"/>
  <c r="T137" s="1"/>
  <c r="R138"/>
  <c r="R137" s="1"/>
  <c r="P138"/>
  <c r="P137" s="1"/>
  <c r="BK138"/>
  <c r="BK137" s="1"/>
  <c r="J137" s="1"/>
  <c r="J57" s="1"/>
  <c r="J138"/>
  <c r="BI134"/>
  <c r="BH134"/>
  <c r="BG134"/>
  <c r="BF134"/>
  <c r="T134"/>
  <c r="T133" s="1"/>
  <c r="R134"/>
  <c r="R133" s="1"/>
  <c r="P134"/>
  <c r="P133" s="1"/>
  <c r="BK134"/>
  <c r="BK133" s="1"/>
  <c r="J133" s="1"/>
  <c r="J56" s="1"/>
  <c r="J134"/>
  <c r="BE134" s="1"/>
  <c r="BI130"/>
  <c r="BH130"/>
  <c r="BG130"/>
  <c r="BF130"/>
  <c r="BE130"/>
  <c r="T130"/>
  <c r="T129" s="1"/>
  <c r="T128" s="1"/>
  <c r="R130"/>
  <c r="R129" s="1"/>
  <c r="R128" s="1"/>
  <c r="P130"/>
  <c r="P129" s="1"/>
  <c r="P128" s="1"/>
  <c r="BK130"/>
  <c r="BK129" s="1"/>
  <c r="J130"/>
  <c r="BI123"/>
  <c r="BH123"/>
  <c r="BG123"/>
  <c r="BF123"/>
  <c r="BE123"/>
  <c r="T123"/>
  <c r="R123"/>
  <c r="P123"/>
  <c r="BK123"/>
  <c r="J123"/>
  <c r="BI118"/>
  <c r="BH118"/>
  <c r="BG118"/>
  <c r="BF118"/>
  <c r="BE118"/>
  <c r="T118"/>
  <c r="R118"/>
  <c r="P118"/>
  <c r="BK118"/>
  <c r="J118"/>
  <c r="BI112"/>
  <c r="BH112"/>
  <c r="BG112"/>
  <c r="BF112"/>
  <c r="BE112"/>
  <c r="T112"/>
  <c r="R112"/>
  <c r="P112"/>
  <c r="BK112"/>
  <c r="J112"/>
  <c r="BI106"/>
  <c r="BH106"/>
  <c r="BG106"/>
  <c r="BF106"/>
  <c r="BE106"/>
  <c r="T106"/>
  <c r="R106"/>
  <c r="P106"/>
  <c r="BK106"/>
  <c r="J106"/>
  <c r="BI101"/>
  <c r="BH101"/>
  <c r="BG101"/>
  <c r="BF101"/>
  <c r="BE101"/>
  <c r="T101"/>
  <c r="R101"/>
  <c r="P101"/>
  <c r="BK101"/>
  <c r="J101"/>
  <c r="BI96"/>
  <c r="BH96"/>
  <c r="BG96"/>
  <c r="BF96"/>
  <c r="BE96"/>
  <c r="T96"/>
  <c r="R96"/>
  <c r="P96"/>
  <c r="BK96"/>
  <c r="J96"/>
  <c r="BI91"/>
  <c r="F32" s="1"/>
  <c r="BD52" i="1" s="1"/>
  <c r="BD51" s="1"/>
  <c r="W30" s="1"/>
  <c r="BH91" i="2"/>
  <c r="F31" s="1"/>
  <c r="BC52" i="1" s="1"/>
  <c r="BC51" s="1"/>
  <c r="BG91" i="2"/>
  <c r="F30" s="1"/>
  <c r="BB52" i="1" s="1"/>
  <c r="BB51" s="1"/>
  <c r="BF91" i="2"/>
  <c r="F29" s="1"/>
  <c r="BA52" i="1" s="1"/>
  <c r="BA51" s="1"/>
  <c r="BE91" i="2"/>
  <c r="F28" s="1"/>
  <c r="AZ52" i="1" s="1"/>
  <c r="AZ51" s="1"/>
  <c r="T91" i="2"/>
  <c r="T90" s="1"/>
  <c r="T89" s="1"/>
  <c r="R91"/>
  <c r="R90" s="1"/>
  <c r="R89" s="1"/>
  <c r="P91"/>
  <c r="P90" s="1"/>
  <c r="P89" s="1"/>
  <c r="AU52" i="1" s="1"/>
  <c r="AU51" s="1"/>
  <c r="BK91" i="2"/>
  <c r="BK90" s="1"/>
  <c r="J91"/>
  <c r="J85"/>
  <c r="J83"/>
  <c r="F83"/>
  <c r="E81"/>
  <c r="J47"/>
  <c r="J45"/>
  <c r="F45"/>
  <c r="E43"/>
  <c r="J19"/>
  <c r="E19"/>
  <c r="J18"/>
  <c r="J16"/>
  <c r="E16"/>
  <c r="F48" s="1"/>
  <c r="J15"/>
  <c r="J13"/>
  <c r="E13"/>
  <c r="F85" s="1"/>
  <c r="J12"/>
  <c r="J10"/>
  <c r="AS51" i="1"/>
  <c r="L47"/>
  <c r="AM46"/>
  <c r="L46"/>
  <c r="AM44"/>
  <c r="L44"/>
  <c r="L42"/>
  <c r="L41"/>
  <c r="W28" l="1"/>
  <c r="AX51"/>
  <c r="J129" i="2"/>
  <c r="J55" s="1"/>
  <c r="BK128"/>
  <c r="J128" s="1"/>
  <c r="J54" s="1"/>
  <c r="BK89"/>
  <c r="J89" s="1"/>
  <c r="J90"/>
  <c r="J53" s="1"/>
  <c r="AW51" i="1"/>
  <c r="AK27" s="1"/>
  <c r="W27"/>
  <c r="W26"/>
  <c r="AV51"/>
  <c r="W29"/>
  <c r="AY51"/>
  <c r="J29" i="2"/>
  <c r="AW52" i="1" s="1"/>
  <c r="F47" i="2"/>
  <c r="F86"/>
  <c r="J28"/>
  <c r="AV52" i="1" s="1"/>
  <c r="AT52" s="1"/>
  <c r="J52" i="2" l="1"/>
  <c r="J25"/>
  <c r="AT51" i="1"/>
  <c r="AK26"/>
  <c r="AG52" l="1"/>
  <c r="J34" i="2"/>
  <c r="AG51" i="1" l="1"/>
  <c r="AN52"/>
  <c r="AK23" l="1"/>
  <c r="AK32" s="1"/>
  <c r="AN51"/>
</calcChain>
</file>

<file path=xl/sharedStrings.xml><?xml version="1.0" encoding="utf-8"?>
<sst xmlns="http://schemas.openxmlformats.org/spreadsheetml/2006/main" count="1687" uniqueCount="464">
  <si>
    <t>Export VZ</t>
  </si>
  <si>
    <t>List obsahuje:</t>
  </si>
  <si>
    <t>1) Rekapitulace stavby</t>
  </si>
  <si>
    <t>2) Rekapitulace objektů stavby a soupisů prací</t>
  </si>
  <si>
    <t>3.0</t>
  </si>
  <si>
    <t>ZAMOK</t>
  </si>
  <si>
    <t>False</t>
  </si>
  <si>
    <t>{af2bc22f-9d3c-4634-b885-ac4c3f41de7a}</t>
  </si>
  <si>
    <t>0,01</t>
  </si>
  <si>
    <t>21</t>
  </si>
  <si>
    <t>15</t>
  </si>
  <si>
    <t>REKAPITULACE STAVBY</t>
  </si>
  <si>
    <t>v ---  níže se nacházejí doplnkové a pomocné údaje k sestavám  --- v</t>
  </si>
  <si>
    <t>Návod na vyplnění</t>
  </si>
  <si>
    <t>0,001</t>
  </si>
  <si>
    <t>Kód:</t>
  </si>
  <si>
    <t>16021_03</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</si>
  <si>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</si>
  <si>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</si>
  <si>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 Gymnázium, SOŠ, SOU a VOŠ, Hořice - Počítače</t>
  </si>
  <si>
    <t>KSO:</t>
  </si>
  <si>
    <t/>
  </si>
  <si>
    <t>CC-CZ:</t>
  </si>
  <si>
    <t>Místo:</t>
  </si>
  <si>
    <t xml:space="preserve"> </t>
  </si>
  <si>
    <t>Datum:</t>
  </si>
  <si>
    <t>4. 6. 2017</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</si>
  <si>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</si>
  <si>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</si>
  <si>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</si>
  <si>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</si>
  <si>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</si>
  <si>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</si>
  <si>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</si>
  <si>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</si>
  <si>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</si>
  <si>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</si>
  <si>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</si>
  <si>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</si>
  <si>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</si>
  <si>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</si>
  <si>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</si>
  <si>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</si>
  <si>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</si>
  <si>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</si>
  <si>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</si>
  <si>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</si>
  <si>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</si>
  <si>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</si>
  <si>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</si>
  <si>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</si>
  <si>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</si>
  <si>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</si>
  <si>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</si>
  <si>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</si>
  <si>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</si>
  <si>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</si>
  <si>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</si>
  <si>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</si>
  <si>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</si>
  <si>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</si>
  <si>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</si>
  <si>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</si>
  <si>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</si>
  <si>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</si>
  <si>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</si>
  <si>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</si>
  <si>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</si>
  <si>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</si>
  <si>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</si>
  <si>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</si>
  <si>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</si>
  <si>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</si>
  <si>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</si>
  <si>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</si>
  <si>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</si>
  <si>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</si>
  <si>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</si>
  <si>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</si>
  <si>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</si>
  <si>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</si>
  <si>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</si>
  <si>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</si>
  <si>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</si>
  <si>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</si>
  <si>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</si>
  <si>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</si>
  <si>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</si>
  <si>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D10 - Vybavení</t>
  </si>
  <si>
    <t>D11 - VNITŘNÍ KONEKTIVITA ŠKOLY, PŘIPOJENÍ K INTERNETU</t>
  </si>
  <si>
    <t xml:space="preserve">    D12 - Internetová konektivita</t>
  </si>
  <si>
    <t xml:space="preserve">    D13 - UTM Firewall</t>
  </si>
  <si>
    <t xml:space="preserve">    D14 - Server pro virtualizační platformu</t>
  </si>
  <si>
    <t xml:space="preserve">    D15 - Switche</t>
  </si>
  <si>
    <t xml:space="preserve">    D16 - WiFi</t>
  </si>
  <si>
    <t xml:space="preserve">    D17 - Backup Storage</t>
  </si>
  <si>
    <t xml:space="preserve">    D18 - UPS pro server a síťové prvky</t>
  </si>
  <si>
    <t xml:space="preserve">    D19 - Server Datacenter +CALs</t>
  </si>
  <si>
    <t xml:space="preserve">    D20 - Zálohovací software pro virtuální servery</t>
  </si>
  <si>
    <t xml:space="preserve">    D21 - SW pro monitorování sítě</t>
  </si>
  <si>
    <t xml:space="preserve">    D22 - Ostatní SW</t>
  </si>
  <si>
    <t xml:space="preserve">    D23 - KVM konzola pro servery</t>
  </si>
  <si>
    <t xml:space="preserve">    D24 - ROZVADĚČ RACK</t>
  </si>
  <si>
    <t xml:space="preserve">    D25 - PATCH PANEL</t>
  </si>
  <si>
    <t xml:space="preserve">    D26 - PROPOJOVACÍ KABELY</t>
  </si>
  <si>
    <t xml:space="preserve">    D28 - ZAKONČENÍ KABELU UTP</t>
  </si>
  <si>
    <t xml:space="preserve">    D29 - ZÁVĚR.MĚŘENÍ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</si>
  <si>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</si>
  <si>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</si>
  <si>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</si>
  <si>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</si>
  <si>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</si>
  <si>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</si>
  <si>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</si>
  <si>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</si>
  <si>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</si>
  <si>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</si>
  <si>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</si>
  <si>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</si>
  <si>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</si>
  <si>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</si>
  <si>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D10</t>
  </si>
  <si>
    <t>Vybavení</t>
  </si>
  <si>
    <t>ROZPOCET</t>
  </si>
  <si>
    <t>K</t>
  </si>
  <si>
    <t>Pol76</t>
  </si>
  <si>
    <t>Interaktivní dotyková tabule s keramickým povrchem</t>
  </si>
  <si>
    <t>kus</t>
  </si>
  <si>
    <t>4</t>
  </si>
  <si>
    <t>-2144115294</t>
  </si>
  <si>
    <t>PP</t>
  </si>
  <si>
    <t>Tabule: s odolným dvouvrstvým keramickým povrchem nejvyšší kvality, Rozměr tabule 170 x 128 cm, nativní rozlišení 4:3, Infračervená optická technologie, Ovladatelnost perem, prstem i ukazovátkem
Zvedací systém: hliníková konstrukce, tichý a hladký chod, Rozměry 1615 x 1170 mm, Rozsah zdvihu 50 cm
Rameno projektoru: Univerzální rameno na Stojan zvedací AL pro projektory s ultrakrátkou projekční vzdáleností
Projektor: Ultrakrátká projekční vzdálenost, Technologie projekce DLP, Svítivost (ANSI) 4.000 lm, Kontrast 20.000:1, Nativní rozlišení XGA 4:3, 
Životnost lampy až 6.500 hodin (eco), Rozměry 385 x 310 x 99 mm
Křídla: Dvouvrstvý keramický povrch nejvyšší kvality, Odolné proti mechanickému poškození, Možnost kombinace povrchů pro popis křídou a fixem, Rozměr jednoho křídla 87 x 128 cm
Minimální požadavky: Možnost kombinace povrchů pro popis křídou i fixem, Plynulé a pohodlné ovládání dotykem prstu, perem i ukazovátkem, Funkce multi-touch umožňující ovládání 4 uživatelům současně, Možnost volitelného příslušenství pro bezdrátové připojení „chytrých” zařízení (tablet, mobil, ...), včetně software</t>
  </si>
  <si>
    <t>VV</t>
  </si>
  <si>
    <t>Umístění m.č. 1.10</t>
  </si>
  <si>
    <t>Součet</t>
  </si>
  <si>
    <t>Pol77</t>
  </si>
  <si>
    <t>Televize</t>
  </si>
  <si>
    <t>1937747138</t>
  </si>
  <si>
    <t>Televize prohnutá 4K LED, úhlopříčka 138cm, 4K Ultra HD 3840x2160, PQI 1400, HDR Pro, PurColor, DVB-S2/T2/C, H.265/HEVC kodek, 3x HDMI, 2x USB, CI+, LAN, DLNA, WiFi, HbbTV, repro 20W, černá, energ. třída A++</t>
  </si>
  <si>
    <t>3</t>
  </si>
  <si>
    <t>Pol78</t>
  </si>
  <si>
    <t>Výsuvný držák TV</t>
  </si>
  <si>
    <t>-1569513357</t>
  </si>
  <si>
    <t>Možnost náklonu zařízení do stran až o 45 stupňů, lze manuálně nastavit, nosnost držáku: 40 kg, Úhlopříčka televizoru: 26 - 55 palců, Barva: černá, Materiál: ocel</t>
  </si>
  <si>
    <t>Pol79</t>
  </si>
  <si>
    <t>Notebook</t>
  </si>
  <si>
    <t>-927479727</t>
  </si>
  <si>
    <t>HDMI :  Ano
Druh optické mechaniky:  DVD±R/±RW/CD-R/CD-RW/RAM
Integrovaná Web kamera:  Ano
Kapacita paměti:  8 GB a víc
Počet USB portů:  2xUSB2 1x USB3 a víc
Typ procesoru:  Intel Core i5    2,3 GHz a víc
Úhlopříčka obrazovky notebooku:  15.6"
Wi-Fi:  802.11b/g/n
Operační systém:  Windows 10 Professional 64 bit
LAN:  10/100/1000 Mbps
Kapacita pevného disku SSD (v GB): 8 a víc
Kapacita pevného disku (v GB):  500 a víc
displej:  Full HD</t>
  </si>
  <si>
    <t>P</t>
  </si>
  <si>
    <t>Poznámka k položce:
jedná se o požadovanou technickou úroveň, dle § 89 odst. 6 zákona č. 134/2016 Sb., o zadávání veřejných zakázek, lze nabídnout i  jiný systém s podmínkou plné kompatibility s výše uvedenými systémy</t>
  </si>
  <si>
    <t>20</t>
  </si>
  <si>
    <t>5</t>
  </si>
  <si>
    <t>Pol80</t>
  </si>
  <si>
    <t>Počítačová sestava</t>
  </si>
  <si>
    <t>-507935972</t>
  </si>
  <si>
    <t>HDMI :  Ano
Druh optické mechaniky:  DVD±R/±RW/CD-R/CD-RW/RAM
Integrovaná Web kamera:  Ano
Kapacita paměti:  8 GB a víc
Počet USB portů:  2xUSB2 1x USB3 a víc
Typ procesoru:  Intel Core i5    2,7 GHz a víc
Příslušenství: klávesnice, myš (bezdrátová wifi)
Operační systém:  Windows 10 Professional 64 bit
LAN:  10/100/1000 Mbps
Kapacita pevného disku SSD (v GB): 128 a víc
Kapacita pevného disku (v GB):  1000 a víc</t>
  </si>
  <si>
    <t>Umístění m.č. 1.10, 1.12</t>
  </si>
  <si>
    <t>6</t>
  </si>
  <si>
    <t>Pol81</t>
  </si>
  <si>
    <t>Monitor</t>
  </si>
  <si>
    <t>-1573450356</t>
  </si>
  <si>
    <t>HDMI :  Ano
Repro Ano
Odezva 2 - 5 ms
Rozlišení 1920x1080
Technologie LCD LED
Jas 300 cd/m2
Uhlopříčka 24</t>
  </si>
  <si>
    <t>7</t>
  </si>
  <si>
    <t>Pol82</t>
  </si>
  <si>
    <t>Inkoustová tiskárna barevná A4</t>
  </si>
  <si>
    <t>924385237</t>
  </si>
  <si>
    <t>Multifunkční, A4, tiskárna, skener, kopírka, 5 stran za minutu černobíle ISO, 4.8 stran za minutu barevně ISO, 5760x 1440dpi, barevný dotykový LCD displej, čtečka SD, USB 2.0</t>
  </si>
  <si>
    <t>Umístění m.č. 1.12</t>
  </si>
  <si>
    <t>D11</t>
  </si>
  <si>
    <t>VNITŘNÍ KONEKTIVITA ŠKOLY, PŘIPOJENÍ K INTERNETU</t>
  </si>
  <si>
    <t>D12</t>
  </si>
  <si>
    <t>Internetová konektivita</t>
  </si>
  <si>
    <t>8</t>
  </si>
  <si>
    <t>16</t>
  </si>
  <si>
    <t>šířka pásma min. 50Mbps, bez agregace a FUP, veřejné IPv4 i IPv6 adresy (včetně montáže, instalace a aplikace sw řešení)</t>
  </si>
  <si>
    <t>ks</t>
  </si>
  <si>
    <t>2056025394</t>
  </si>
  <si>
    <t>Poznámka k položce:
D.1.1.08.2</t>
  </si>
  <si>
    <t>D13</t>
  </si>
  <si>
    <t>UTM Firewall</t>
  </si>
  <si>
    <t>9</t>
  </si>
  <si>
    <t>17</t>
  </si>
  <si>
    <t>NGFW, AV, Web Filtering and Antispam Services, licence a záruka na 5 let provozu, interní storage pro logování, propustnost firewallu 3Gbps, NGFW propustnost alespoň 250 Mbps, NetFlow, bez omezení počtu klientů (včetně montáže, instalace a aplikace sw řeš</t>
  </si>
  <si>
    <t>-1750052214</t>
  </si>
  <si>
    <t>NGFW, AV, Web Filtering and Antispam Services, licence a záruka na 5 let provozu, interní storage pro logování, propustnost firewallu 3Gbps, NGFW propustnost alespoň 250 Mbps, NetFlow, bez omezení počtu klientů (včetně montáže, instalace a aplikace sw řešení)</t>
  </si>
  <si>
    <t>D14</t>
  </si>
  <si>
    <t>Server pro virtualizační platformu</t>
  </si>
  <si>
    <t>10</t>
  </si>
  <si>
    <t>18</t>
  </si>
  <si>
    <t>kompatibilita se zvolenou virtualizační platformou, 2xCPU 2,1GHz/8 cores, 64GB RAM, 4x 600GB/10krpm/2,5" SAS, 4x 1Gbps konektivita LAN, rackové provedení max. 2U, remote management, dva zdroje, 5 letá záruka (včetně montáže, instalace a aplikace sw řešení</t>
  </si>
  <si>
    <t>-2027215674</t>
  </si>
  <si>
    <t>kompatibilita se zvolenou virtualizační platformou, 2xCPU 2,1GHz/8 cores, 64GB RAM, 4x 600GB/10krpm/2,5" SAS, 4x 1Gbps konektivita LAN, rackové provedení max. 2U, remote management, dva zdroje, 5 letá záruka (včetně montáže, instalace a aplikace sw řešení)</t>
  </si>
  <si>
    <t>D15</t>
  </si>
  <si>
    <t>Switche</t>
  </si>
  <si>
    <t>11</t>
  </si>
  <si>
    <t>19</t>
  </si>
  <si>
    <t>48x10/100/1000 + 4xSFP, POE+, neblokující architektura přepínacího subsystému (wire speed), podpora 802.1Q VLAN, podpora 802.1X, radius based MAC autentizace (včetně montáže, instalace a aplikace sw řešení)</t>
  </si>
  <si>
    <t>-1159690929</t>
  </si>
  <si>
    <t>D16</t>
  </si>
  <si>
    <t>WiFi</t>
  </si>
  <si>
    <t>12</t>
  </si>
  <si>
    <t xml:space="preserve">plné pokrytí WiFi signálem 2,4GHz i 5GHz s plnou podporou norem 802.11a/b/g/n/ac, centralizovaná architektura správy wifi sítě (centrální řadič, centrální management, tzv. thin access pointy (3ks), popř. alespoň centrální řešení distribuce konfigurací s </t>
  </si>
  <si>
    <t>-2110502223</t>
  </si>
  <si>
    <t>plné pokrytí WiFi signálem 2,4GHz i 5GHz s plnou podporou norem 802.11a/b/g/n/ac, centralizovaná architektura správy wifi sítě (centrální řadič, centrální management, tzv. thin access pointy (3ks), popř. alespoň centrální řešení distribuce konfigurací s  podporou automatického rozložení zátěže klientů, roamingu mezi spravované access pointy a automatickým laděním kanálů a síly signálu včetně detekce a reakce na non-Wi-Fi rušení), podpora protokolu IEEE 802.1X resp. ověřování uživatelů oproti databázi účtů přes protokol radius (např. LDAP, MS AD …), podpora WPA2, PoE, multi SSID, ACL pro filtrování provozu, podpora mechanismu izolace klientů (včetně montáže, instalace a aplikace sw řešení)</t>
  </si>
  <si>
    <t>D17</t>
  </si>
  <si>
    <t>Backup Storage</t>
  </si>
  <si>
    <t>13</t>
  </si>
  <si>
    <t>NAS 4x4TB, podpora RAID5, 1Gbps konektivita (včetně montáže, instalace a aplikace sw řešení)</t>
  </si>
  <si>
    <t>-134127851</t>
  </si>
  <si>
    <t>D18</t>
  </si>
  <si>
    <t>UPS pro server a síťové prvky</t>
  </si>
  <si>
    <t>14</t>
  </si>
  <si>
    <t>22</t>
  </si>
  <si>
    <t>záložní zdroj min. 2200VA, SNMP management, virtuální app. pro komunikaci se servery (včetně montáže, instalace a aplikace sw řešení)</t>
  </si>
  <si>
    <t>-1843750617</t>
  </si>
  <si>
    <t>D19</t>
  </si>
  <si>
    <t>Server Datacenter +CALs</t>
  </si>
  <si>
    <t>23</t>
  </si>
  <si>
    <t>Licence pro serverový OS a klienty, neomezený počet virtuálních serverů (včetně montáže, instalace a aplikace sw řešení)</t>
  </si>
  <si>
    <t>-346979174</t>
  </si>
  <si>
    <t>D20</t>
  </si>
  <si>
    <t>Zálohovací software pro virtuální servery</t>
  </si>
  <si>
    <t>24</t>
  </si>
  <si>
    <t>Licence na zálohování virtuálních serverů na  externí uložiště s nativní podporou hypervisoru (včetně montáže, instalace a aplikace sw řešení)</t>
  </si>
  <si>
    <t>29656442</t>
  </si>
  <si>
    <t>D21</t>
  </si>
  <si>
    <t>SW pro monitorování sítě</t>
  </si>
  <si>
    <t>25</t>
  </si>
  <si>
    <t>Netflow Collector, SNMP, alespoň 100 sensorů (včetně montáže, instalace a aplikace sw řešení)</t>
  </si>
  <si>
    <t>1189130380</t>
  </si>
  <si>
    <t>Poznámka k položce:
D.1.1.08.2
jedná se o požadovanou technickou úroveň, dle § 89 odst. 6 zákona č. 134/2016 Sb., o zadávání veřejných zakázek, lze nabídnout i  jiný systém s podmínkou plné kompatibility s výše uvedenými systémy</t>
  </si>
  <si>
    <t>D22</t>
  </si>
  <si>
    <t>Ostatní SW</t>
  </si>
  <si>
    <t>26</t>
  </si>
  <si>
    <t>Licence pro Netop Vision Pro, MS Office (včetně montáže, instalace a aplikace sw řešení)</t>
  </si>
  <si>
    <t>1521808090</t>
  </si>
  <si>
    <t>D23</t>
  </si>
  <si>
    <t>KVM konzola pro servery</t>
  </si>
  <si>
    <t>27</t>
  </si>
  <si>
    <t>KVM konzola pro server, min. 17" LCD, 1U výška ve složeném tvaru (včetně montáže, instalace a aplikace sw řešení)</t>
  </si>
  <si>
    <t>669501315</t>
  </si>
  <si>
    <t>D24</t>
  </si>
  <si>
    <t>ROZVADĚČ RACK</t>
  </si>
  <si>
    <t>28</t>
  </si>
  <si>
    <t>19" stojanový datový rozvaděč 42U š 600xh 1000</t>
  </si>
  <si>
    <t>-1366480710</t>
  </si>
  <si>
    <t>29</t>
  </si>
  <si>
    <t>Polička pevná s perforací 1U/350mm,černá 50kg </t>
  </si>
  <si>
    <t>-802827700</t>
  </si>
  <si>
    <t>30</t>
  </si>
  <si>
    <t>19" vent.j.- 2x ventilátor 220V/30W, termostat </t>
  </si>
  <si>
    <t>1825096361</t>
  </si>
  <si>
    <t>31</t>
  </si>
  <si>
    <t>napájecí panel 5x 230 V, 50 Hz s přepěťovou ochranou </t>
  </si>
  <si>
    <t>1806303461</t>
  </si>
  <si>
    <t>32</t>
  </si>
  <si>
    <t>19" vyvazovací panel 1U oboustranná plast. lišta </t>
  </si>
  <si>
    <t>-226766880</t>
  </si>
  <si>
    <t>D25</t>
  </si>
  <si>
    <t>PATCH PANEL</t>
  </si>
  <si>
    <t>33</t>
  </si>
  <si>
    <t>patch panel 24 portů RJ45 UTP Cat.5e 1U</t>
  </si>
  <si>
    <t>-115284286</t>
  </si>
  <si>
    <t>D26</t>
  </si>
  <si>
    <t>PROPOJOVACÍ KABELY</t>
  </si>
  <si>
    <t>34</t>
  </si>
  <si>
    <t>Patch cord UTP 1m, CAT.5e, RJ45-RJ45, litá ochrana, LSZH</t>
  </si>
  <si>
    <t>-841264180</t>
  </si>
  <si>
    <t>D28</t>
  </si>
  <si>
    <t>ZAKONČENÍ KABELU UTP</t>
  </si>
  <si>
    <t>36</t>
  </si>
  <si>
    <t>Zakončení datového kabelu v datovém rozváděči</t>
  </si>
  <si>
    <t>1700713095</t>
  </si>
  <si>
    <t>D29</t>
  </si>
  <si>
    <t>ZÁVĚR.MĚŘENÍ</t>
  </si>
  <si>
    <t>37</t>
  </si>
  <si>
    <t>Měření parametrů strukturované kabeláže (1xRJ45), včetně vyhotovení měřících protokolů</t>
  </si>
  <si>
    <t>-185994582</t>
  </si>
  <si>
    <t>38</t>
  </si>
  <si>
    <t>Certifikace sítě</t>
  </si>
  <si>
    <t>1493882010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</si>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</sst>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7"/>
      <name val="Trebuchet MS"/>
    </font>
    <font>
      <sz val="8"/>
      <color rgb="FF800080"/>
      <name val="Trebuchet MS"/>
    </font>
    <font>
      <sz val="8"/>
      <color rgb="FFFF0000"/>
      <name val="Trebuchet MS"/>
    </font>
    <font>
      <i/>
      <sz val="7"/>
      <color rgb="FF969696"/>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7" fillId="0" borderId="0" applyNumberFormat="0" applyFill="0" applyBorder="0" applyAlignment="0" applyProtection="0"/>
  </cellStyleXfs>
  <cellXfs count="37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2" fillId="3" borderId="0" xfId="0" applyFont="1" applyFill="1" applyAlignment="1" applyProtection="1">
      <alignment horizontal="left" vertical="center"/>
    </xf>
    <xf numFmtId="0" fontId="13" fillId="3" borderId="0" xfId="0" applyFont="1" applyFill="1" applyAlignment="1" applyProtection="1">
      <alignment vertical="center"/>
    </xf>
    <xf numFmtId="0" fontId="14" fillId="3" borderId="0" xfId="0" applyFont="1" applyFill="1" applyAlignment="1" applyProtection="1">
      <alignment horizontal="left" vertical="center"/>
    </xf>
    <xf numFmtId="0" fontId="15" fillId="3" borderId="0" xfId="1" applyFont="1" applyFill="1" applyAlignment="1" applyProtection="1">
      <alignment vertical="center"/>
    </xf>
    <xf numFmtId="0" fontId="47" fillId="3" borderId="0" xfId="1" applyFill="1"/>
    <xf numFmtId="0" fontId="0" fillId="3" borderId="0" xfId="0" applyFill="1"/>
    <xf numFmtId="0" fontId="12" fillId="3"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9"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13" fillId="3" borderId="0" xfId="0" applyFont="1" applyFill="1" applyAlignment="1">
      <alignment vertical="center"/>
    </xf>
    <xf numFmtId="0" fontId="14" fillId="3" borderId="0" xfId="0" applyFont="1" applyFill="1" applyAlignment="1">
      <alignment horizontal="left" vertical="center"/>
    </xf>
    <xf numFmtId="0" fontId="30" fillId="3" borderId="0" xfId="1" applyFont="1" applyFill="1" applyAlignment="1">
      <alignment vertical="center"/>
    </xf>
    <xf numFmtId="0" fontId="13"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Border="1" applyAlignment="1" applyProtection="1">
      <alignment horizontal="left"/>
    </xf>
    <xf numFmtId="0" fontId="5" fillId="0" borderId="0" xfId="0" applyFont="1" applyBorder="1" applyAlignment="1" applyProtection="1">
      <alignment horizontal="left"/>
    </xf>
    <xf numFmtId="0" fontId="7" fillId="0" borderId="0" xfId="0" applyFont="1" applyAlignment="1" applyProtection="1">
      <protection locked="0"/>
    </xf>
    <xf numFmtId="4" fontId="5" fillId="0" borderId="0" xfId="0" applyNumberFormat="1" applyFont="1" applyBorder="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horizontal="lef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7" fillId="0" borderId="0" xfId="0" applyFont="1" applyAlignment="1" applyProtection="1">
      <alignment horizontal="left" vertical="center"/>
    </xf>
    <xf numFmtId="0" fontId="37"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5" fillId="0" borderId="0" xfId="0" applyFont="1" applyBorder="1" applyAlignment="1" applyProtection="1">
      <alignment horizontal="left" vertical="center"/>
    </xf>
    <xf numFmtId="0" fontId="38" fillId="0" borderId="0" xfId="0" applyFont="1" applyBorder="1" applyAlignment="1" applyProtection="1">
      <alignment horizontal="left" vertical="center"/>
    </xf>
    <xf numFmtId="0" fontId="38"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9" fillId="0" borderId="0" xfId="0" applyFont="1" applyAlignment="1" applyProtection="1">
      <alignment vertical="center" wrapText="1"/>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7" fillId="0" borderId="0" xfId="0" applyFont="1" applyAlignment="1" applyProtection="1">
      <alignment horizontal="left"/>
    </xf>
    <xf numFmtId="0" fontId="5" fillId="0" borderId="0" xfId="0" applyFont="1" applyAlignment="1" applyProtection="1">
      <alignment horizontal="left"/>
    </xf>
    <xf numFmtId="4" fontId="5" fillId="0" borderId="0" xfId="0" applyNumberFormat="1" applyFont="1" applyAlignment="1" applyProtection="1"/>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quotePrefix="1" applyFont="1" applyBorder="1" applyAlignment="1" applyProtection="1">
      <alignment horizontal="left" vertical="center" wrapText="1"/>
    </xf>
    <xf numFmtId="0" fontId="36" fillId="0" borderId="0" xfId="0" quotePrefix="1" applyFont="1" applyAlignment="1" applyProtection="1">
      <alignment horizontal="left" vertical="center" wrapText="1"/>
    </xf>
    <xf numFmtId="0" fontId="39" fillId="0" borderId="0" xfId="0" applyFont="1" applyBorder="1" applyAlignment="1" applyProtection="1">
      <alignment vertical="center" wrapText="1"/>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40" fillId="0" borderId="29" xfId="0" applyFont="1" applyBorder="1" applyAlignment="1" applyProtection="1">
      <alignment vertical="center" wrapText="1"/>
      <protection locked="0"/>
    </xf>
    <xf numFmtId="0" fontId="40" fillId="0" borderId="30" xfId="0" applyFont="1" applyBorder="1" applyAlignment="1" applyProtection="1">
      <alignment vertical="center" wrapText="1"/>
      <protection locked="0"/>
    </xf>
    <xf numFmtId="0" fontId="40" fillId="0" borderId="31" xfId="0" applyFont="1" applyBorder="1" applyAlignment="1" applyProtection="1">
      <alignment vertical="center" wrapText="1"/>
      <protection locked="0"/>
    </xf>
    <xf numFmtId="0" fontId="40" fillId="0" borderId="32"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2" xfId="0" applyFont="1" applyBorder="1" applyAlignment="1" applyProtection="1">
      <alignment vertical="center" wrapText="1"/>
      <protection locked="0"/>
    </xf>
    <xf numFmtId="0" fontId="40" fillId="0" borderId="33" xfId="0" applyFont="1" applyBorder="1" applyAlignment="1" applyProtection="1">
      <alignment vertical="center" wrapText="1"/>
      <protection locked="0"/>
    </xf>
    <xf numFmtId="0" fontId="42"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3" fillId="0" borderId="32" xfId="0" applyFont="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pplyProtection="1">
      <alignment vertical="center"/>
      <protection locked="0"/>
    </xf>
    <xf numFmtId="0" fontId="43" fillId="0" borderId="1" xfId="0" applyFont="1" applyBorder="1" applyAlignment="1" applyProtection="1">
      <alignment horizontal="left" vertical="center"/>
      <protection locked="0"/>
    </xf>
    <xf numFmtId="49" fontId="43" fillId="0" borderId="1" xfId="0" applyNumberFormat="1" applyFont="1" applyBorder="1" applyAlignment="1" applyProtection="1">
      <alignment vertical="center" wrapText="1"/>
      <protection locked="0"/>
    </xf>
    <xf numFmtId="0" fontId="40" fillId="0" borderId="35" xfId="0" applyFont="1" applyBorder="1" applyAlignment="1" applyProtection="1">
      <alignment vertical="center" wrapText="1"/>
      <protection locked="0"/>
    </xf>
    <xf numFmtId="0" fontId="44" fillId="0" borderId="34" xfId="0" applyFont="1" applyBorder="1" applyAlignment="1" applyProtection="1">
      <alignment vertical="center" wrapText="1"/>
      <protection locked="0"/>
    </xf>
    <xf numFmtId="0" fontId="40" fillId="0" borderId="36" xfId="0" applyFont="1" applyBorder="1" applyAlignment="1" applyProtection="1">
      <alignment vertical="center" wrapText="1"/>
      <protection locked="0"/>
    </xf>
    <xf numFmtId="0" fontId="40" fillId="0" borderId="1" xfId="0" applyFont="1" applyBorder="1" applyAlignment="1" applyProtection="1">
      <alignment vertical="top"/>
      <protection locked="0"/>
    </xf>
    <xf numFmtId="0" fontId="40" fillId="0" borderId="0" xfId="0" applyFont="1" applyAlignment="1" applyProtection="1">
      <alignment vertical="top"/>
      <protection locked="0"/>
    </xf>
    <xf numFmtId="0" fontId="40" fillId="0" borderId="29" xfId="0" applyFont="1" applyBorder="1" applyAlignment="1" applyProtection="1">
      <alignment horizontal="left" vertical="center"/>
      <protection locked="0"/>
    </xf>
    <xf numFmtId="0" fontId="40" fillId="0" borderId="30" xfId="0" applyFont="1" applyBorder="1" applyAlignment="1" applyProtection="1">
      <alignment horizontal="left" vertical="center"/>
      <protection locked="0"/>
    </xf>
    <xf numFmtId="0" fontId="40" fillId="0" borderId="31" xfId="0" applyFont="1" applyBorder="1" applyAlignment="1" applyProtection="1">
      <alignment horizontal="left" vertical="center"/>
      <protection locked="0"/>
    </xf>
    <xf numFmtId="0" fontId="40" fillId="0" borderId="32" xfId="0" applyFont="1" applyBorder="1" applyAlignment="1" applyProtection="1">
      <alignment horizontal="left" vertical="center"/>
      <protection locked="0"/>
    </xf>
    <xf numFmtId="0" fontId="40" fillId="0" borderId="33"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42" fillId="0" borderId="34" xfId="0" applyFont="1" applyBorder="1" applyAlignment="1" applyProtection="1">
      <alignment horizontal="center" vertical="center"/>
      <protection locked="0"/>
    </xf>
    <xf numFmtId="0" fontId="45" fillId="0" borderId="34"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0" borderId="1" xfId="0" applyFont="1" applyBorder="1" applyAlignment="1" applyProtection="1">
      <alignment horizontal="center" vertical="center"/>
      <protection locked="0"/>
    </xf>
    <xf numFmtId="0" fontId="43" fillId="0" borderId="32" xfId="0" applyFont="1" applyBorder="1" applyAlignment="1" applyProtection="1">
      <alignment horizontal="left" vertical="center"/>
      <protection locked="0"/>
    </xf>
    <xf numFmtId="0" fontId="43" fillId="2" borderId="1" xfId="0" applyFont="1" applyFill="1" applyBorder="1" applyAlignment="1" applyProtection="1">
      <alignment horizontal="left" vertical="center"/>
      <protection locked="0"/>
    </xf>
    <xf numFmtId="0" fontId="43" fillId="2" borderId="1" xfId="0" applyFont="1" applyFill="1" applyBorder="1" applyAlignment="1" applyProtection="1">
      <alignment horizontal="center" vertical="center"/>
      <protection locked="0"/>
    </xf>
    <xf numFmtId="0" fontId="40" fillId="0" borderId="35" xfId="0" applyFont="1" applyBorder="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0" fillId="0" borderId="36"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center" vertical="center" wrapText="1"/>
      <protection locked="0"/>
    </xf>
    <xf numFmtId="0" fontId="40" fillId="0" borderId="29"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31" xfId="0" applyFont="1" applyBorder="1" applyAlignment="1" applyProtection="1">
      <alignment horizontal="left" vertical="center" wrapText="1"/>
      <protection locked="0"/>
    </xf>
    <xf numFmtId="0" fontId="40" fillId="0" borderId="32" xfId="0" applyFont="1" applyBorder="1" applyAlignment="1" applyProtection="1">
      <alignment horizontal="left" vertical="center" wrapText="1"/>
      <protection locked="0"/>
    </xf>
    <xf numFmtId="0" fontId="40"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protection locked="0"/>
    </xf>
    <xf numFmtId="0" fontId="43" fillId="0" borderId="35" xfId="0" applyFont="1" applyBorder="1" applyAlignment="1" applyProtection="1">
      <alignment horizontal="left" vertical="center" wrapText="1"/>
      <protection locked="0"/>
    </xf>
    <xf numFmtId="0" fontId="43" fillId="0" borderId="34" xfId="0" applyFont="1" applyBorder="1" applyAlignment="1" applyProtection="1">
      <alignment horizontal="left" vertical="center" wrapText="1"/>
      <protection locked="0"/>
    </xf>
    <xf numFmtId="0" fontId="43" fillId="0" borderId="36" xfId="0" applyFont="1" applyBorder="1" applyAlignment="1" applyProtection="1">
      <alignment horizontal="left" vertical="center"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center" vertical="top"/>
      <protection locked="0"/>
    </xf>
    <xf numFmtId="0" fontId="43" fillId="0" borderId="35" xfId="0" applyFont="1" applyBorder="1" applyAlignment="1" applyProtection="1">
      <alignment horizontal="left" vertical="center"/>
      <protection locked="0"/>
    </xf>
    <xf numFmtId="0" fontId="43" fillId="0" borderId="36" xfId="0" applyFont="1" applyBorder="1" applyAlignment="1" applyProtection="1">
      <alignment horizontal="left" vertical="center"/>
      <protection locked="0"/>
    </xf>
    <xf numFmtId="0" fontId="45" fillId="0" borderId="0" xfId="0" applyFont="1" applyAlignment="1" applyProtection="1">
      <alignment vertical="center"/>
      <protection locked="0"/>
    </xf>
    <xf numFmtId="0" fontId="42" fillId="0" borderId="1" xfId="0" applyFont="1" applyBorder="1" applyAlignment="1" applyProtection="1">
      <alignment vertical="center"/>
      <protection locked="0"/>
    </xf>
    <xf numFmtId="0" fontId="45" fillId="0" borderId="34" xfId="0" applyFont="1" applyBorder="1" applyAlignment="1" applyProtection="1">
      <alignment vertical="center"/>
      <protection locked="0"/>
    </xf>
    <xf numFmtId="0" fontId="42"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3"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2" fillId="0" borderId="34" xfId="0" applyFont="1" applyBorder="1" applyAlignment="1" applyProtection="1">
      <alignment horizontal="left"/>
      <protection locked="0"/>
    </xf>
    <xf numFmtId="0" fontId="45" fillId="0" borderId="34" xfId="0" applyFont="1" applyBorder="1" applyAlignment="1" applyProtection="1">
      <protection locked="0"/>
    </xf>
    <xf numFmtId="0" fontId="40" fillId="0" borderId="32" xfId="0" applyFont="1" applyBorder="1" applyAlignment="1" applyProtection="1">
      <alignment vertical="top"/>
      <protection locked="0"/>
    </xf>
    <xf numFmtId="0" fontId="40" fillId="0" borderId="33" xfId="0" applyFont="1" applyBorder="1" applyAlignment="1" applyProtection="1">
      <alignment vertical="top"/>
      <protection locked="0"/>
    </xf>
    <xf numFmtId="0" fontId="40" fillId="0" borderId="1" xfId="0" applyFont="1" applyBorder="1" applyAlignment="1" applyProtection="1">
      <alignment horizontal="center" vertical="center"/>
      <protection locked="0"/>
    </xf>
    <xf numFmtId="0" fontId="40" fillId="0" borderId="1" xfId="0" applyFont="1" applyBorder="1" applyAlignment="1" applyProtection="1">
      <alignment horizontal="left" vertical="top"/>
      <protection locked="0"/>
    </xf>
    <xf numFmtId="0" fontId="40" fillId="0" borderId="35" xfId="0" applyFont="1" applyBorder="1" applyAlignment="1" applyProtection="1">
      <alignment vertical="top"/>
      <protection locked="0"/>
    </xf>
    <xf numFmtId="0" fontId="40" fillId="0" borderId="34" xfId="0" applyFont="1" applyBorder="1" applyAlignment="1" applyProtection="1">
      <alignment vertical="top"/>
      <protection locked="0"/>
    </xf>
    <xf numFmtId="0" fontId="40" fillId="0" borderId="36"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1"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0"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4" fontId="27" fillId="0" borderId="0" xfId="0" applyNumberFormat="1" applyFont="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horizontal="left" vertical="center" wrapText="1"/>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0" fillId="0" borderId="0" xfId="0"/>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30" fillId="3" borderId="0" xfId="1" applyFont="1" applyFill="1" applyAlignment="1">
      <alignment vertical="center"/>
    </xf>
    <xf numFmtId="0" fontId="43"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top"/>
      <protection locked="0"/>
    </xf>
    <xf numFmtId="0" fontId="42" fillId="0" borderId="34" xfId="0" applyFont="1" applyBorder="1" applyAlignment="1" applyProtection="1">
      <alignment horizontal="left"/>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49" fontId="43"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42"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1:74" ht="36.950000000000003" customHeight="1">
      <c r="AR2" s="363"/>
      <c r="AS2" s="363"/>
      <c r="AT2" s="363"/>
      <c r="AU2" s="363"/>
      <c r="AV2" s="363"/>
      <c r="AW2" s="363"/>
      <c r="AX2" s="363"/>
      <c r="AY2" s="363"/>
      <c r="AZ2" s="363"/>
      <c r="BA2" s="363"/>
      <c r="BB2" s="363"/>
      <c r="BC2" s="363"/>
      <c r="BD2" s="363"/>
      <c r="BE2" s="363"/>
      <c r="BS2" s="23" t="s">
        <v>8</v>
      </c>
      <c r="BT2" s="23" t="s">
        <v>9</v>
      </c>
    </row>
    <row r="3" spans="1:74"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1:74" ht="36.950000000000003"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1:74" ht="14.45" customHeight="1">
      <c r="B5" s="27"/>
      <c r="C5" s="28"/>
      <c r="D5" s="33" t="s">
        <v>15</v>
      </c>
      <c r="E5" s="28"/>
      <c r="F5" s="28"/>
      <c r="G5" s="28"/>
      <c r="H5" s="28"/>
      <c r="I5" s="28"/>
      <c r="J5" s="28"/>
      <c r="K5" s="328" t="s">
        <v>16</v>
      </c>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28"/>
      <c r="AQ5" s="30"/>
      <c r="BE5" s="326" t="s">
        <v>17</v>
      </c>
      <c r="BS5" s="23" t="s">
        <v>8</v>
      </c>
    </row>
    <row r="6" spans="1:74" ht="36.950000000000003" customHeight="1">
      <c r="B6" s="27"/>
      <c r="C6" s="28"/>
      <c r="D6" s="35" t="s">
        <v>18</v>
      </c>
      <c r="E6" s="28"/>
      <c r="F6" s="28"/>
      <c r="G6" s="28"/>
      <c r="H6" s="28"/>
      <c r="I6" s="28"/>
      <c r="J6" s="28"/>
      <c r="K6" s="330" t="s">
        <v>19</v>
      </c>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28"/>
      <c r="AQ6" s="30"/>
      <c r="BE6" s="327"/>
      <c r="BS6" s="23" t="s">
        <v>8</v>
      </c>
    </row>
    <row r="7" spans="1:74"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27"/>
      <c r="BS7" s="23" t="s">
        <v>8</v>
      </c>
    </row>
    <row r="8" spans="1:74"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27"/>
      <c r="BS8" s="23" t="s">
        <v>8</v>
      </c>
    </row>
    <row r="9" spans="1:74"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27"/>
      <c r="BS9" s="23" t="s">
        <v>8</v>
      </c>
    </row>
    <row r="10" spans="1:74"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27"/>
      <c r="BS10" s="23" t="s">
        <v>8</v>
      </c>
    </row>
    <row r="11" spans="1:74" ht="18.399999999999999"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27"/>
      <c r="BS11" s="23" t="s">
        <v>8</v>
      </c>
    </row>
    <row r="12" spans="1:74"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27"/>
      <c r="BS12" s="23" t="s">
        <v>8</v>
      </c>
    </row>
    <row r="13" spans="1:74"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27"/>
      <c r="BS13" s="23" t="s">
        <v>8</v>
      </c>
    </row>
    <row r="14" spans="1:74">
      <c r="B14" s="27"/>
      <c r="C14" s="28"/>
      <c r="D14" s="28"/>
      <c r="E14" s="331" t="s">
        <v>31</v>
      </c>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6" t="s">
        <v>29</v>
      </c>
      <c r="AL14" s="28"/>
      <c r="AM14" s="28"/>
      <c r="AN14" s="38" t="s">
        <v>31</v>
      </c>
      <c r="AO14" s="28"/>
      <c r="AP14" s="28"/>
      <c r="AQ14" s="30"/>
      <c r="BE14" s="327"/>
      <c r="BS14" s="23" t="s">
        <v>8</v>
      </c>
    </row>
    <row r="15" spans="1:74"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27"/>
      <c r="BS15" s="23" t="s">
        <v>6</v>
      </c>
    </row>
    <row r="16" spans="1:74"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21</v>
      </c>
      <c r="AO16" s="28"/>
      <c r="AP16" s="28"/>
      <c r="AQ16" s="30"/>
      <c r="BE16" s="327"/>
      <c r="BS16" s="23" t="s">
        <v>6</v>
      </c>
    </row>
    <row r="17" spans="2:71" ht="18.399999999999999"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21</v>
      </c>
      <c r="AO17" s="28"/>
      <c r="AP17" s="28"/>
      <c r="AQ17" s="30"/>
      <c r="BE17" s="327"/>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27"/>
      <c r="BS18" s="23" t="s">
        <v>8</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27"/>
      <c r="BS19" s="23" t="s">
        <v>8</v>
      </c>
    </row>
    <row r="20" spans="2:71" ht="22.5" customHeight="1">
      <c r="B20" s="27"/>
      <c r="C20" s="28"/>
      <c r="D20" s="28"/>
      <c r="E20" s="333" t="s">
        <v>21</v>
      </c>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28"/>
      <c r="AP20" s="28"/>
      <c r="AQ20" s="30"/>
      <c r="BE20" s="327"/>
      <c r="BS20" s="23" t="s">
        <v>6</v>
      </c>
    </row>
    <row r="21" spans="2:71"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27"/>
    </row>
    <row r="22" spans="2:71"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27"/>
    </row>
    <row r="23" spans="2:71" s="1" customFormat="1" ht="25.9" customHeight="1">
      <c r="B23" s="40"/>
      <c r="C23" s="41"/>
      <c r="D23" s="42" t="s">
        <v>35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4">
        <f>ROUND(AG51,2)</f>
        <v>0</v>
      </c>
      <c r="AL23" s="335"/>
      <c r="AM23" s="335"/>
      <c r="AN23" s="335"/>
      <c r="AO23" s="335"/>
      <c r="AP23" s="41"/>
      <c r="AQ23" s="44"/>
      <c r="BE23" s="327"/>
    </row>
    <row r="24" spans="2:71"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27"/>
    </row>
    <row r="25" spans="2:71" s="1" customFormat="1" ht="13.5">
      <c r="B25" s="40"/>
      <c r="C25" s="41"/>
      <c r="D25" s="41"/>
      <c r="E25" s="41"/>
      <c r="F25" s="41"/>
      <c r="G25" s="41"/>
      <c r="H25" s="41"/>
      <c r="I25" s="41"/>
      <c r="J25" s="41"/>
      <c r="K25" s="41"/>
      <c r="L25" s="336" t="s">
        <v>36</v>
      </c>
      <c r="M25" s="336"/>
      <c r="N25" s="336"/>
      <c r="O25" s="336"/>
      <c r="P25" s="41"/>
      <c r="Q25" s="41"/>
      <c r="R25" s="41"/>
      <c r="S25" s="41"/>
      <c r="T25" s="41"/>
      <c r="U25" s="41"/>
      <c r="V25" s="41"/>
      <c r="W25" s="336" t="s">
        <v>37</v>
      </c>
      <c r="X25" s="336"/>
      <c r="Y25" s="336"/>
      <c r="Z25" s="336"/>
      <c r="AA25" s="336"/>
      <c r="AB25" s="336"/>
      <c r="AC25" s="336"/>
      <c r="AD25" s="336"/>
      <c r="AE25" s="336"/>
      <c r="AF25" s="41"/>
      <c r="AG25" s="41"/>
      <c r="AH25" s="41"/>
      <c r="AI25" s="41"/>
      <c r="AJ25" s="41"/>
      <c r="AK25" s="336" t="s">
        <v>38</v>
      </c>
      <c r="AL25" s="336"/>
      <c r="AM25" s="336"/>
      <c r="AN25" s="336"/>
      <c r="AO25" s="336"/>
      <c r="AP25" s="41"/>
      <c r="AQ25" s="44"/>
      <c r="BE25" s="327"/>
    </row>
    <row r="26" spans="2:71" s="2" customFormat="1" ht="14.45" customHeight="1">
      <c r="B26" s="46"/>
      <c r="C26" s="47"/>
      <c r="D26" s="48" t="s">
        <v>39</v>
      </c>
      <c r="E26" s="47"/>
      <c r="F26" s="48" t="s">
        <v>40</v>
      </c>
      <c r="G26" s="47"/>
      <c r="H26" s="47"/>
      <c r="I26" s="47"/>
      <c r="J26" s="47"/>
      <c r="K26" s="47"/>
      <c r="L26" s="337">
        <v>0.21</v>
      </c>
      <c r="M26" s="338"/>
      <c r="N26" s="338"/>
      <c r="O26" s="338"/>
      <c r="P26" s="47"/>
      <c r="Q26" s="47"/>
      <c r="R26" s="47"/>
      <c r="S26" s="47"/>
      <c r="T26" s="47"/>
      <c r="U26" s="47"/>
      <c r="V26" s="47"/>
      <c r="W26" s="339">
        <f>ROUND(AZ51,2)</f>
        <v>0</v>
      </c>
      <c r="X26" s="338"/>
      <c r="Y26" s="338"/>
      <c r="Z26" s="338"/>
      <c r="AA26" s="338"/>
      <c r="AB26" s="338"/>
      <c r="AC26" s="338"/>
      <c r="AD26" s="338"/>
      <c r="AE26" s="338"/>
      <c r="AF26" s="47"/>
      <c r="AG26" s="47"/>
      <c r="AH26" s="47"/>
      <c r="AI26" s="47"/>
      <c r="AJ26" s="47"/>
      <c r="AK26" s="339">
        <f>ROUND(AV51,2)</f>
        <v>0</v>
      </c>
      <c r="AL26" s="338"/>
      <c r="AM26" s="338"/>
      <c r="AN26" s="338"/>
      <c r="AO26" s="338"/>
      <c r="AP26" s="47"/>
      <c r="AQ26" s="49"/>
      <c r="BE26" s="327"/>
    </row>
    <row r="27" spans="2:71" s="2" customFormat="1" ht="14.45" customHeight="1">
      <c r="B27" s="46"/>
      <c r="C27" s="47"/>
      <c r="D27" s="47"/>
      <c r="E27" s="47"/>
      <c r="F27" s="48" t="s">
        <v>41</v>
      </c>
      <c r="G27" s="47"/>
      <c r="H27" s="47"/>
      <c r="I27" s="47"/>
      <c r="J27" s="47"/>
      <c r="K27" s="47"/>
      <c r="L27" s="337">
        <v>0.15</v>
      </c>
      <c r="M27" s="338"/>
      <c r="N27" s="338"/>
      <c r="O27" s="338"/>
      <c r="P27" s="47"/>
      <c r="Q27" s="47"/>
      <c r="R27" s="47"/>
      <c r="S27" s="47"/>
      <c r="T27" s="47"/>
      <c r="U27" s="47"/>
      <c r="V27" s="47"/>
      <c r="W27" s="339">
        <f>ROUND(BA51,2)</f>
        <v>0</v>
      </c>
      <c r="X27" s="338"/>
      <c r="Y27" s="338"/>
      <c r="Z27" s="338"/>
      <c r="AA27" s="338"/>
      <c r="AB27" s="338"/>
      <c r="AC27" s="338"/>
      <c r="AD27" s="338"/>
      <c r="AE27" s="338"/>
      <c r="AF27" s="47"/>
      <c r="AG27" s="47"/>
      <c r="AH27" s="47"/>
      <c r="AI27" s="47"/>
      <c r="AJ27" s="47"/>
      <c r="AK27" s="339">
        <f>ROUND(AW51,2)</f>
        <v>0</v>
      </c>
      <c r="AL27" s="338"/>
      <c r="AM27" s="338"/>
      <c r="AN27" s="338"/>
      <c r="AO27" s="338"/>
      <c r="AP27" s="47"/>
      <c r="AQ27" s="49"/>
      <c r="BE27" s="327"/>
    </row>
    <row r="28" spans="2:71" s="2" customFormat="1" ht="14.45" hidden="1" customHeight="1">
      <c r="B28" s="46"/>
      <c r="C28" s="47"/>
      <c r="D28" s="47"/>
      <c r="E28" s="47"/>
      <c r="F28" s="48" t="s">
        <v>42</v>
      </c>
      <c r="G28" s="47"/>
      <c r="H28" s="47"/>
      <c r="I28" s="47"/>
      <c r="J28" s="47"/>
      <c r="K28" s="47"/>
      <c r="L28" s="337">
        <v>0.21</v>
      </c>
      <c r="M28" s="338"/>
      <c r="N28" s="338"/>
      <c r="O28" s="338"/>
      <c r="P28" s="47"/>
      <c r="Q28" s="47"/>
      <c r="R28" s="47"/>
      <c r="S28" s="47"/>
      <c r="T28" s="47"/>
      <c r="U28" s="47"/>
      <c r="V28" s="47"/>
      <c r="W28" s="339">
        <f>ROUND(BB51,2)</f>
        <v>0</v>
      </c>
      <c r="X28" s="338"/>
      <c r="Y28" s="338"/>
      <c r="Z28" s="338"/>
      <c r="AA28" s="338"/>
      <c r="AB28" s="338"/>
      <c r="AC28" s="338"/>
      <c r="AD28" s="338"/>
      <c r="AE28" s="338"/>
      <c r="AF28" s="47"/>
      <c r="AG28" s="47"/>
      <c r="AH28" s="47"/>
      <c r="AI28" s="47"/>
      <c r="AJ28" s="47"/>
      <c r="AK28" s="339">
        <v>0</v>
      </c>
      <c r="AL28" s="338"/>
      <c r="AM28" s="338"/>
      <c r="AN28" s="338"/>
      <c r="AO28" s="338"/>
      <c r="AP28" s="47"/>
      <c r="AQ28" s="49"/>
      <c r="BE28" s="327"/>
    </row>
    <row r="29" spans="2:71" s="2" customFormat="1" ht="14.45" hidden="1" customHeight="1">
      <c r="B29" s="46"/>
      <c r="C29" s="47"/>
      <c r="D29" s="47"/>
      <c r="E29" s="47"/>
      <c r="F29" s="48" t="s">
        <v>43</v>
      </c>
      <c r="G29" s="47"/>
      <c r="H29" s="47"/>
      <c r="I29" s="47"/>
      <c r="J29" s="47"/>
      <c r="K29" s="47"/>
      <c r="L29" s="337">
        <v>0.15</v>
      </c>
      <c r="M29" s="338"/>
      <c r="N29" s="338"/>
      <c r="O29" s="338"/>
      <c r="P29" s="47"/>
      <c r="Q29" s="47"/>
      <c r="R29" s="47"/>
      <c r="S29" s="47"/>
      <c r="T29" s="47"/>
      <c r="U29" s="47"/>
      <c r="V29" s="47"/>
      <c r="W29" s="339">
        <f>ROUND(BC51,2)</f>
        <v>0</v>
      </c>
      <c r="X29" s="338"/>
      <c r="Y29" s="338"/>
      <c r="Z29" s="338"/>
      <c r="AA29" s="338"/>
      <c r="AB29" s="338"/>
      <c r="AC29" s="338"/>
      <c r="AD29" s="338"/>
      <c r="AE29" s="338"/>
      <c r="AF29" s="47"/>
      <c r="AG29" s="47"/>
      <c r="AH29" s="47"/>
      <c r="AI29" s="47"/>
      <c r="AJ29" s="47"/>
      <c r="AK29" s="339">
        <v>0</v>
      </c>
      <c r="AL29" s="338"/>
      <c r="AM29" s="338"/>
      <c r="AN29" s="338"/>
      <c r="AO29" s="338"/>
      <c r="AP29" s="47"/>
      <c r="AQ29" s="49"/>
      <c r="BE29" s="327"/>
    </row>
    <row r="30" spans="2:71" s="2" customFormat="1" ht="14.45" hidden="1" customHeight="1">
      <c r="B30" s="46"/>
      <c r="C30" s="47"/>
      <c r="D30" s="47"/>
      <c r="E30" s="47"/>
      <c r="F30" s="48" t="s">
        <v>44</v>
      </c>
      <c r="G30" s="47"/>
      <c r="H30" s="47"/>
      <c r="I30" s="47"/>
      <c r="J30" s="47"/>
      <c r="K30" s="47"/>
      <c r="L30" s="337">
        <v>0</v>
      </c>
      <c r="M30" s="338"/>
      <c r="N30" s="338"/>
      <c r="O30" s="338"/>
      <c r="P30" s="47"/>
      <c r="Q30" s="47"/>
      <c r="R30" s="47"/>
      <c r="S30" s="47"/>
      <c r="T30" s="47"/>
      <c r="U30" s="47"/>
      <c r="V30" s="47"/>
      <c r="W30" s="339">
        <f>ROUND(BD51,2)</f>
        <v>0</v>
      </c>
      <c r="X30" s="338"/>
      <c r="Y30" s="338"/>
      <c r="Z30" s="338"/>
      <c r="AA30" s="338"/>
      <c r="AB30" s="338"/>
      <c r="AC30" s="338"/>
      <c r="AD30" s="338"/>
      <c r="AE30" s="338"/>
      <c r="AF30" s="47"/>
      <c r="AG30" s="47"/>
      <c r="AH30" s="47"/>
      <c r="AI30" s="47"/>
      <c r="AJ30" s="47"/>
      <c r="AK30" s="339">
        <v>0</v>
      </c>
      <c r="AL30" s="338"/>
      <c r="AM30" s="338"/>
      <c r="AN30" s="338"/>
      <c r="AO30" s="338"/>
      <c r="AP30" s="47"/>
      <c r="AQ30" s="49"/>
      <c r="BE30" s="327"/>
    </row>
    <row r="31" spans="2:71"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27"/>
    </row>
    <row r="32" spans="2:71" s="1" customFormat="1" ht="25.9" customHeight="1">
      <c r="B32" s="40"/>
      <c r="C32" s="50"/>
      <c r="D32" s="51" t="s">
        <v>45</v>
      </c>
      <c r="E32" s="52"/>
      <c r="F32" s="52"/>
      <c r="G32" s="52"/>
      <c r="H32" s="52"/>
      <c r="I32" s="52"/>
      <c r="J32" s="52"/>
      <c r="K32" s="52"/>
      <c r="L32" s="52"/>
      <c r="M32" s="52"/>
      <c r="N32" s="52"/>
      <c r="O32" s="52"/>
      <c r="P32" s="52"/>
      <c r="Q32" s="52"/>
      <c r="R32" s="52"/>
      <c r="S32" s="52"/>
      <c r="T32" s="53" t="s">
        <v>46</v>
      </c>
      <c r="U32" s="52"/>
      <c r="V32" s="52"/>
      <c r="W32" s="52"/>
      <c r="X32" s="340" t="s">
        <v>47</v>
      </c>
      <c r="Y32" s="341"/>
      <c r="Z32" s="341"/>
      <c r="AA32" s="341"/>
      <c r="AB32" s="341"/>
      <c r="AC32" s="52"/>
      <c r="AD32" s="52"/>
      <c r="AE32" s="52"/>
      <c r="AF32" s="52"/>
      <c r="AG32" s="52"/>
      <c r="AH32" s="52"/>
      <c r="AI32" s="52"/>
      <c r="AJ32" s="52"/>
      <c r="AK32" s="342">
        <f>SUM(AK23:AK30)</f>
        <v>0</v>
      </c>
      <c r="AL32" s="341"/>
      <c r="AM32" s="341"/>
      <c r="AN32" s="341"/>
      <c r="AO32" s="343"/>
      <c r="AP32" s="50"/>
      <c r="AQ32" s="54"/>
      <c r="BE32" s="327"/>
    </row>
    <row r="33" spans="2:56"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56"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56"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56" s="1" customFormat="1" ht="36.950000000000003" customHeight="1">
      <c r="B39" s="40"/>
      <c r="C39" s="61" t="s">
        <v>48</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56"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56" s="3" customFormat="1" ht="14.45" customHeight="1">
      <c r="B41" s="63"/>
      <c r="C41" s="64" t="s">
        <v>15</v>
      </c>
      <c r="D41" s="65"/>
      <c r="E41" s="65"/>
      <c r="F41" s="65"/>
      <c r="G41" s="65"/>
      <c r="H41" s="65"/>
      <c r="I41" s="65"/>
      <c r="J41" s="65"/>
      <c r="K41" s="65"/>
      <c r="L41" s="65" t="str">
        <f>K5</f>
        <v>16021_03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56" s="4" customFormat="1" ht="36.950000000000003" customHeight="1">
      <c r="B42" s="67"/>
      <c r="C42" s="68" t="s">
        <v>18</v>
      </c>
      <c r="D42" s="69"/>
      <c r="E42" s="69"/>
      <c r="F42" s="69"/>
      <c r="G42" s="69"/>
      <c r="H42" s="69"/>
      <c r="I42" s="69"/>
      <c r="J42" s="69"/>
      <c r="K42" s="69"/>
      <c r="L42" s="344" t="str">
        <f>K6</f>
        <v>Reko Gymnázium, SOŠ, SOU a VOŠ, Hořice - Počítače</v>
      </c>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69"/>
      <c r="AQ42" s="69"/>
      <c r="AR42" s="70"/>
    </row>
    <row r="43" spans="2:56"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56" s="1" customFormat="1">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6" t="str">
        <f>IF(AN8= "","",AN8)</f>
        <v>4. 6. 2017</v>
      </c>
      <c r="AN44" s="346"/>
      <c r="AO44" s="62"/>
      <c r="AP44" s="62"/>
      <c r="AQ44" s="62"/>
      <c r="AR44" s="60"/>
    </row>
    <row r="45" spans="2:56"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c r="B46" s="40"/>
      <c r="C46" s="64" t="s">
        <v>27</v>
      </c>
      <c r="D46" s="62"/>
      <c r="E46" s="62"/>
      <c r="F46" s="62"/>
      <c r="G46" s="62"/>
      <c r="H46" s="62"/>
      <c r="I46" s="62"/>
      <c r="J46" s="62"/>
      <c r="K46" s="62"/>
      <c r="L46" s="65" t="str">
        <f>IF(E11= "","",E11)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47" t="str">
        <f>IF(E17="","",E17)</f>
        <v xml:space="preserve"> </v>
      </c>
      <c r="AN46" s="347"/>
      <c r="AO46" s="347"/>
      <c r="AP46" s="347"/>
      <c r="AQ46" s="62"/>
      <c r="AR46" s="60"/>
      <c r="AS46" s="348" t="s">
        <v>49</v>
      </c>
      <c r="AT46" s="349"/>
      <c r="AU46" s="73"/>
      <c r="AV46" s="73"/>
      <c r="AW46" s="73"/>
      <c r="AX46" s="73"/>
      <c r="AY46" s="73"/>
      <c r="AZ46" s="73"/>
      <c r="BA46" s="73"/>
      <c r="BB46" s="73"/>
      <c r="BC46" s="73"/>
      <c r="BD46" s="74"/>
    </row>
    <row r="47" spans="2:56" s="1" customFormat="1">
      <c r="B47" s="40"/>
      <c r="C47" s="64" t="s">
        <v>30</v>
      </c>
      <c r="D47" s="62"/>
      <c r="E47" s="62"/>
      <c r="F47" s="62"/>
      <c r="G47" s="62"/>
      <c r="H47" s="62"/>
      <c r="I47" s="62"/>
      <c r="J47" s="62"/>
      <c r="K47" s="62"/>
      <c r="L47" s="65" t="str">
        <f>IF(E14= "Vyplň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0"/>
      <c r="AT47" s="351"/>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2"/>
      <c r="AT48" s="353"/>
      <c r="AU48" s="41"/>
      <c r="AV48" s="41"/>
      <c r="AW48" s="41"/>
      <c r="AX48" s="41"/>
      <c r="AY48" s="41"/>
      <c r="AZ48" s="41"/>
      <c r="BA48" s="41"/>
      <c r="BB48" s="41"/>
      <c r="BC48" s="41"/>
      <c r="BD48" s="77"/>
    </row>
    <row r="49" spans="1:90" s="1" customFormat="1" ht="29.25" customHeight="1">
      <c r="B49" s="40"/>
      <c r="C49" s="354" t="s">
        <v>50</v>
      </c>
      <c r="D49" s="355"/>
      <c r="E49" s="355"/>
      <c r="F49" s="355"/>
      <c r="G49" s="355"/>
      <c r="H49" s="78"/>
      <c r="I49" s="356" t="s">
        <v>51</v>
      </c>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7" t="s">
        <v>52</v>
      </c>
      <c r="AH49" s="355"/>
      <c r="AI49" s="355"/>
      <c r="AJ49" s="355"/>
      <c r="AK49" s="355"/>
      <c r="AL49" s="355"/>
      <c r="AM49" s="355"/>
      <c r="AN49" s="356" t="s">
        <v>53</v>
      </c>
      <c r="AO49" s="355"/>
      <c r="AP49" s="355"/>
      <c r="AQ49" s="79" t="s">
        <v>54</v>
      </c>
      <c r="AR49" s="60"/>
      <c r="AS49" s="80" t="s">
        <v>55</v>
      </c>
      <c r="AT49" s="81" t="s">
        <v>56</v>
      </c>
      <c r="AU49" s="81" t="s">
        <v>57</v>
      </c>
      <c r="AV49" s="81" t="s">
        <v>58</v>
      </c>
      <c r="AW49" s="81" t="s">
        <v>59</v>
      </c>
      <c r="AX49" s="81" t="s">
        <v>60</v>
      </c>
      <c r="AY49" s="81" t="s">
        <v>61</v>
      </c>
      <c r="AZ49" s="81" t="s">
        <v>62</v>
      </c>
      <c r="BA49" s="81" t="s">
        <v>63</v>
      </c>
      <c r="BB49" s="81" t="s">
        <v>64</v>
      </c>
      <c r="BC49" s="81" t="s">
        <v>65</v>
      </c>
      <c r="BD49" s="82" t="s">
        <v>66</v>
      </c>
    </row>
    <row r="50" spans="1:90"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1:90" s="4" customFormat="1" ht="32.450000000000003" customHeight="1">
      <c r="B51" s="67"/>
      <c r="C51" s="86" t="s">
        <v>67</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1">
        <f>ROUND(AG52,2)</f>
        <v>0</v>
      </c>
      <c r="AH51" s="361"/>
      <c r="AI51" s="361"/>
      <c r="AJ51" s="361"/>
      <c r="AK51" s="361"/>
      <c r="AL51" s="361"/>
      <c r="AM51" s="361"/>
      <c r="AN51" s="362">
        <f>SUM(AG51,AT51)</f>
        <v>0</v>
      </c>
      <c r="AO51" s="362"/>
      <c r="AP51" s="362"/>
      <c r="AQ51" s="88" t="s">
        <v>21</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68</v>
      </c>
      <c r="BT51" s="93" t="s">
        <v>69</v>
      </c>
      <c r="BV51" s="93" t="s">
        <v>70</v>
      </c>
      <c r="BW51" s="93" t="s">
        <v>7</v>
      </c>
      <c r="BX51" s="93" t="s">
        <v>71</v>
      </c>
      <c r="CL51" s="93" t="s">
        <v>21</v>
      </c>
    </row>
    <row r="52" spans="1:90" s="5" customFormat="1" ht="37.5" customHeight="1">
      <c r="A52" s="94" t="s">
        <v>72</v>
      </c>
      <c r="B52" s="95"/>
      <c r="C52" s="96"/>
      <c r="D52" s="360" t="s">
        <v>16</v>
      </c>
      <c r="E52" s="360"/>
      <c r="F52" s="360"/>
      <c r="G52" s="360"/>
      <c r="H52" s="360"/>
      <c r="I52" s="97"/>
      <c r="J52" s="360" t="s">
        <v>19</v>
      </c>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58">
        <f>'16021_03 - Reko Gymnázium...'!J25</f>
        <v>0</v>
      </c>
      <c r="AH52" s="359"/>
      <c r="AI52" s="359"/>
      <c r="AJ52" s="359"/>
      <c r="AK52" s="359"/>
      <c r="AL52" s="359"/>
      <c r="AM52" s="359"/>
      <c r="AN52" s="358">
        <f>SUM(AG52,AT52)</f>
        <v>0</v>
      </c>
      <c r="AO52" s="359"/>
      <c r="AP52" s="359"/>
      <c r="AQ52" s="98" t="s">
        <v>73</v>
      </c>
      <c r="AR52" s="99"/>
      <c r="AS52" s="100">
        <v>0</v>
      </c>
      <c r="AT52" s="101">
        <f>ROUND(SUM(AV52:AW52),2)</f>
        <v>0</v>
      </c>
      <c r="AU52" s="102">
        <f>'16021_03 - Reko Gymnázium...'!P89</f>
        <v>0</v>
      </c>
      <c r="AV52" s="101">
        <f>'16021_03 - Reko Gymnázium...'!J28</f>
        <v>0</v>
      </c>
      <c r="AW52" s="101">
        <f>'16021_03 - Reko Gymnázium...'!J29</f>
        <v>0</v>
      </c>
      <c r="AX52" s="101">
        <f>'16021_03 - Reko Gymnázium...'!J30</f>
        <v>0</v>
      </c>
      <c r="AY52" s="101">
        <f>'16021_03 - Reko Gymnázium...'!J31</f>
        <v>0</v>
      </c>
      <c r="AZ52" s="101">
        <f>'16021_03 - Reko Gymnázium...'!F28</f>
        <v>0</v>
      </c>
      <c r="BA52" s="101">
        <f>'16021_03 - Reko Gymnázium...'!F29</f>
        <v>0</v>
      </c>
      <c r="BB52" s="101">
        <f>'16021_03 - Reko Gymnázium...'!F30</f>
        <v>0</v>
      </c>
      <c r="BC52" s="101">
        <f>'16021_03 - Reko Gymnázium...'!F31</f>
        <v>0</v>
      </c>
      <c r="BD52" s="103">
        <f>'16021_03 - Reko Gymnázium...'!F32</f>
        <v>0</v>
      </c>
      <c r="BT52" s="104" t="s">
        <v>74</v>
      </c>
      <c r="BU52" s="104" t="s">
        <v>75</v>
      </c>
      <c r="BV52" s="104" t="s">
        <v>70</v>
      </c>
      <c r="BW52" s="104" t="s">
        <v>7</v>
      </c>
      <c r="BX52" s="104" t="s">
        <v>71</v>
      </c>
      <c r="CL52" s="104" t="s">
        <v>21</v>
      </c>
    </row>
    <row r="53" spans="1:90" s="1" customFormat="1" ht="30" customHeight="1">
      <c r="B53" s="40"/>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0"/>
    </row>
    <row r="54" spans="1:90" s="1" customFormat="1" ht="6.95" customHeight="1">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60"/>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6021_03 - Reko Gymnázium...'!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R212"/>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0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0"/>
      <c r="B1" s="106"/>
      <c r="C1" s="106"/>
      <c r="D1" s="107" t="s">
        <v>1</v>
      </c>
      <c r="E1" s="106"/>
      <c r="F1" s="108" t="s">
        <v>76</v>
      </c>
      <c r="G1" s="367" t="s">
        <v>77</v>
      </c>
      <c r="H1" s="367"/>
      <c r="I1" s="109"/>
      <c r="J1" s="108" t="s">
        <v>78</v>
      </c>
      <c r="K1" s="107" t="s">
        <v>79</v>
      </c>
      <c r="L1" s="108" t="s">
        <v>80</v>
      </c>
      <c r="M1" s="108"/>
      <c r="N1" s="108"/>
      <c r="O1" s="108"/>
      <c r="P1" s="108"/>
      <c r="Q1" s="108"/>
      <c r="R1" s="108"/>
      <c r="S1" s="108"/>
      <c r="T1" s="10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ht="36.950000000000003" customHeight="1">
      <c r="L2" s="363"/>
      <c r="M2" s="363"/>
      <c r="N2" s="363"/>
      <c r="O2" s="363"/>
      <c r="P2" s="363"/>
      <c r="Q2" s="363"/>
      <c r="R2" s="363"/>
      <c r="S2" s="363"/>
      <c r="T2" s="363"/>
      <c r="U2" s="363"/>
      <c r="V2" s="363"/>
      <c r="AT2" s="23" t="s">
        <v>7</v>
      </c>
    </row>
    <row r="3" spans="1:70" ht="6.95" customHeight="1">
      <c r="B3" s="24"/>
      <c r="C3" s="25"/>
      <c r="D3" s="25"/>
      <c r="E3" s="25"/>
      <c r="F3" s="25"/>
      <c r="G3" s="25"/>
      <c r="H3" s="25"/>
      <c r="I3" s="110"/>
      <c r="J3" s="25"/>
      <c r="K3" s="26"/>
      <c r="AT3" s="23" t="s">
        <v>81</v>
      </c>
    </row>
    <row r="4" spans="1:70" ht="36.950000000000003" customHeight="1">
      <c r="B4" s="27"/>
      <c r="C4" s="28"/>
      <c r="D4" s="29" t="s">
        <v>82</v>
      </c>
      <c r="E4" s="28"/>
      <c r="F4" s="28"/>
      <c r="G4" s="28"/>
      <c r="H4" s="28"/>
      <c r="I4" s="111"/>
      <c r="J4" s="28"/>
      <c r="K4" s="30"/>
      <c r="M4" s="31" t="s">
        <v>12</v>
      </c>
      <c r="AT4" s="23" t="s">
        <v>6</v>
      </c>
    </row>
    <row r="5" spans="1:70" ht="6.95" customHeight="1">
      <c r="B5" s="27"/>
      <c r="C5" s="28"/>
      <c r="D5" s="28"/>
      <c r="E5" s="28"/>
      <c r="F5" s="28"/>
      <c r="G5" s="28"/>
      <c r="H5" s="28"/>
      <c r="I5" s="111"/>
      <c r="J5" s="28"/>
      <c r="K5" s="30"/>
    </row>
    <row r="6" spans="1:70" s="1" customFormat="1">
      <c r="B6" s="40"/>
      <c r="C6" s="41"/>
      <c r="D6" s="36" t="s">
        <v>18</v>
      </c>
      <c r="E6" s="41"/>
      <c r="F6" s="41"/>
      <c r="G6" s="41"/>
      <c r="H6" s="41"/>
      <c r="I6" s="112"/>
      <c r="J6" s="41"/>
      <c r="K6" s="44"/>
    </row>
    <row r="7" spans="1:70" s="1" customFormat="1" ht="36.950000000000003" customHeight="1">
      <c r="B7" s="40"/>
      <c r="C7" s="41"/>
      <c r="D7" s="41"/>
      <c r="E7" s="364" t="s">
        <v>19</v>
      </c>
      <c r="F7" s="365"/>
      <c r="G7" s="365"/>
      <c r="H7" s="365"/>
      <c r="I7" s="112"/>
      <c r="J7" s="41"/>
      <c r="K7" s="44"/>
    </row>
    <row r="8" spans="1:70" s="1" customFormat="1" ht="13.5">
      <c r="B8" s="40"/>
      <c r="C8" s="41"/>
      <c r="D8" s="41"/>
      <c r="E8" s="41"/>
      <c r="F8" s="41"/>
      <c r="G8" s="41"/>
      <c r="H8" s="41"/>
      <c r="I8" s="112"/>
      <c r="J8" s="41"/>
      <c r="K8" s="44"/>
    </row>
    <row r="9" spans="1:70" s="1" customFormat="1" ht="14.45" customHeight="1">
      <c r="B9" s="40"/>
      <c r="C9" s="41"/>
      <c r="D9" s="36" t="s">
        <v>20</v>
      </c>
      <c r="E9" s="41"/>
      <c r="F9" s="34" t="s">
        <v>21</v>
      </c>
      <c r="G9" s="41"/>
      <c r="H9" s="41"/>
      <c r="I9" s="113" t="s">
        <v>22</v>
      </c>
      <c r="J9" s="34" t="s">
        <v>21</v>
      </c>
      <c r="K9" s="44"/>
    </row>
    <row r="10" spans="1:70" s="1" customFormat="1" ht="14.45" customHeight="1">
      <c r="B10" s="40"/>
      <c r="C10" s="41"/>
      <c r="D10" s="36" t="s">
        <v>23</v>
      </c>
      <c r="E10" s="41"/>
      <c r="F10" s="34" t="s">
        <v>24</v>
      </c>
      <c r="G10" s="41"/>
      <c r="H10" s="41"/>
      <c r="I10" s="113" t="s">
        <v>25</v>
      </c>
      <c r="J10" s="114" t="str">
        <f>'Rekapitulace stavby'!AN8</f>
        <v>4. 6. 2017</v>
      </c>
      <c r="K10" s="44"/>
    </row>
    <row r="11" spans="1:70" s="1" customFormat="1" ht="10.9" customHeight="1">
      <c r="B11" s="40"/>
      <c r="C11" s="41"/>
      <c r="D11" s="41"/>
      <c r="E11" s="41"/>
      <c r="F11" s="41"/>
      <c r="G11" s="41"/>
      <c r="H11" s="41"/>
      <c r="I11" s="112"/>
      <c r="J11" s="41"/>
      <c r="K11" s="44"/>
    </row>
    <row r="12" spans="1:70" s="1" customFormat="1" ht="14.45" customHeight="1">
      <c r="B12" s="40"/>
      <c r="C12" s="41"/>
      <c r="D12" s="36" t="s">
        <v>27</v>
      </c>
      <c r="E12" s="41"/>
      <c r="F12" s="41"/>
      <c r="G12" s="41"/>
      <c r="H12" s="41"/>
      <c r="I12" s="113" t="s">
        <v>28</v>
      </c>
      <c r="J12" s="34" t="str">
        <f>IF('Rekapitulace stavby'!AN10="","",'Rekapitulace stavby'!AN10)</f>
        <v/>
      </c>
      <c r="K12" s="44"/>
    </row>
    <row r="13" spans="1:70" s="1" customFormat="1" ht="18" customHeight="1">
      <c r="B13" s="40"/>
      <c r="C13" s="41"/>
      <c r="D13" s="41"/>
      <c r="E13" s="34" t="str">
        <f>IF('Rekapitulace stavby'!E11="","",'Rekapitulace stavby'!E11)</f>
        <v xml:space="preserve"> </v>
      </c>
      <c r="F13" s="41"/>
      <c r="G13" s="41"/>
      <c r="H13" s="41"/>
      <c r="I13" s="113" t="s">
        <v>29</v>
      </c>
      <c r="J13" s="34" t="str">
        <f>IF('Rekapitulace stavby'!AN11="","",'Rekapitulace stavby'!AN11)</f>
        <v/>
      </c>
      <c r="K13" s="44"/>
    </row>
    <row r="14" spans="1:70" s="1" customFormat="1" ht="6.95" customHeight="1">
      <c r="B14" s="40"/>
      <c r="C14" s="41"/>
      <c r="D14" s="41"/>
      <c r="E14" s="41"/>
      <c r="F14" s="41"/>
      <c r="G14" s="41"/>
      <c r="H14" s="41"/>
      <c r="I14" s="112"/>
      <c r="J14" s="41"/>
      <c r="K14" s="44"/>
    </row>
    <row r="15" spans="1:70" s="1" customFormat="1" ht="14.45" customHeight="1">
      <c r="B15" s="40"/>
      <c r="C15" s="41"/>
      <c r="D15" s="36" t="s">
        <v>30</v>
      </c>
      <c r="E15" s="41"/>
      <c r="F15" s="41"/>
      <c r="G15" s="41"/>
      <c r="H15" s="41"/>
      <c r="I15" s="113" t="s">
        <v>28</v>
      </c>
      <c r="J15" s="34" t="str">
        <f>IF('Rekapitulace stavby'!AN13="Vyplň údaj","",IF('Rekapitulace stavby'!AN13="","",'Rekapitulace stavby'!AN13))</f>
        <v/>
      </c>
      <c r="K15" s="44"/>
    </row>
    <row r="16" spans="1:70" s="1" customFormat="1" ht="18" customHeight="1">
      <c r="B16" s="40"/>
      <c r="C16" s="41"/>
      <c r="D16" s="41"/>
      <c r="E16" s="34" t="str">
        <f>IF('Rekapitulace stavby'!E14="Vyplň údaj","",IF('Rekapitulace stavby'!E14="","",'Rekapitulace stavby'!E14))</f>
        <v/>
      </c>
      <c r="F16" s="41"/>
      <c r="G16" s="41"/>
      <c r="H16" s="41"/>
      <c r="I16" s="113" t="s">
        <v>29</v>
      </c>
      <c r="J16" s="34" t="str">
        <f>IF('Rekapitulace stavby'!AN14="Vyplň údaj","",IF('Rekapitulace stavby'!AN14="","",'Rekapitulace stavby'!AN14))</f>
        <v/>
      </c>
      <c r="K16" s="44"/>
    </row>
    <row r="17" spans="2:11" s="1" customFormat="1" ht="6.95" customHeight="1">
      <c r="B17" s="40"/>
      <c r="C17" s="41"/>
      <c r="D17" s="41"/>
      <c r="E17" s="41"/>
      <c r="F17" s="41"/>
      <c r="G17" s="41"/>
      <c r="H17" s="41"/>
      <c r="I17" s="112"/>
      <c r="J17" s="41"/>
      <c r="K17" s="44"/>
    </row>
    <row r="18" spans="2:11" s="1" customFormat="1" ht="14.45" customHeight="1">
      <c r="B18" s="40"/>
      <c r="C18" s="41"/>
      <c r="D18" s="36" t="s">
        <v>32</v>
      </c>
      <c r="E18" s="41"/>
      <c r="F18" s="41"/>
      <c r="G18" s="41"/>
      <c r="H18" s="41"/>
      <c r="I18" s="113" t="s">
        <v>28</v>
      </c>
      <c r="J18" s="34" t="str">
        <f>IF('Rekapitulace stavby'!AN16="","",'Rekapitulace stavby'!AN16)</f>
        <v/>
      </c>
      <c r="K18" s="44"/>
    </row>
    <row r="19" spans="2:11" s="1" customFormat="1" ht="18" customHeight="1">
      <c r="B19" s="40"/>
      <c r="C19" s="41"/>
      <c r="D19" s="41"/>
      <c r="E19" s="34" t="str">
        <f>IF('Rekapitulace stavby'!E17="","",'Rekapitulace stavby'!E17)</f>
        <v xml:space="preserve"> </v>
      </c>
      <c r="F19" s="41"/>
      <c r="G19" s="41"/>
      <c r="H19" s="41"/>
      <c r="I19" s="113" t="s">
        <v>29</v>
      </c>
      <c r="J19" s="34" t="str">
        <f>IF('Rekapitulace stavby'!AN17="","",'Rekapitulace stavby'!AN17)</f>
        <v/>
      </c>
      <c r="K19" s="44"/>
    </row>
    <row r="20" spans="2:11" s="1" customFormat="1" ht="6.95" customHeight="1">
      <c r="B20" s="40"/>
      <c r="C20" s="41"/>
      <c r="D20" s="41"/>
      <c r="E20" s="41"/>
      <c r="F20" s="41"/>
      <c r="G20" s="41"/>
      <c r="H20" s="41"/>
      <c r="I20" s="112"/>
      <c r="J20" s="41"/>
      <c r="K20" s="44"/>
    </row>
    <row r="21" spans="2:11" s="1" customFormat="1" ht="14.45" customHeight="1">
      <c r="B21" s="40"/>
      <c r="C21" s="41"/>
      <c r="D21" s="36" t="s">
        <v>34</v>
      </c>
      <c r="E21" s="41"/>
      <c r="F21" s="41"/>
      <c r="G21" s="41"/>
      <c r="H21" s="41"/>
      <c r="I21" s="112"/>
      <c r="J21" s="41"/>
      <c r="K21" s="44"/>
    </row>
    <row r="22" spans="2:11" s="6" customFormat="1" ht="22.5" customHeight="1">
      <c r="B22" s="115"/>
      <c r="C22" s="116"/>
      <c r="D22" s="116"/>
      <c r="E22" s="333" t="s">
        <v>21</v>
      </c>
      <c r="F22" s="333"/>
      <c r="G22" s="333"/>
      <c r="H22" s="333"/>
      <c r="I22" s="117"/>
      <c r="J22" s="116"/>
      <c r="K22" s="118"/>
    </row>
    <row r="23" spans="2:11" s="1" customFormat="1" ht="6.95" customHeight="1">
      <c r="B23" s="40"/>
      <c r="C23" s="41"/>
      <c r="D23" s="41"/>
      <c r="E23" s="41"/>
      <c r="F23" s="41"/>
      <c r="G23" s="41"/>
      <c r="H23" s="41"/>
      <c r="I23" s="112"/>
      <c r="J23" s="41"/>
      <c r="K23" s="44"/>
    </row>
    <row r="24" spans="2:11" s="1" customFormat="1" ht="6.95" customHeight="1">
      <c r="B24" s="40"/>
      <c r="C24" s="41"/>
      <c r="D24" s="84"/>
      <c r="E24" s="84"/>
      <c r="F24" s="84"/>
      <c r="G24" s="84"/>
      <c r="H24" s="84"/>
      <c r="I24" s="119"/>
      <c r="J24" s="84"/>
      <c r="K24" s="120"/>
    </row>
    <row r="25" spans="2:11" s="1" customFormat="1" ht="25.35" customHeight="1">
      <c r="B25" s="40"/>
      <c r="C25" s="41"/>
      <c r="D25" s="121" t="s">
        <v>35</v>
      </c>
      <c r="E25" s="41"/>
      <c r="F25" s="41"/>
      <c r="G25" s="41"/>
      <c r="H25" s="41"/>
      <c r="I25" s="112"/>
      <c r="J25" s="122">
        <f>ROUND(J89,2)</f>
        <v>0</v>
      </c>
      <c r="K25" s="44"/>
    </row>
    <row r="26" spans="2:11" s="1" customFormat="1" ht="6.95" customHeight="1">
      <c r="B26" s="40"/>
      <c r="C26" s="41"/>
      <c r="D26" s="84"/>
      <c r="E26" s="84"/>
      <c r="F26" s="84"/>
      <c r="G26" s="84"/>
      <c r="H26" s="84"/>
      <c r="I26" s="119"/>
      <c r="J26" s="84"/>
      <c r="K26" s="120"/>
    </row>
    <row r="27" spans="2:11" s="1" customFormat="1" ht="14.45" customHeight="1">
      <c r="B27" s="40"/>
      <c r="C27" s="41"/>
      <c r="D27" s="41"/>
      <c r="E27" s="41"/>
      <c r="F27" s="45" t="s">
        <v>37</v>
      </c>
      <c r="G27" s="41"/>
      <c r="H27" s="41"/>
      <c r="I27" s="123" t="s">
        <v>36</v>
      </c>
      <c r="J27" s="45" t="s">
        <v>38</v>
      </c>
      <c r="K27" s="44"/>
    </row>
    <row r="28" spans="2:11" s="1" customFormat="1" ht="14.45" customHeight="1">
      <c r="B28" s="40"/>
      <c r="C28" s="41"/>
      <c r="D28" s="48" t="s">
        <v>39</v>
      </c>
      <c r="E28" s="48" t="s">
        <v>40</v>
      </c>
      <c r="F28" s="124">
        <f>ROUND(SUM(BE89:BE211), 2)</f>
        <v>0</v>
      </c>
      <c r="G28" s="41"/>
      <c r="H28" s="41"/>
      <c r="I28" s="125">
        <v>0.21</v>
      </c>
      <c r="J28" s="124">
        <f>ROUND(ROUND((SUM(BE89:BE211)), 2)*I28, 2)</f>
        <v>0</v>
      </c>
      <c r="K28" s="44"/>
    </row>
    <row r="29" spans="2:11" s="1" customFormat="1" ht="14.45" customHeight="1">
      <c r="B29" s="40"/>
      <c r="C29" s="41"/>
      <c r="D29" s="41"/>
      <c r="E29" s="48" t="s">
        <v>41</v>
      </c>
      <c r="F29" s="124">
        <f>ROUND(SUM(BF89:BF211), 2)</f>
        <v>0</v>
      </c>
      <c r="G29" s="41"/>
      <c r="H29" s="41"/>
      <c r="I29" s="125">
        <v>0.15</v>
      </c>
      <c r="J29" s="124">
        <f>ROUND(ROUND((SUM(BF89:BF211)), 2)*I29, 2)</f>
        <v>0</v>
      </c>
      <c r="K29" s="44"/>
    </row>
    <row r="30" spans="2:11" s="1" customFormat="1" ht="14.45" hidden="1" customHeight="1">
      <c r="B30" s="40"/>
      <c r="C30" s="41"/>
      <c r="D30" s="41"/>
      <c r="E30" s="48" t="s">
        <v>42</v>
      </c>
      <c r="F30" s="124">
        <f>ROUND(SUM(BG89:BG211), 2)</f>
        <v>0</v>
      </c>
      <c r="G30" s="41"/>
      <c r="H30" s="41"/>
      <c r="I30" s="125">
        <v>0.21</v>
      </c>
      <c r="J30" s="124">
        <v>0</v>
      </c>
      <c r="K30" s="44"/>
    </row>
    <row r="31" spans="2:11" s="1" customFormat="1" ht="14.45" hidden="1" customHeight="1">
      <c r="B31" s="40"/>
      <c r="C31" s="41"/>
      <c r="D31" s="41"/>
      <c r="E31" s="48" t="s">
        <v>43</v>
      </c>
      <c r="F31" s="124">
        <f>ROUND(SUM(BH89:BH211), 2)</f>
        <v>0</v>
      </c>
      <c r="G31" s="41"/>
      <c r="H31" s="41"/>
      <c r="I31" s="125">
        <v>0.15</v>
      </c>
      <c r="J31" s="124">
        <v>0</v>
      </c>
      <c r="K31" s="44"/>
    </row>
    <row r="32" spans="2:11" s="1" customFormat="1" ht="14.45" hidden="1" customHeight="1">
      <c r="B32" s="40"/>
      <c r="C32" s="41"/>
      <c r="D32" s="41"/>
      <c r="E32" s="48" t="s">
        <v>44</v>
      </c>
      <c r="F32" s="124">
        <f>ROUND(SUM(BI89:BI211), 2)</f>
        <v>0</v>
      </c>
      <c r="G32" s="41"/>
      <c r="H32" s="41"/>
      <c r="I32" s="125">
        <v>0</v>
      </c>
      <c r="J32" s="124">
        <v>0</v>
      </c>
      <c r="K32" s="44"/>
    </row>
    <row r="33" spans="2:11" s="1" customFormat="1" ht="6.95" customHeight="1">
      <c r="B33" s="40"/>
      <c r="C33" s="41"/>
      <c r="D33" s="41"/>
      <c r="E33" s="41"/>
      <c r="F33" s="41"/>
      <c r="G33" s="41"/>
      <c r="H33" s="41"/>
      <c r="I33" s="112"/>
      <c r="J33" s="41"/>
      <c r="K33" s="44"/>
    </row>
    <row r="34" spans="2:11" s="1" customFormat="1" ht="25.35" customHeight="1">
      <c r="B34" s="40"/>
      <c r="C34" s="126"/>
      <c r="D34" s="127" t="s">
        <v>45</v>
      </c>
      <c r="E34" s="78"/>
      <c r="F34" s="78"/>
      <c r="G34" s="128" t="s">
        <v>46</v>
      </c>
      <c r="H34" s="129" t="s">
        <v>47</v>
      </c>
      <c r="I34" s="130"/>
      <c r="J34" s="131">
        <f>SUM(J25:J32)</f>
        <v>0</v>
      </c>
      <c r="K34" s="132"/>
    </row>
    <row r="35" spans="2:11" s="1" customFormat="1" ht="14.45" customHeight="1">
      <c r="B35" s="55"/>
      <c r="C35" s="56"/>
      <c r="D35" s="56"/>
      <c r="E35" s="56"/>
      <c r="F35" s="56"/>
      <c r="G35" s="56"/>
      <c r="H35" s="56"/>
      <c r="I35" s="133"/>
      <c r="J35" s="56"/>
      <c r="K35" s="57"/>
    </row>
    <row r="39" spans="2:11" s="1" customFormat="1" ht="6.95" customHeight="1">
      <c r="B39" s="134"/>
      <c r="C39" s="135"/>
      <c r="D39" s="135"/>
      <c r="E39" s="135"/>
      <c r="F39" s="135"/>
      <c r="G39" s="135"/>
      <c r="H39" s="135"/>
      <c r="I39" s="136"/>
      <c r="J39" s="135"/>
      <c r="K39" s="137"/>
    </row>
    <row r="40" spans="2:11" s="1" customFormat="1" ht="36.950000000000003" customHeight="1">
      <c r="B40" s="40"/>
      <c r="C40" s="29" t="s">
        <v>83</v>
      </c>
      <c r="D40" s="41"/>
      <c r="E40" s="41"/>
      <c r="F40" s="41"/>
      <c r="G40" s="41"/>
      <c r="H40" s="41"/>
      <c r="I40" s="112"/>
      <c r="J40" s="41"/>
      <c r="K40" s="44"/>
    </row>
    <row r="41" spans="2:11" s="1" customFormat="1" ht="6.95" customHeight="1">
      <c r="B41" s="40"/>
      <c r="C41" s="41"/>
      <c r="D41" s="41"/>
      <c r="E41" s="41"/>
      <c r="F41" s="41"/>
      <c r="G41" s="41"/>
      <c r="H41" s="41"/>
      <c r="I41" s="112"/>
      <c r="J41" s="41"/>
      <c r="K41" s="44"/>
    </row>
    <row r="42" spans="2:11" s="1" customFormat="1" ht="14.45" customHeight="1">
      <c r="B42" s="40"/>
      <c r="C42" s="36" t="s">
        <v>18</v>
      </c>
      <c r="D42" s="41"/>
      <c r="E42" s="41"/>
      <c r="F42" s="41"/>
      <c r="G42" s="41"/>
      <c r="H42" s="41"/>
      <c r="I42" s="112"/>
      <c r="J42" s="41"/>
      <c r="K42" s="44"/>
    </row>
    <row r="43" spans="2:11" s="1" customFormat="1" ht="23.25" customHeight="1">
      <c r="B43" s="40"/>
      <c r="C43" s="41"/>
      <c r="D43" s="41"/>
      <c r="E43" s="364" t="str">
        <f>E7</f>
        <v>Reko Gymnázium, SOŠ, SOU a VOŠ, Hořice - Počítače</v>
      </c>
      <c r="F43" s="365"/>
      <c r="G43" s="365"/>
      <c r="H43" s="365"/>
      <c r="I43" s="112"/>
      <c r="J43" s="41"/>
      <c r="K43" s="44"/>
    </row>
    <row r="44" spans="2:11" s="1" customFormat="1" ht="6.95" customHeight="1">
      <c r="B44" s="40"/>
      <c r="C44" s="41"/>
      <c r="D44" s="41"/>
      <c r="E44" s="41"/>
      <c r="F44" s="41"/>
      <c r="G44" s="41"/>
      <c r="H44" s="41"/>
      <c r="I44" s="112"/>
      <c r="J44" s="41"/>
      <c r="K44" s="44"/>
    </row>
    <row r="45" spans="2:11" s="1" customFormat="1" ht="18" customHeight="1">
      <c r="B45" s="40"/>
      <c r="C45" s="36" t="s">
        <v>23</v>
      </c>
      <c r="D45" s="41"/>
      <c r="E45" s="41"/>
      <c r="F45" s="34" t="str">
        <f>F10</f>
        <v xml:space="preserve"> </v>
      </c>
      <c r="G45" s="41"/>
      <c r="H45" s="41"/>
      <c r="I45" s="113" t="s">
        <v>25</v>
      </c>
      <c r="J45" s="114" t="str">
        <f>IF(J10="","",J10)</f>
        <v>4. 6. 2017</v>
      </c>
      <c r="K45" s="44"/>
    </row>
    <row r="46" spans="2:11" s="1" customFormat="1" ht="6.95" customHeight="1">
      <c r="B46" s="40"/>
      <c r="C46" s="41"/>
      <c r="D46" s="41"/>
      <c r="E46" s="41"/>
      <c r="F46" s="41"/>
      <c r="G46" s="41"/>
      <c r="H46" s="41"/>
      <c r="I46" s="112"/>
      <c r="J46" s="41"/>
      <c r="K46" s="44"/>
    </row>
    <row r="47" spans="2:11" s="1" customFormat="1">
      <c r="B47" s="40"/>
      <c r="C47" s="36" t="s">
        <v>27</v>
      </c>
      <c r="D47" s="41"/>
      <c r="E47" s="41"/>
      <c r="F47" s="34" t="str">
        <f>E13</f>
        <v xml:space="preserve"> </v>
      </c>
      <c r="G47" s="41"/>
      <c r="H47" s="41"/>
      <c r="I47" s="113" t="s">
        <v>32</v>
      </c>
      <c r="J47" s="34" t="str">
        <f>E19</f>
        <v xml:space="preserve"> </v>
      </c>
      <c r="K47" s="44"/>
    </row>
    <row r="48" spans="2:11" s="1" customFormat="1" ht="14.45" customHeight="1">
      <c r="B48" s="40"/>
      <c r="C48" s="36" t="s">
        <v>30</v>
      </c>
      <c r="D48" s="41"/>
      <c r="E48" s="41"/>
      <c r="F48" s="34" t="str">
        <f>IF(E16="","",E16)</f>
        <v/>
      </c>
      <c r="G48" s="41"/>
      <c r="H48" s="41"/>
      <c r="I48" s="112"/>
      <c r="J48" s="41"/>
      <c r="K48" s="44"/>
    </row>
    <row r="49" spans="2:47" s="1" customFormat="1" ht="10.35" customHeight="1">
      <c r="B49" s="40"/>
      <c r="C49" s="41"/>
      <c r="D49" s="41"/>
      <c r="E49" s="41"/>
      <c r="F49" s="41"/>
      <c r="G49" s="41"/>
      <c r="H49" s="41"/>
      <c r="I49" s="112"/>
      <c r="J49" s="41"/>
      <c r="K49" s="44"/>
    </row>
    <row r="50" spans="2:47" s="1" customFormat="1" ht="29.25" customHeight="1">
      <c r="B50" s="40"/>
      <c r="C50" s="138" t="s">
        <v>84</v>
      </c>
      <c r="D50" s="126"/>
      <c r="E50" s="126"/>
      <c r="F50" s="126"/>
      <c r="G50" s="126"/>
      <c r="H50" s="126"/>
      <c r="I50" s="139"/>
      <c r="J50" s="140" t="s">
        <v>85</v>
      </c>
      <c r="K50" s="141"/>
    </row>
    <row r="51" spans="2:47" s="1" customFormat="1" ht="10.35" customHeight="1">
      <c r="B51" s="40"/>
      <c r="C51" s="41"/>
      <c r="D51" s="41"/>
      <c r="E51" s="41"/>
      <c r="F51" s="41"/>
      <c r="G51" s="41"/>
      <c r="H51" s="41"/>
      <c r="I51" s="112"/>
      <c r="J51" s="41"/>
      <c r="K51" s="44"/>
    </row>
    <row r="52" spans="2:47" s="1" customFormat="1" ht="29.25" customHeight="1">
      <c r="B52" s="40"/>
      <c r="C52" s="142" t="s">
        <v>86</v>
      </c>
      <c r="D52" s="41"/>
      <c r="E52" s="41"/>
      <c r="F52" s="41"/>
      <c r="G52" s="41"/>
      <c r="H52" s="41"/>
      <c r="I52" s="112"/>
      <c r="J52" s="122">
        <f>J89</f>
        <v>0</v>
      </c>
      <c r="K52" s="44"/>
      <c r="AU52" s="23" t="s">
        <v>87</v>
      </c>
    </row>
    <row r="53" spans="2:47" s="7" customFormat="1" ht="24.95" customHeight="1">
      <c r="B53" s="143"/>
      <c r="C53" s="144"/>
      <c r="D53" s="145" t="s">
        <v>88</v>
      </c>
      <c r="E53" s="146"/>
      <c r="F53" s="146"/>
      <c r="G53" s="146"/>
      <c r="H53" s="146"/>
      <c r="I53" s="147"/>
      <c r="J53" s="148">
        <f>J90</f>
        <v>0</v>
      </c>
      <c r="K53" s="149"/>
    </row>
    <row r="54" spans="2:47" s="7" customFormat="1" ht="24.95" customHeight="1">
      <c r="B54" s="143"/>
      <c r="C54" s="144"/>
      <c r="D54" s="145" t="s">
        <v>89</v>
      </c>
      <c r="E54" s="146"/>
      <c r="F54" s="146"/>
      <c r="G54" s="146"/>
      <c r="H54" s="146"/>
      <c r="I54" s="147"/>
      <c r="J54" s="148">
        <f>J128</f>
        <v>0</v>
      </c>
      <c r="K54" s="149"/>
    </row>
    <row r="55" spans="2:47" s="8" customFormat="1" ht="19.899999999999999" customHeight="1">
      <c r="B55" s="150"/>
      <c r="C55" s="151"/>
      <c r="D55" s="152" t="s">
        <v>90</v>
      </c>
      <c r="E55" s="153"/>
      <c r="F55" s="153"/>
      <c r="G55" s="153"/>
      <c r="H55" s="153"/>
      <c r="I55" s="154"/>
      <c r="J55" s="155">
        <f>J129</f>
        <v>0</v>
      </c>
      <c r="K55" s="156"/>
    </row>
    <row r="56" spans="2:47" s="8" customFormat="1" ht="19.899999999999999" customHeight="1">
      <c r="B56" s="150"/>
      <c r="C56" s="151"/>
      <c r="D56" s="152" t="s">
        <v>91</v>
      </c>
      <c r="E56" s="153"/>
      <c r="F56" s="153"/>
      <c r="G56" s="153"/>
      <c r="H56" s="153"/>
      <c r="I56" s="154"/>
      <c r="J56" s="155">
        <f>J133</f>
        <v>0</v>
      </c>
      <c r="K56" s="156"/>
    </row>
    <row r="57" spans="2:47" s="8" customFormat="1" ht="19.899999999999999" customHeight="1">
      <c r="B57" s="150"/>
      <c r="C57" s="151"/>
      <c r="D57" s="152" t="s">
        <v>92</v>
      </c>
      <c r="E57" s="153"/>
      <c r="F57" s="153"/>
      <c r="G57" s="153"/>
      <c r="H57" s="153"/>
      <c r="I57" s="154"/>
      <c r="J57" s="155">
        <f>J137</f>
        <v>0</v>
      </c>
      <c r="K57" s="156"/>
    </row>
    <row r="58" spans="2:47" s="8" customFormat="1" ht="19.899999999999999" customHeight="1">
      <c r="B58" s="150"/>
      <c r="C58" s="151"/>
      <c r="D58" s="152" t="s">
        <v>93</v>
      </c>
      <c r="E58" s="153"/>
      <c r="F58" s="153"/>
      <c r="G58" s="153"/>
      <c r="H58" s="153"/>
      <c r="I58" s="154"/>
      <c r="J58" s="155">
        <f>J141</f>
        <v>0</v>
      </c>
      <c r="K58" s="156"/>
    </row>
    <row r="59" spans="2:47" s="8" customFormat="1" ht="19.899999999999999" customHeight="1">
      <c r="B59" s="150"/>
      <c r="C59" s="151"/>
      <c r="D59" s="152" t="s">
        <v>94</v>
      </c>
      <c r="E59" s="153"/>
      <c r="F59" s="153"/>
      <c r="G59" s="153"/>
      <c r="H59" s="153"/>
      <c r="I59" s="154"/>
      <c r="J59" s="155">
        <f>J145</f>
        <v>0</v>
      </c>
      <c r="K59" s="156"/>
    </row>
    <row r="60" spans="2:47" s="8" customFormat="1" ht="19.899999999999999" customHeight="1">
      <c r="B60" s="150"/>
      <c r="C60" s="151"/>
      <c r="D60" s="152" t="s">
        <v>95</v>
      </c>
      <c r="E60" s="153"/>
      <c r="F60" s="153"/>
      <c r="G60" s="153"/>
      <c r="H60" s="153"/>
      <c r="I60" s="154"/>
      <c r="J60" s="155">
        <f>J149</f>
        <v>0</v>
      </c>
      <c r="K60" s="156"/>
    </row>
    <row r="61" spans="2:47" s="8" customFormat="1" ht="19.899999999999999" customHeight="1">
      <c r="B61" s="150"/>
      <c r="C61" s="151"/>
      <c r="D61" s="152" t="s">
        <v>96</v>
      </c>
      <c r="E61" s="153"/>
      <c r="F61" s="153"/>
      <c r="G61" s="153"/>
      <c r="H61" s="153"/>
      <c r="I61" s="154"/>
      <c r="J61" s="155">
        <f>J153</f>
        <v>0</v>
      </c>
      <c r="K61" s="156"/>
    </row>
    <row r="62" spans="2:47" s="8" customFormat="1" ht="19.899999999999999" customHeight="1">
      <c r="B62" s="150"/>
      <c r="C62" s="151"/>
      <c r="D62" s="152" t="s">
        <v>97</v>
      </c>
      <c r="E62" s="153"/>
      <c r="F62" s="153"/>
      <c r="G62" s="153"/>
      <c r="H62" s="153"/>
      <c r="I62" s="154"/>
      <c r="J62" s="155">
        <f>J157</f>
        <v>0</v>
      </c>
      <c r="K62" s="156"/>
    </row>
    <row r="63" spans="2:47" s="8" customFormat="1" ht="19.899999999999999" customHeight="1">
      <c r="B63" s="150"/>
      <c r="C63" s="151"/>
      <c r="D63" s="152" t="s">
        <v>98</v>
      </c>
      <c r="E63" s="153"/>
      <c r="F63" s="153"/>
      <c r="G63" s="153"/>
      <c r="H63" s="153"/>
      <c r="I63" s="154"/>
      <c r="J63" s="155">
        <f>J161</f>
        <v>0</v>
      </c>
      <c r="K63" s="156"/>
    </row>
    <row r="64" spans="2:47" s="8" customFormat="1" ht="19.899999999999999" customHeight="1">
      <c r="B64" s="150"/>
      <c r="C64" s="151"/>
      <c r="D64" s="152" t="s">
        <v>99</v>
      </c>
      <c r="E64" s="153"/>
      <c r="F64" s="153"/>
      <c r="G64" s="153"/>
      <c r="H64" s="153"/>
      <c r="I64" s="154"/>
      <c r="J64" s="155">
        <f>J165</f>
        <v>0</v>
      </c>
      <c r="K64" s="156"/>
    </row>
    <row r="65" spans="2:12" s="8" customFormat="1" ht="19.899999999999999" customHeight="1">
      <c r="B65" s="150"/>
      <c r="C65" s="151"/>
      <c r="D65" s="152" t="s">
        <v>100</v>
      </c>
      <c r="E65" s="153"/>
      <c r="F65" s="153"/>
      <c r="G65" s="153"/>
      <c r="H65" s="153"/>
      <c r="I65" s="154"/>
      <c r="J65" s="155">
        <f>J169</f>
        <v>0</v>
      </c>
      <c r="K65" s="156"/>
    </row>
    <row r="66" spans="2:12" s="8" customFormat="1" ht="19.899999999999999" customHeight="1">
      <c r="B66" s="150"/>
      <c r="C66" s="151"/>
      <c r="D66" s="152" t="s">
        <v>101</v>
      </c>
      <c r="E66" s="153"/>
      <c r="F66" s="153"/>
      <c r="G66" s="153"/>
      <c r="H66" s="153"/>
      <c r="I66" s="154"/>
      <c r="J66" s="155">
        <f>J173</f>
        <v>0</v>
      </c>
      <c r="K66" s="156"/>
    </row>
    <row r="67" spans="2:12" s="8" customFormat="1" ht="19.899999999999999" customHeight="1">
      <c r="B67" s="150"/>
      <c r="C67" s="151"/>
      <c r="D67" s="152" t="s">
        <v>102</v>
      </c>
      <c r="E67" s="153"/>
      <c r="F67" s="153"/>
      <c r="G67" s="153"/>
      <c r="H67" s="153"/>
      <c r="I67" s="154"/>
      <c r="J67" s="155">
        <f>J177</f>
        <v>0</v>
      </c>
      <c r="K67" s="156"/>
    </row>
    <row r="68" spans="2:12" s="8" customFormat="1" ht="19.899999999999999" customHeight="1">
      <c r="B68" s="150"/>
      <c r="C68" s="151"/>
      <c r="D68" s="152" t="s">
        <v>103</v>
      </c>
      <c r="E68" s="153"/>
      <c r="F68" s="153"/>
      <c r="G68" s="153"/>
      <c r="H68" s="153"/>
      <c r="I68" s="154"/>
      <c r="J68" s="155">
        <f>J193</f>
        <v>0</v>
      </c>
      <c r="K68" s="156"/>
    </row>
    <row r="69" spans="2:12" s="8" customFormat="1" ht="19.899999999999999" customHeight="1">
      <c r="B69" s="150"/>
      <c r="C69" s="151"/>
      <c r="D69" s="152" t="s">
        <v>104</v>
      </c>
      <c r="E69" s="153"/>
      <c r="F69" s="153"/>
      <c r="G69" s="153"/>
      <c r="H69" s="153"/>
      <c r="I69" s="154"/>
      <c r="J69" s="155">
        <f>J197</f>
        <v>0</v>
      </c>
      <c r="K69" s="156"/>
    </row>
    <row r="70" spans="2:12" s="8" customFormat="1" ht="19.899999999999999" customHeight="1">
      <c r="B70" s="150"/>
      <c r="C70" s="151"/>
      <c r="D70" s="152" t="s">
        <v>105</v>
      </c>
      <c r="E70" s="153"/>
      <c r="F70" s="153"/>
      <c r="G70" s="153"/>
      <c r="H70" s="153"/>
      <c r="I70" s="154"/>
      <c r="J70" s="155">
        <f>J201</f>
        <v>0</v>
      </c>
      <c r="K70" s="156"/>
    </row>
    <row r="71" spans="2:12" s="8" customFormat="1" ht="19.899999999999999" customHeight="1">
      <c r="B71" s="150"/>
      <c r="C71" s="151"/>
      <c r="D71" s="152" t="s">
        <v>106</v>
      </c>
      <c r="E71" s="153"/>
      <c r="F71" s="153"/>
      <c r="G71" s="153"/>
      <c r="H71" s="153"/>
      <c r="I71" s="154"/>
      <c r="J71" s="155">
        <f>J205</f>
        <v>0</v>
      </c>
      <c r="K71" s="156"/>
    </row>
    <row r="72" spans="2:12" s="1" customFormat="1" ht="21.75" customHeight="1">
      <c r="B72" s="40"/>
      <c r="C72" s="41"/>
      <c r="D72" s="41"/>
      <c r="E72" s="41"/>
      <c r="F72" s="41"/>
      <c r="G72" s="41"/>
      <c r="H72" s="41"/>
      <c r="I72" s="112"/>
      <c r="J72" s="41"/>
      <c r="K72" s="44"/>
    </row>
    <row r="73" spans="2:12" s="1" customFormat="1" ht="6.95" customHeight="1">
      <c r="B73" s="55"/>
      <c r="C73" s="56"/>
      <c r="D73" s="56"/>
      <c r="E73" s="56"/>
      <c r="F73" s="56"/>
      <c r="G73" s="56"/>
      <c r="H73" s="56"/>
      <c r="I73" s="133"/>
      <c r="J73" s="56"/>
      <c r="K73" s="57"/>
    </row>
    <row r="77" spans="2:12" s="1" customFormat="1" ht="6.95" customHeight="1">
      <c r="B77" s="58"/>
      <c r="C77" s="59"/>
      <c r="D77" s="59"/>
      <c r="E77" s="59"/>
      <c r="F77" s="59"/>
      <c r="G77" s="59"/>
      <c r="H77" s="59"/>
      <c r="I77" s="136"/>
      <c r="J77" s="59"/>
      <c r="K77" s="59"/>
      <c r="L77" s="60"/>
    </row>
    <row r="78" spans="2:12" s="1" customFormat="1" ht="36.950000000000003" customHeight="1">
      <c r="B78" s="40"/>
      <c r="C78" s="61" t="s">
        <v>107</v>
      </c>
      <c r="D78" s="62"/>
      <c r="E78" s="62"/>
      <c r="F78" s="62"/>
      <c r="G78" s="62"/>
      <c r="H78" s="62"/>
      <c r="I78" s="157"/>
      <c r="J78" s="62"/>
      <c r="K78" s="62"/>
      <c r="L78" s="60"/>
    </row>
    <row r="79" spans="2:12" s="1" customFormat="1" ht="6.95" customHeight="1">
      <c r="B79" s="40"/>
      <c r="C79" s="62"/>
      <c r="D79" s="62"/>
      <c r="E79" s="62"/>
      <c r="F79" s="62"/>
      <c r="G79" s="62"/>
      <c r="H79" s="62"/>
      <c r="I79" s="157"/>
      <c r="J79" s="62"/>
      <c r="K79" s="62"/>
      <c r="L79" s="60"/>
    </row>
    <row r="80" spans="2:12" s="1" customFormat="1" ht="14.45" customHeight="1">
      <c r="B80" s="40"/>
      <c r="C80" s="64" t="s">
        <v>18</v>
      </c>
      <c r="D80" s="62"/>
      <c r="E80" s="62"/>
      <c r="F80" s="62"/>
      <c r="G80" s="62"/>
      <c r="H80" s="62"/>
      <c r="I80" s="157"/>
      <c r="J80" s="62"/>
      <c r="K80" s="62"/>
      <c r="L80" s="60"/>
    </row>
    <row r="81" spans="2:65" s="1" customFormat="1" ht="23.25" customHeight="1">
      <c r="B81" s="40"/>
      <c r="C81" s="62"/>
      <c r="D81" s="62"/>
      <c r="E81" s="344" t="str">
        <f>E7</f>
        <v>Reko Gymnázium, SOŠ, SOU a VOŠ, Hořice - Počítače</v>
      </c>
      <c r="F81" s="366"/>
      <c r="G81" s="366"/>
      <c r="H81" s="366"/>
      <c r="I81" s="157"/>
      <c r="J81" s="62"/>
      <c r="K81" s="62"/>
      <c r="L81" s="60"/>
    </row>
    <row r="82" spans="2:65" s="1" customFormat="1" ht="6.95" customHeight="1">
      <c r="B82" s="40"/>
      <c r="C82" s="62"/>
      <c r="D82" s="62"/>
      <c r="E82" s="62"/>
      <c r="F82" s="62"/>
      <c r="G82" s="62"/>
      <c r="H82" s="62"/>
      <c r="I82" s="157"/>
      <c r="J82" s="62"/>
      <c r="K82" s="62"/>
      <c r="L82" s="60"/>
    </row>
    <row r="83" spans="2:65" s="1" customFormat="1" ht="18" customHeight="1">
      <c r="B83" s="40"/>
      <c r="C83" s="64" t="s">
        <v>23</v>
      </c>
      <c r="D83" s="62"/>
      <c r="E83" s="62"/>
      <c r="F83" s="158" t="str">
        <f>F10</f>
        <v xml:space="preserve"> </v>
      </c>
      <c r="G83" s="62"/>
      <c r="H83" s="62"/>
      <c r="I83" s="159" t="s">
        <v>25</v>
      </c>
      <c r="J83" s="72" t="str">
        <f>IF(J10="","",J10)</f>
        <v>4. 6. 2017</v>
      </c>
      <c r="K83" s="62"/>
      <c r="L83" s="60"/>
    </row>
    <row r="84" spans="2:65" s="1" customFormat="1" ht="6.95" customHeight="1">
      <c r="B84" s="40"/>
      <c r="C84" s="62"/>
      <c r="D84" s="62"/>
      <c r="E84" s="62"/>
      <c r="F84" s="62"/>
      <c r="G84" s="62"/>
      <c r="H84" s="62"/>
      <c r="I84" s="157"/>
      <c r="J84" s="62"/>
      <c r="K84" s="62"/>
      <c r="L84" s="60"/>
    </row>
    <row r="85" spans="2:65" s="1" customFormat="1">
      <c r="B85" s="40"/>
      <c r="C85" s="64" t="s">
        <v>27</v>
      </c>
      <c r="D85" s="62"/>
      <c r="E85" s="62"/>
      <c r="F85" s="158" t="str">
        <f>E13</f>
        <v xml:space="preserve"> </v>
      </c>
      <c r="G85" s="62"/>
      <c r="H85" s="62"/>
      <c r="I85" s="159" t="s">
        <v>32</v>
      </c>
      <c r="J85" s="158" t="str">
        <f>E19</f>
        <v xml:space="preserve"> </v>
      </c>
      <c r="K85" s="62"/>
      <c r="L85" s="60"/>
    </row>
    <row r="86" spans="2:65" s="1" customFormat="1" ht="14.45" customHeight="1">
      <c r="B86" s="40"/>
      <c r="C86" s="64" t="s">
        <v>30</v>
      </c>
      <c r="D86" s="62"/>
      <c r="E86" s="62"/>
      <c r="F86" s="158" t="str">
        <f>IF(E16="","",E16)</f>
        <v/>
      </c>
      <c r="G86" s="62"/>
      <c r="H86" s="62"/>
      <c r="I86" s="157"/>
      <c r="J86" s="62"/>
      <c r="K86" s="62"/>
      <c r="L86" s="60"/>
    </row>
    <row r="87" spans="2:65" s="1" customFormat="1" ht="10.35" customHeight="1">
      <c r="B87" s="40"/>
      <c r="C87" s="62"/>
      <c r="D87" s="62"/>
      <c r="E87" s="62"/>
      <c r="F87" s="62"/>
      <c r="G87" s="62"/>
      <c r="H87" s="62"/>
      <c r="I87" s="157"/>
      <c r="J87" s="62"/>
      <c r="K87" s="62"/>
      <c r="L87" s="60"/>
    </row>
    <row r="88" spans="2:65" s="9" customFormat="1" ht="29.25" customHeight="1">
      <c r="B88" s="160"/>
      <c r="C88" s="161" t="s">
        <v>108</v>
      </c>
      <c r="D88" s="162" t="s">
        <v>54</v>
      </c>
      <c r="E88" s="162" t="s">
        <v>50</v>
      </c>
      <c r="F88" s="162" t="s">
        <v>109</v>
      </c>
      <c r="G88" s="162" t="s">
        <v>110</v>
      </c>
      <c r="H88" s="162" t="s">
        <v>111</v>
      </c>
      <c r="I88" s="163" t="s">
        <v>112</v>
      </c>
      <c r="J88" s="162" t="s">
        <v>85</v>
      </c>
      <c r="K88" s="164" t="s">
        <v>113</v>
      </c>
      <c r="L88" s="165"/>
      <c r="M88" s="80" t="s">
        <v>114</v>
      </c>
      <c r="N88" s="81" t="s">
        <v>39</v>
      </c>
      <c r="O88" s="81" t="s">
        <v>115</v>
      </c>
      <c r="P88" s="81" t="s">
        <v>116</v>
      </c>
      <c r="Q88" s="81" t="s">
        <v>117</v>
      </c>
      <c r="R88" s="81" t="s">
        <v>118</v>
      </c>
      <c r="S88" s="81" t="s">
        <v>119</v>
      </c>
      <c r="T88" s="82" t="s">
        <v>120</v>
      </c>
    </row>
    <row r="89" spans="2:65" s="1" customFormat="1" ht="29.25" customHeight="1">
      <c r="B89" s="40"/>
      <c r="C89" s="86" t="s">
        <v>86</v>
      </c>
      <c r="D89" s="62"/>
      <c r="E89" s="62"/>
      <c r="F89" s="62"/>
      <c r="G89" s="62"/>
      <c r="H89" s="62"/>
      <c r="I89" s="157"/>
      <c r="J89" s="166">
        <f>BK89</f>
        <v>0</v>
      </c>
      <c r="K89" s="62"/>
      <c r="L89" s="60"/>
      <c r="M89" s="83"/>
      <c r="N89" s="84"/>
      <c r="O89" s="84"/>
      <c r="P89" s="167">
        <f>P90+P128</f>
        <v>0</v>
      </c>
      <c r="Q89" s="84"/>
      <c r="R89" s="167">
        <f>R90+R128</f>
        <v>0</v>
      </c>
      <c r="S89" s="84"/>
      <c r="T89" s="168">
        <f>T90+T128</f>
        <v>0</v>
      </c>
      <c r="AT89" s="23" t="s">
        <v>68</v>
      </c>
      <c r="AU89" s="23" t="s">
        <v>87</v>
      </c>
      <c r="BK89" s="169">
        <f>BK90+BK128</f>
        <v>0</v>
      </c>
    </row>
    <row r="90" spans="2:65" s="10" customFormat="1" ht="37.35" customHeight="1">
      <c r="B90" s="170"/>
      <c r="C90" s="171"/>
      <c r="D90" s="172" t="s">
        <v>68</v>
      </c>
      <c r="E90" s="173" t="s">
        <v>121</v>
      </c>
      <c r="F90" s="173" t="s">
        <v>122</v>
      </c>
      <c r="G90" s="171"/>
      <c r="H90" s="171"/>
      <c r="I90" s="174"/>
      <c r="J90" s="175">
        <f>BK90</f>
        <v>0</v>
      </c>
      <c r="K90" s="171"/>
      <c r="L90" s="176"/>
      <c r="M90" s="177"/>
      <c r="N90" s="178"/>
      <c r="O90" s="178"/>
      <c r="P90" s="179">
        <f>SUM(P91:P127)</f>
        <v>0</v>
      </c>
      <c r="Q90" s="178"/>
      <c r="R90" s="179">
        <f>SUM(R91:R127)</f>
        <v>0</v>
      </c>
      <c r="S90" s="178"/>
      <c r="T90" s="180">
        <f>SUM(T91:T127)</f>
        <v>0</v>
      </c>
      <c r="AR90" s="181" t="s">
        <v>74</v>
      </c>
      <c r="AT90" s="182" t="s">
        <v>68</v>
      </c>
      <c r="AU90" s="182" t="s">
        <v>69</v>
      </c>
      <c r="AY90" s="181" t="s">
        <v>123</v>
      </c>
      <c r="BK90" s="183">
        <f>SUM(BK91:BK127)</f>
        <v>0</v>
      </c>
    </row>
    <row r="91" spans="2:65" s="1" customFormat="1" ht="22.5" customHeight="1">
      <c r="B91" s="40"/>
      <c r="C91" s="184" t="s">
        <v>74</v>
      </c>
      <c r="D91" s="184" t="s">
        <v>124</v>
      </c>
      <c r="E91" s="185" t="s">
        <v>125</v>
      </c>
      <c r="F91" s="186" t="s">
        <v>126</v>
      </c>
      <c r="G91" s="187" t="s">
        <v>127</v>
      </c>
      <c r="H91" s="188">
        <v>1</v>
      </c>
      <c r="I91" s="189"/>
      <c r="J91" s="190">
        <f>ROUND(I91*H91,2)</f>
        <v>0</v>
      </c>
      <c r="K91" s="186" t="s">
        <v>21</v>
      </c>
      <c r="L91" s="60"/>
      <c r="M91" s="191" t="s">
        <v>21</v>
      </c>
      <c r="N91" s="192" t="s">
        <v>40</v>
      </c>
      <c r="O91" s="41"/>
      <c r="P91" s="193">
        <f>O91*H91</f>
        <v>0</v>
      </c>
      <c r="Q91" s="193">
        <v>0</v>
      </c>
      <c r="R91" s="193">
        <f>Q91*H91</f>
        <v>0</v>
      </c>
      <c r="S91" s="193">
        <v>0</v>
      </c>
      <c r="T91" s="194">
        <f>S91*H91</f>
        <v>0</v>
      </c>
      <c r="AR91" s="23" t="s">
        <v>128</v>
      </c>
      <c r="AT91" s="23" t="s">
        <v>124</v>
      </c>
      <c r="AU91" s="23" t="s">
        <v>74</v>
      </c>
      <c r="AY91" s="23" t="s">
        <v>123</v>
      </c>
      <c r="BE91" s="195">
        <f>IF(N91="základní",J91,0)</f>
        <v>0</v>
      </c>
      <c r="BF91" s="195">
        <f>IF(N91="snížená",J91,0)</f>
        <v>0</v>
      </c>
      <c r="BG91" s="195">
        <f>IF(N91="zákl. přenesená",J91,0)</f>
        <v>0</v>
      </c>
      <c r="BH91" s="195">
        <f>IF(N91="sníž. přenesená",J91,0)</f>
        <v>0</v>
      </c>
      <c r="BI91" s="195">
        <f>IF(N91="nulová",J91,0)</f>
        <v>0</v>
      </c>
      <c r="BJ91" s="23" t="s">
        <v>74</v>
      </c>
      <c r="BK91" s="195">
        <f>ROUND(I91*H91,2)</f>
        <v>0</v>
      </c>
      <c r="BL91" s="23" t="s">
        <v>128</v>
      </c>
      <c r="BM91" s="23" t="s">
        <v>129</v>
      </c>
    </row>
    <row r="92" spans="2:65" s="1" customFormat="1" ht="216">
      <c r="B92" s="40"/>
      <c r="C92" s="62"/>
      <c r="D92" s="196" t="s">
        <v>130</v>
      </c>
      <c r="E92" s="62"/>
      <c r="F92" s="197" t="s">
        <v>131</v>
      </c>
      <c r="G92" s="62"/>
      <c r="H92" s="62"/>
      <c r="I92" s="157"/>
      <c r="J92" s="62"/>
      <c r="K92" s="62"/>
      <c r="L92" s="60"/>
      <c r="M92" s="198"/>
      <c r="N92" s="41"/>
      <c r="O92" s="41"/>
      <c r="P92" s="41"/>
      <c r="Q92" s="41"/>
      <c r="R92" s="41"/>
      <c r="S92" s="41"/>
      <c r="T92" s="77"/>
      <c r="AT92" s="23" t="s">
        <v>130</v>
      </c>
      <c r="AU92" s="23" t="s">
        <v>74</v>
      </c>
    </row>
    <row r="93" spans="2:65" s="11" customFormat="1" ht="13.5">
      <c r="B93" s="199"/>
      <c r="C93" s="200"/>
      <c r="D93" s="196" t="s">
        <v>132</v>
      </c>
      <c r="E93" s="201" t="s">
        <v>21</v>
      </c>
      <c r="F93" s="202" t="s">
        <v>133</v>
      </c>
      <c r="G93" s="200"/>
      <c r="H93" s="203" t="s">
        <v>21</v>
      </c>
      <c r="I93" s="204"/>
      <c r="J93" s="200"/>
      <c r="K93" s="200"/>
      <c r="L93" s="205"/>
      <c r="M93" s="206"/>
      <c r="N93" s="207"/>
      <c r="O93" s="207"/>
      <c r="P93" s="207"/>
      <c r="Q93" s="207"/>
      <c r="R93" s="207"/>
      <c r="S93" s="207"/>
      <c r="T93" s="208"/>
      <c r="AT93" s="209" t="s">
        <v>132</v>
      </c>
      <c r="AU93" s="209" t="s">
        <v>74</v>
      </c>
      <c r="AV93" s="11" t="s">
        <v>74</v>
      </c>
      <c r="AW93" s="11" t="s">
        <v>33</v>
      </c>
      <c r="AX93" s="11" t="s">
        <v>69</v>
      </c>
      <c r="AY93" s="209" t="s">
        <v>123</v>
      </c>
    </row>
    <row r="94" spans="2:65" s="12" customFormat="1" ht="13.5">
      <c r="B94" s="210"/>
      <c r="C94" s="211"/>
      <c r="D94" s="196" t="s">
        <v>132</v>
      </c>
      <c r="E94" s="212" t="s">
        <v>21</v>
      </c>
      <c r="F94" s="213" t="s">
        <v>74</v>
      </c>
      <c r="G94" s="211"/>
      <c r="H94" s="214">
        <v>1</v>
      </c>
      <c r="I94" s="215"/>
      <c r="J94" s="211"/>
      <c r="K94" s="211"/>
      <c r="L94" s="216"/>
      <c r="M94" s="217"/>
      <c r="N94" s="218"/>
      <c r="O94" s="218"/>
      <c r="P94" s="218"/>
      <c r="Q94" s="218"/>
      <c r="R94" s="218"/>
      <c r="S94" s="218"/>
      <c r="T94" s="219"/>
      <c r="AT94" s="220" t="s">
        <v>132</v>
      </c>
      <c r="AU94" s="220" t="s">
        <v>74</v>
      </c>
      <c r="AV94" s="12" t="s">
        <v>81</v>
      </c>
      <c r="AW94" s="12" t="s">
        <v>33</v>
      </c>
      <c r="AX94" s="12" t="s">
        <v>69</v>
      </c>
      <c r="AY94" s="220" t="s">
        <v>123</v>
      </c>
    </row>
    <row r="95" spans="2:65" s="13" customFormat="1" ht="13.5">
      <c r="B95" s="221"/>
      <c r="C95" s="222"/>
      <c r="D95" s="223" t="s">
        <v>132</v>
      </c>
      <c r="E95" s="224" t="s">
        <v>21</v>
      </c>
      <c r="F95" s="225" t="s">
        <v>134</v>
      </c>
      <c r="G95" s="222"/>
      <c r="H95" s="226">
        <v>1</v>
      </c>
      <c r="I95" s="227"/>
      <c r="J95" s="222"/>
      <c r="K95" s="222"/>
      <c r="L95" s="228"/>
      <c r="M95" s="229"/>
      <c r="N95" s="230"/>
      <c r="O95" s="230"/>
      <c r="P95" s="230"/>
      <c r="Q95" s="230"/>
      <c r="R95" s="230"/>
      <c r="S95" s="230"/>
      <c r="T95" s="231"/>
      <c r="AT95" s="232" t="s">
        <v>132</v>
      </c>
      <c r="AU95" s="232" t="s">
        <v>74</v>
      </c>
      <c r="AV95" s="13" t="s">
        <v>128</v>
      </c>
      <c r="AW95" s="13" t="s">
        <v>33</v>
      </c>
      <c r="AX95" s="13" t="s">
        <v>74</v>
      </c>
      <c r="AY95" s="232" t="s">
        <v>123</v>
      </c>
    </row>
    <row r="96" spans="2:65" s="1" customFormat="1" ht="22.5" customHeight="1">
      <c r="B96" s="40"/>
      <c r="C96" s="184" t="s">
        <v>81</v>
      </c>
      <c r="D96" s="184" t="s">
        <v>124</v>
      </c>
      <c r="E96" s="185" t="s">
        <v>135</v>
      </c>
      <c r="F96" s="186" t="s">
        <v>136</v>
      </c>
      <c r="G96" s="187" t="s">
        <v>127</v>
      </c>
      <c r="H96" s="188">
        <v>1</v>
      </c>
      <c r="I96" s="189"/>
      <c r="J96" s="190">
        <f>ROUND(I96*H96,2)</f>
        <v>0</v>
      </c>
      <c r="K96" s="186" t="s">
        <v>21</v>
      </c>
      <c r="L96" s="60"/>
      <c r="M96" s="191" t="s">
        <v>21</v>
      </c>
      <c r="N96" s="192" t="s">
        <v>40</v>
      </c>
      <c r="O96" s="41"/>
      <c r="P96" s="193">
        <f>O96*H96</f>
        <v>0</v>
      </c>
      <c r="Q96" s="193">
        <v>0</v>
      </c>
      <c r="R96" s="193">
        <f>Q96*H96</f>
        <v>0</v>
      </c>
      <c r="S96" s="193">
        <v>0</v>
      </c>
      <c r="T96" s="194">
        <f>S96*H96</f>
        <v>0</v>
      </c>
      <c r="AR96" s="23" t="s">
        <v>128</v>
      </c>
      <c r="AT96" s="23" t="s">
        <v>124</v>
      </c>
      <c r="AU96" s="23" t="s">
        <v>74</v>
      </c>
      <c r="AY96" s="23" t="s">
        <v>123</v>
      </c>
      <c r="BE96" s="195">
        <f>IF(N96="základní",J96,0)</f>
        <v>0</v>
      </c>
      <c r="BF96" s="195">
        <f>IF(N96="snížená",J96,0)</f>
        <v>0</v>
      </c>
      <c r="BG96" s="195">
        <f>IF(N96="zákl. přenesená",J96,0)</f>
        <v>0</v>
      </c>
      <c r="BH96" s="195">
        <f>IF(N96="sníž. přenesená",J96,0)</f>
        <v>0</v>
      </c>
      <c r="BI96" s="195">
        <f>IF(N96="nulová",J96,0)</f>
        <v>0</v>
      </c>
      <c r="BJ96" s="23" t="s">
        <v>74</v>
      </c>
      <c r="BK96" s="195">
        <f>ROUND(I96*H96,2)</f>
        <v>0</v>
      </c>
      <c r="BL96" s="23" t="s">
        <v>128</v>
      </c>
      <c r="BM96" s="23" t="s">
        <v>137</v>
      </c>
    </row>
    <row r="97" spans="2:65" s="1" customFormat="1" ht="40.5">
      <c r="B97" s="40"/>
      <c r="C97" s="62"/>
      <c r="D97" s="196" t="s">
        <v>130</v>
      </c>
      <c r="E97" s="62"/>
      <c r="F97" s="197" t="s">
        <v>138</v>
      </c>
      <c r="G97" s="62"/>
      <c r="H97" s="62"/>
      <c r="I97" s="157"/>
      <c r="J97" s="62"/>
      <c r="K97" s="62"/>
      <c r="L97" s="60"/>
      <c r="M97" s="198"/>
      <c r="N97" s="41"/>
      <c r="O97" s="41"/>
      <c r="P97" s="41"/>
      <c r="Q97" s="41"/>
      <c r="R97" s="41"/>
      <c r="S97" s="41"/>
      <c r="T97" s="77"/>
      <c r="AT97" s="23" t="s">
        <v>130</v>
      </c>
      <c r="AU97" s="23" t="s">
        <v>74</v>
      </c>
    </row>
    <row r="98" spans="2:65" s="11" customFormat="1" ht="13.5">
      <c r="B98" s="199"/>
      <c r="C98" s="200"/>
      <c r="D98" s="196" t="s">
        <v>132</v>
      </c>
      <c r="E98" s="201" t="s">
        <v>21</v>
      </c>
      <c r="F98" s="202" t="s">
        <v>133</v>
      </c>
      <c r="G98" s="200"/>
      <c r="H98" s="203" t="s">
        <v>21</v>
      </c>
      <c r="I98" s="204"/>
      <c r="J98" s="200"/>
      <c r="K98" s="200"/>
      <c r="L98" s="205"/>
      <c r="M98" s="206"/>
      <c r="N98" s="207"/>
      <c r="O98" s="207"/>
      <c r="P98" s="207"/>
      <c r="Q98" s="207"/>
      <c r="R98" s="207"/>
      <c r="S98" s="207"/>
      <c r="T98" s="208"/>
      <c r="AT98" s="209" t="s">
        <v>132</v>
      </c>
      <c r="AU98" s="209" t="s">
        <v>74</v>
      </c>
      <c r="AV98" s="11" t="s">
        <v>74</v>
      </c>
      <c r="AW98" s="11" t="s">
        <v>33</v>
      </c>
      <c r="AX98" s="11" t="s">
        <v>69</v>
      </c>
      <c r="AY98" s="209" t="s">
        <v>123</v>
      </c>
    </row>
    <row r="99" spans="2:65" s="12" customFormat="1" ht="13.5">
      <c r="B99" s="210"/>
      <c r="C99" s="211"/>
      <c r="D99" s="196" t="s">
        <v>132</v>
      </c>
      <c r="E99" s="212" t="s">
        <v>21</v>
      </c>
      <c r="F99" s="213" t="s">
        <v>74</v>
      </c>
      <c r="G99" s="211"/>
      <c r="H99" s="214">
        <v>1</v>
      </c>
      <c r="I99" s="215"/>
      <c r="J99" s="211"/>
      <c r="K99" s="211"/>
      <c r="L99" s="216"/>
      <c r="M99" s="217"/>
      <c r="N99" s="218"/>
      <c r="O99" s="218"/>
      <c r="P99" s="218"/>
      <c r="Q99" s="218"/>
      <c r="R99" s="218"/>
      <c r="S99" s="218"/>
      <c r="T99" s="219"/>
      <c r="AT99" s="220" t="s">
        <v>132</v>
      </c>
      <c r="AU99" s="220" t="s">
        <v>74</v>
      </c>
      <c r="AV99" s="12" t="s">
        <v>81</v>
      </c>
      <c r="AW99" s="12" t="s">
        <v>33</v>
      </c>
      <c r="AX99" s="12" t="s">
        <v>69</v>
      </c>
      <c r="AY99" s="220" t="s">
        <v>123</v>
      </c>
    </row>
    <row r="100" spans="2:65" s="13" customFormat="1" ht="13.5">
      <c r="B100" s="221"/>
      <c r="C100" s="222"/>
      <c r="D100" s="223" t="s">
        <v>132</v>
      </c>
      <c r="E100" s="224" t="s">
        <v>21</v>
      </c>
      <c r="F100" s="225" t="s">
        <v>134</v>
      </c>
      <c r="G100" s="222"/>
      <c r="H100" s="226">
        <v>1</v>
      </c>
      <c r="I100" s="227"/>
      <c r="J100" s="222"/>
      <c r="K100" s="222"/>
      <c r="L100" s="228"/>
      <c r="M100" s="229"/>
      <c r="N100" s="230"/>
      <c r="O100" s="230"/>
      <c r="P100" s="230"/>
      <c r="Q100" s="230"/>
      <c r="R100" s="230"/>
      <c r="S100" s="230"/>
      <c r="T100" s="231"/>
      <c r="AT100" s="232" t="s">
        <v>132</v>
      </c>
      <c r="AU100" s="232" t="s">
        <v>74</v>
      </c>
      <c r="AV100" s="13" t="s">
        <v>128</v>
      </c>
      <c r="AW100" s="13" t="s">
        <v>33</v>
      </c>
      <c r="AX100" s="13" t="s">
        <v>74</v>
      </c>
      <c r="AY100" s="232" t="s">
        <v>123</v>
      </c>
    </row>
    <row r="101" spans="2:65" s="1" customFormat="1" ht="22.5" customHeight="1">
      <c r="B101" s="40"/>
      <c r="C101" s="184" t="s">
        <v>139</v>
      </c>
      <c r="D101" s="184" t="s">
        <v>124</v>
      </c>
      <c r="E101" s="185" t="s">
        <v>140</v>
      </c>
      <c r="F101" s="186" t="s">
        <v>141</v>
      </c>
      <c r="G101" s="187" t="s">
        <v>127</v>
      </c>
      <c r="H101" s="188">
        <v>1</v>
      </c>
      <c r="I101" s="189"/>
      <c r="J101" s="190">
        <f>ROUND(I101*H101,2)</f>
        <v>0</v>
      </c>
      <c r="K101" s="186" t="s">
        <v>21</v>
      </c>
      <c r="L101" s="60"/>
      <c r="M101" s="191" t="s">
        <v>21</v>
      </c>
      <c r="N101" s="192" t="s">
        <v>40</v>
      </c>
      <c r="O101" s="41"/>
      <c r="P101" s="193">
        <f>O101*H101</f>
        <v>0</v>
      </c>
      <c r="Q101" s="193">
        <v>0</v>
      </c>
      <c r="R101" s="193">
        <f>Q101*H101</f>
        <v>0</v>
      </c>
      <c r="S101" s="193">
        <v>0</v>
      </c>
      <c r="T101" s="194">
        <f>S101*H101</f>
        <v>0</v>
      </c>
      <c r="AR101" s="23" t="s">
        <v>128</v>
      </c>
      <c r="AT101" s="23" t="s">
        <v>124</v>
      </c>
      <c r="AU101" s="23" t="s">
        <v>74</v>
      </c>
      <c r="AY101" s="23" t="s">
        <v>123</v>
      </c>
      <c r="BE101" s="195">
        <f>IF(N101="základní",J101,0)</f>
        <v>0</v>
      </c>
      <c r="BF101" s="195">
        <f>IF(N101="snížená",J101,0)</f>
        <v>0</v>
      </c>
      <c r="BG101" s="195">
        <f>IF(N101="zákl. přenesená",J101,0)</f>
        <v>0</v>
      </c>
      <c r="BH101" s="195">
        <f>IF(N101="sníž. přenesená",J101,0)</f>
        <v>0</v>
      </c>
      <c r="BI101" s="195">
        <f>IF(N101="nulová",J101,0)</f>
        <v>0</v>
      </c>
      <c r="BJ101" s="23" t="s">
        <v>74</v>
      </c>
      <c r="BK101" s="195">
        <f>ROUND(I101*H101,2)</f>
        <v>0</v>
      </c>
      <c r="BL101" s="23" t="s">
        <v>128</v>
      </c>
      <c r="BM101" s="23" t="s">
        <v>142</v>
      </c>
    </row>
    <row r="102" spans="2:65" s="1" customFormat="1" ht="27">
      <c r="B102" s="40"/>
      <c r="C102" s="62"/>
      <c r="D102" s="196" t="s">
        <v>130</v>
      </c>
      <c r="E102" s="62"/>
      <c r="F102" s="197" t="s">
        <v>143</v>
      </c>
      <c r="G102" s="62"/>
      <c r="H102" s="62"/>
      <c r="I102" s="157"/>
      <c r="J102" s="62"/>
      <c r="K102" s="62"/>
      <c r="L102" s="60"/>
      <c r="M102" s="198"/>
      <c r="N102" s="41"/>
      <c r="O102" s="41"/>
      <c r="P102" s="41"/>
      <c r="Q102" s="41"/>
      <c r="R102" s="41"/>
      <c r="S102" s="41"/>
      <c r="T102" s="77"/>
      <c r="AT102" s="23" t="s">
        <v>130</v>
      </c>
      <c r="AU102" s="23" t="s">
        <v>74</v>
      </c>
    </row>
    <row r="103" spans="2:65" s="11" customFormat="1" ht="13.5">
      <c r="B103" s="199"/>
      <c r="C103" s="200"/>
      <c r="D103" s="196" t="s">
        <v>132</v>
      </c>
      <c r="E103" s="201" t="s">
        <v>21</v>
      </c>
      <c r="F103" s="202" t="s">
        <v>133</v>
      </c>
      <c r="G103" s="200"/>
      <c r="H103" s="203" t="s">
        <v>21</v>
      </c>
      <c r="I103" s="204"/>
      <c r="J103" s="200"/>
      <c r="K103" s="200"/>
      <c r="L103" s="205"/>
      <c r="M103" s="206"/>
      <c r="N103" s="207"/>
      <c r="O103" s="207"/>
      <c r="P103" s="207"/>
      <c r="Q103" s="207"/>
      <c r="R103" s="207"/>
      <c r="S103" s="207"/>
      <c r="T103" s="208"/>
      <c r="AT103" s="209" t="s">
        <v>132</v>
      </c>
      <c r="AU103" s="209" t="s">
        <v>74</v>
      </c>
      <c r="AV103" s="11" t="s">
        <v>74</v>
      </c>
      <c r="AW103" s="11" t="s">
        <v>33</v>
      </c>
      <c r="AX103" s="11" t="s">
        <v>69</v>
      </c>
      <c r="AY103" s="209" t="s">
        <v>123</v>
      </c>
    </row>
    <row r="104" spans="2:65" s="12" customFormat="1" ht="13.5">
      <c r="B104" s="210"/>
      <c r="C104" s="211"/>
      <c r="D104" s="196" t="s">
        <v>132</v>
      </c>
      <c r="E104" s="212" t="s">
        <v>21</v>
      </c>
      <c r="F104" s="213" t="s">
        <v>74</v>
      </c>
      <c r="G104" s="211"/>
      <c r="H104" s="214">
        <v>1</v>
      </c>
      <c r="I104" s="215"/>
      <c r="J104" s="211"/>
      <c r="K104" s="211"/>
      <c r="L104" s="216"/>
      <c r="M104" s="217"/>
      <c r="N104" s="218"/>
      <c r="O104" s="218"/>
      <c r="P104" s="218"/>
      <c r="Q104" s="218"/>
      <c r="R104" s="218"/>
      <c r="S104" s="218"/>
      <c r="T104" s="219"/>
      <c r="AT104" s="220" t="s">
        <v>132</v>
      </c>
      <c r="AU104" s="220" t="s">
        <v>74</v>
      </c>
      <c r="AV104" s="12" t="s">
        <v>81</v>
      </c>
      <c r="AW104" s="12" t="s">
        <v>33</v>
      </c>
      <c r="AX104" s="12" t="s">
        <v>69</v>
      </c>
      <c r="AY104" s="220" t="s">
        <v>123</v>
      </c>
    </row>
    <row r="105" spans="2:65" s="13" customFormat="1" ht="13.5">
      <c r="B105" s="221"/>
      <c r="C105" s="222"/>
      <c r="D105" s="223" t="s">
        <v>132</v>
      </c>
      <c r="E105" s="224" t="s">
        <v>21</v>
      </c>
      <c r="F105" s="225" t="s">
        <v>134</v>
      </c>
      <c r="G105" s="222"/>
      <c r="H105" s="226">
        <v>1</v>
      </c>
      <c r="I105" s="227"/>
      <c r="J105" s="222"/>
      <c r="K105" s="222"/>
      <c r="L105" s="228"/>
      <c r="M105" s="229"/>
      <c r="N105" s="230"/>
      <c r="O105" s="230"/>
      <c r="P105" s="230"/>
      <c r="Q105" s="230"/>
      <c r="R105" s="230"/>
      <c r="S105" s="230"/>
      <c r="T105" s="231"/>
      <c r="AT105" s="232" t="s">
        <v>132</v>
      </c>
      <c r="AU105" s="232" t="s">
        <v>74</v>
      </c>
      <c r="AV105" s="13" t="s">
        <v>128</v>
      </c>
      <c r="AW105" s="13" t="s">
        <v>33</v>
      </c>
      <c r="AX105" s="13" t="s">
        <v>74</v>
      </c>
      <c r="AY105" s="232" t="s">
        <v>123</v>
      </c>
    </row>
    <row r="106" spans="2:65" s="1" customFormat="1" ht="22.5" customHeight="1">
      <c r="B106" s="40"/>
      <c r="C106" s="184" t="s">
        <v>128</v>
      </c>
      <c r="D106" s="184" t="s">
        <v>124</v>
      </c>
      <c r="E106" s="185" t="s">
        <v>144</v>
      </c>
      <c r="F106" s="186" t="s">
        <v>145</v>
      </c>
      <c r="G106" s="187" t="s">
        <v>127</v>
      </c>
      <c r="H106" s="188">
        <v>20</v>
      </c>
      <c r="I106" s="189"/>
      <c r="J106" s="190">
        <f>ROUND(I106*H106,2)</f>
        <v>0</v>
      </c>
      <c r="K106" s="186" t="s">
        <v>21</v>
      </c>
      <c r="L106" s="60"/>
      <c r="M106" s="191" t="s">
        <v>21</v>
      </c>
      <c r="N106" s="192" t="s">
        <v>40</v>
      </c>
      <c r="O106" s="41"/>
      <c r="P106" s="193">
        <f>O106*H106</f>
        <v>0</v>
      </c>
      <c r="Q106" s="193">
        <v>0</v>
      </c>
      <c r="R106" s="193">
        <f>Q106*H106</f>
        <v>0</v>
      </c>
      <c r="S106" s="193">
        <v>0</v>
      </c>
      <c r="T106" s="194">
        <f>S106*H106</f>
        <v>0</v>
      </c>
      <c r="AR106" s="23" t="s">
        <v>128</v>
      </c>
      <c r="AT106" s="23" t="s">
        <v>124</v>
      </c>
      <c r="AU106" s="23" t="s">
        <v>74</v>
      </c>
      <c r="AY106" s="23" t="s">
        <v>123</v>
      </c>
      <c r="BE106" s="195">
        <f>IF(N106="základní",J106,0)</f>
        <v>0</v>
      </c>
      <c r="BF106" s="195">
        <f>IF(N106="snížená",J106,0)</f>
        <v>0</v>
      </c>
      <c r="BG106" s="195">
        <f>IF(N106="zákl. přenesená",J106,0)</f>
        <v>0</v>
      </c>
      <c r="BH106" s="195">
        <f>IF(N106="sníž. přenesená",J106,0)</f>
        <v>0</v>
      </c>
      <c r="BI106" s="195">
        <f>IF(N106="nulová",J106,0)</f>
        <v>0</v>
      </c>
      <c r="BJ106" s="23" t="s">
        <v>74</v>
      </c>
      <c r="BK106" s="195">
        <f>ROUND(I106*H106,2)</f>
        <v>0</v>
      </c>
      <c r="BL106" s="23" t="s">
        <v>128</v>
      </c>
      <c r="BM106" s="23" t="s">
        <v>146</v>
      </c>
    </row>
    <row r="107" spans="2:65" s="1" customFormat="1" ht="175.5">
      <c r="B107" s="40"/>
      <c r="C107" s="62"/>
      <c r="D107" s="196" t="s">
        <v>130</v>
      </c>
      <c r="E107" s="62"/>
      <c r="F107" s="197" t="s">
        <v>147</v>
      </c>
      <c r="G107" s="62"/>
      <c r="H107" s="62"/>
      <c r="I107" s="157"/>
      <c r="J107" s="62"/>
      <c r="K107" s="62"/>
      <c r="L107" s="60"/>
      <c r="M107" s="198"/>
      <c r="N107" s="41"/>
      <c r="O107" s="41"/>
      <c r="P107" s="41"/>
      <c r="Q107" s="41"/>
      <c r="R107" s="41"/>
      <c r="S107" s="41"/>
      <c r="T107" s="77"/>
      <c r="AT107" s="23" t="s">
        <v>130</v>
      </c>
      <c r="AU107" s="23" t="s">
        <v>74</v>
      </c>
    </row>
    <row r="108" spans="2:65" s="1" customFormat="1" ht="54">
      <c r="B108" s="40"/>
      <c r="C108" s="62"/>
      <c r="D108" s="196" t="s">
        <v>148</v>
      </c>
      <c r="E108" s="62"/>
      <c r="F108" s="233" t="s">
        <v>149</v>
      </c>
      <c r="G108" s="62"/>
      <c r="H108" s="62"/>
      <c r="I108" s="157"/>
      <c r="J108" s="62"/>
      <c r="K108" s="62"/>
      <c r="L108" s="60"/>
      <c r="M108" s="198"/>
      <c r="N108" s="41"/>
      <c r="O108" s="41"/>
      <c r="P108" s="41"/>
      <c r="Q108" s="41"/>
      <c r="R108" s="41"/>
      <c r="S108" s="41"/>
      <c r="T108" s="77"/>
      <c r="AT108" s="23" t="s">
        <v>148</v>
      </c>
      <c r="AU108" s="23" t="s">
        <v>74</v>
      </c>
    </row>
    <row r="109" spans="2:65" s="11" customFormat="1" ht="13.5">
      <c r="B109" s="199"/>
      <c r="C109" s="200"/>
      <c r="D109" s="196" t="s">
        <v>132</v>
      </c>
      <c r="E109" s="201" t="s">
        <v>21</v>
      </c>
      <c r="F109" s="202" t="s">
        <v>133</v>
      </c>
      <c r="G109" s="200"/>
      <c r="H109" s="203" t="s">
        <v>21</v>
      </c>
      <c r="I109" s="204"/>
      <c r="J109" s="200"/>
      <c r="K109" s="200"/>
      <c r="L109" s="205"/>
      <c r="M109" s="206"/>
      <c r="N109" s="207"/>
      <c r="O109" s="207"/>
      <c r="P109" s="207"/>
      <c r="Q109" s="207"/>
      <c r="R109" s="207"/>
      <c r="S109" s="207"/>
      <c r="T109" s="208"/>
      <c r="AT109" s="209" t="s">
        <v>132</v>
      </c>
      <c r="AU109" s="209" t="s">
        <v>74</v>
      </c>
      <c r="AV109" s="11" t="s">
        <v>74</v>
      </c>
      <c r="AW109" s="11" t="s">
        <v>33</v>
      </c>
      <c r="AX109" s="11" t="s">
        <v>69</v>
      </c>
      <c r="AY109" s="209" t="s">
        <v>123</v>
      </c>
    </row>
    <row r="110" spans="2:65" s="12" customFormat="1" ht="13.5">
      <c r="B110" s="210"/>
      <c r="C110" s="211"/>
      <c r="D110" s="196" t="s">
        <v>132</v>
      </c>
      <c r="E110" s="212" t="s">
        <v>21</v>
      </c>
      <c r="F110" s="213" t="s">
        <v>150</v>
      </c>
      <c r="G110" s="211"/>
      <c r="H110" s="214">
        <v>20</v>
      </c>
      <c r="I110" s="215"/>
      <c r="J110" s="211"/>
      <c r="K110" s="211"/>
      <c r="L110" s="216"/>
      <c r="M110" s="217"/>
      <c r="N110" s="218"/>
      <c r="O110" s="218"/>
      <c r="P110" s="218"/>
      <c r="Q110" s="218"/>
      <c r="R110" s="218"/>
      <c r="S110" s="218"/>
      <c r="T110" s="219"/>
      <c r="AT110" s="220" t="s">
        <v>132</v>
      </c>
      <c r="AU110" s="220" t="s">
        <v>74</v>
      </c>
      <c r="AV110" s="12" t="s">
        <v>81</v>
      </c>
      <c r="AW110" s="12" t="s">
        <v>33</v>
      </c>
      <c r="AX110" s="12" t="s">
        <v>69</v>
      </c>
      <c r="AY110" s="220" t="s">
        <v>123</v>
      </c>
    </row>
    <row r="111" spans="2:65" s="13" customFormat="1" ht="13.5">
      <c r="B111" s="221"/>
      <c r="C111" s="222"/>
      <c r="D111" s="223" t="s">
        <v>132</v>
      </c>
      <c r="E111" s="224" t="s">
        <v>21</v>
      </c>
      <c r="F111" s="225" t="s">
        <v>134</v>
      </c>
      <c r="G111" s="222"/>
      <c r="H111" s="226">
        <v>20</v>
      </c>
      <c r="I111" s="227"/>
      <c r="J111" s="222"/>
      <c r="K111" s="222"/>
      <c r="L111" s="228"/>
      <c r="M111" s="229"/>
      <c r="N111" s="230"/>
      <c r="O111" s="230"/>
      <c r="P111" s="230"/>
      <c r="Q111" s="230"/>
      <c r="R111" s="230"/>
      <c r="S111" s="230"/>
      <c r="T111" s="231"/>
      <c r="AT111" s="232" t="s">
        <v>132</v>
      </c>
      <c r="AU111" s="232" t="s">
        <v>74</v>
      </c>
      <c r="AV111" s="13" t="s">
        <v>128</v>
      </c>
      <c r="AW111" s="13" t="s">
        <v>33</v>
      </c>
      <c r="AX111" s="13" t="s">
        <v>74</v>
      </c>
      <c r="AY111" s="232" t="s">
        <v>123</v>
      </c>
    </row>
    <row r="112" spans="2:65" s="1" customFormat="1" ht="22.5" customHeight="1">
      <c r="B112" s="40"/>
      <c r="C112" s="184" t="s">
        <v>151</v>
      </c>
      <c r="D112" s="184" t="s">
        <v>124</v>
      </c>
      <c r="E112" s="185" t="s">
        <v>152</v>
      </c>
      <c r="F112" s="186" t="s">
        <v>153</v>
      </c>
      <c r="G112" s="187" t="s">
        <v>127</v>
      </c>
      <c r="H112" s="188">
        <v>2</v>
      </c>
      <c r="I112" s="189"/>
      <c r="J112" s="190">
        <f>ROUND(I112*H112,2)</f>
        <v>0</v>
      </c>
      <c r="K112" s="186" t="s">
        <v>21</v>
      </c>
      <c r="L112" s="60"/>
      <c r="M112" s="191" t="s">
        <v>21</v>
      </c>
      <c r="N112" s="192" t="s">
        <v>40</v>
      </c>
      <c r="O112" s="41"/>
      <c r="P112" s="193">
        <f>O112*H112</f>
        <v>0</v>
      </c>
      <c r="Q112" s="193">
        <v>0</v>
      </c>
      <c r="R112" s="193">
        <f>Q112*H112</f>
        <v>0</v>
      </c>
      <c r="S112" s="193">
        <v>0</v>
      </c>
      <c r="T112" s="194">
        <f>S112*H112</f>
        <v>0</v>
      </c>
      <c r="AR112" s="23" t="s">
        <v>128</v>
      </c>
      <c r="AT112" s="23" t="s">
        <v>124</v>
      </c>
      <c r="AU112" s="23" t="s">
        <v>74</v>
      </c>
      <c r="AY112" s="23" t="s">
        <v>123</v>
      </c>
      <c r="BE112" s="195">
        <f>IF(N112="základní",J112,0)</f>
        <v>0</v>
      </c>
      <c r="BF112" s="195">
        <f>IF(N112="snížená",J112,0)</f>
        <v>0</v>
      </c>
      <c r="BG112" s="195">
        <f>IF(N112="zákl. přenesená",J112,0)</f>
        <v>0</v>
      </c>
      <c r="BH112" s="195">
        <f>IF(N112="sníž. přenesená",J112,0)</f>
        <v>0</v>
      </c>
      <c r="BI112" s="195">
        <f>IF(N112="nulová",J112,0)</f>
        <v>0</v>
      </c>
      <c r="BJ112" s="23" t="s">
        <v>74</v>
      </c>
      <c r="BK112" s="195">
        <f>ROUND(I112*H112,2)</f>
        <v>0</v>
      </c>
      <c r="BL112" s="23" t="s">
        <v>128</v>
      </c>
      <c r="BM112" s="23" t="s">
        <v>154</v>
      </c>
    </row>
    <row r="113" spans="2:65" s="1" customFormat="1" ht="148.5">
      <c r="B113" s="40"/>
      <c r="C113" s="62"/>
      <c r="D113" s="196" t="s">
        <v>130</v>
      </c>
      <c r="E113" s="62"/>
      <c r="F113" s="197" t="s">
        <v>155</v>
      </c>
      <c r="G113" s="62"/>
      <c r="H113" s="62"/>
      <c r="I113" s="157"/>
      <c r="J113" s="62"/>
      <c r="K113" s="62"/>
      <c r="L113" s="60"/>
      <c r="M113" s="198"/>
      <c r="N113" s="41"/>
      <c r="O113" s="41"/>
      <c r="P113" s="41"/>
      <c r="Q113" s="41"/>
      <c r="R113" s="41"/>
      <c r="S113" s="41"/>
      <c r="T113" s="77"/>
      <c r="AT113" s="23" t="s">
        <v>130</v>
      </c>
      <c r="AU113" s="23" t="s">
        <v>74</v>
      </c>
    </row>
    <row r="114" spans="2:65" s="1" customFormat="1" ht="54">
      <c r="B114" s="40"/>
      <c r="C114" s="62"/>
      <c r="D114" s="196" t="s">
        <v>148</v>
      </c>
      <c r="E114" s="62"/>
      <c r="F114" s="233" t="s">
        <v>149</v>
      </c>
      <c r="G114" s="62"/>
      <c r="H114" s="62"/>
      <c r="I114" s="157"/>
      <c r="J114" s="62"/>
      <c r="K114" s="62"/>
      <c r="L114" s="60"/>
      <c r="M114" s="198"/>
      <c r="N114" s="41"/>
      <c r="O114" s="41"/>
      <c r="P114" s="41"/>
      <c r="Q114" s="41"/>
      <c r="R114" s="41"/>
      <c r="S114" s="41"/>
      <c r="T114" s="77"/>
      <c r="AT114" s="23" t="s">
        <v>148</v>
      </c>
      <c r="AU114" s="23" t="s">
        <v>74</v>
      </c>
    </row>
    <row r="115" spans="2:65" s="11" customFormat="1" ht="13.5">
      <c r="B115" s="199"/>
      <c r="C115" s="200"/>
      <c r="D115" s="196" t="s">
        <v>132</v>
      </c>
      <c r="E115" s="201" t="s">
        <v>21</v>
      </c>
      <c r="F115" s="202" t="s">
        <v>156</v>
      </c>
      <c r="G115" s="200"/>
      <c r="H115" s="203" t="s">
        <v>21</v>
      </c>
      <c r="I115" s="204"/>
      <c r="J115" s="200"/>
      <c r="K115" s="200"/>
      <c r="L115" s="205"/>
      <c r="M115" s="206"/>
      <c r="N115" s="207"/>
      <c r="O115" s="207"/>
      <c r="P115" s="207"/>
      <c r="Q115" s="207"/>
      <c r="R115" s="207"/>
      <c r="S115" s="207"/>
      <c r="T115" s="208"/>
      <c r="AT115" s="209" t="s">
        <v>132</v>
      </c>
      <c r="AU115" s="209" t="s">
        <v>74</v>
      </c>
      <c r="AV115" s="11" t="s">
        <v>74</v>
      </c>
      <c r="AW115" s="11" t="s">
        <v>33</v>
      </c>
      <c r="AX115" s="11" t="s">
        <v>69</v>
      </c>
      <c r="AY115" s="209" t="s">
        <v>123</v>
      </c>
    </row>
    <row r="116" spans="2:65" s="12" customFormat="1" ht="13.5">
      <c r="B116" s="210"/>
      <c r="C116" s="211"/>
      <c r="D116" s="196" t="s">
        <v>132</v>
      </c>
      <c r="E116" s="212" t="s">
        <v>21</v>
      </c>
      <c r="F116" s="213" t="s">
        <v>81</v>
      </c>
      <c r="G116" s="211"/>
      <c r="H116" s="214">
        <v>2</v>
      </c>
      <c r="I116" s="215"/>
      <c r="J116" s="211"/>
      <c r="K116" s="211"/>
      <c r="L116" s="216"/>
      <c r="M116" s="217"/>
      <c r="N116" s="218"/>
      <c r="O116" s="218"/>
      <c r="P116" s="218"/>
      <c r="Q116" s="218"/>
      <c r="R116" s="218"/>
      <c r="S116" s="218"/>
      <c r="T116" s="219"/>
      <c r="AT116" s="220" t="s">
        <v>132</v>
      </c>
      <c r="AU116" s="220" t="s">
        <v>74</v>
      </c>
      <c r="AV116" s="12" t="s">
        <v>81</v>
      </c>
      <c r="AW116" s="12" t="s">
        <v>33</v>
      </c>
      <c r="AX116" s="12" t="s">
        <v>69</v>
      </c>
      <c r="AY116" s="220" t="s">
        <v>123</v>
      </c>
    </row>
    <row r="117" spans="2:65" s="13" customFormat="1" ht="13.5">
      <c r="B117" s="221"/>
      <c r="C117" s="222"/>
      <c r="D117" s="223" t="s">
        <v>132</v>
      </c>
      <c r="E117" s="224" t="s">
        <v>21</v>
      </c>
      <c r="F117" s="225" t="s">
        <v>134</v>
      </c>
      <c r="G117" s="222"/>
      <c r="H117" s="226">
        <v>2</v>
      </c>
      <c r="I117" s="227"/>
      <c r="J117" s="222"/>
      <c r="K117" s="222"/>
      <c r="L117" s="228"/>
      <c r="M117" s="229"/>
      <c r="N117" s="230"/>
      <c r="O117" s="230"/>
      <c r="P117" s="230"/>
      <c r="Q117" s="230"/>
      <c r="R117" s="230"/>
      <c r="S117" s="230"/>
      <c r="T117" s="231"/>
      <c r="AT117" s="232" t="s">
        <v>132</v>
      </c>
      <c r="AU117" s="232" t="s">
        <v>74</v>
      </c>
      <c r="AV117" s="13" t="s">
        <v>128</v>
      </c>
      <c r="AW117" s="13" t="s">
        <v>33</v>
      </c>
      <c r="AX117" s="13" t="s">
        <v>74</v>
      </c>
      <c r="AY117" s="232" t="s">
        <v>123</v>
      </c>
    </row>
    <row r="118" spans="2:65" s="1" customFormat="1" ht="22.5" customHeight="1">
      <c r="B118" s="40"/>
      <c r="C118" s="184" t="s">
        <v>157</v>
      </c>
      <c r="D118" s="184" t="s">
        <v>124</v>
      </c>
      <c r="E118" s="185" t="s">
        <v>158</v>
      </c>
      <c r="F118" s="186" t="s">
        <v>159</v>
      </c>
      <c r="G118" s="187" t="s">
        <v>127</v>
      </c>
      <c r="H118" s="188">
        <v>2</v>
      </c>
      <c r="I118" s="189"/>
      <c r="J118" s="190">
        <f>ROUND(I118*H118,2)</f>
        <v>0</v>
      </c>
      <c r="K118" s="186" t="s">
        <v>21</v>
      </c>
      <c r="L118" s="60"/>
      <c r="M118" s="191" t="s">
        <v>21</v>
      </c>
      <c r="N118" s="192" t="s">
        <v>40</v>
      </c>
      <c r="O118" s="41"/>
      <c r="P118" s="193">
        <f>O118*H118</f>
        <v>0</v>
      </c>
      <c r="Q118" s="193">
        <v>0</v>
      </c>
      <c r="R118" s="193">
        <f>Q118*H118</f>
        <v>0</v>
      </c>
      <c r="S118" s="193">
        <v>0</v>
      </c>
      <c r="T118" s="194">
        <f>S118*H118</f>
        <v>0</v>
      </c>
      <c r="AR118" s="23" t="s">
        <v>128</v>
      </c>
      <c r="AT118" s="23" t="s">
        <v>124</v>
      </c>
      <c r="AU118" s="23" t="s">
        <v>74</v>
      </c>
      <c r="AY118" s="23" t="s">
        <v>123</v>
      </c>
      <c r="BE118" s="195">
        <f>IF(N118="základní",J118,0)</f>
        <v>0</v>
      </c>
      <c r="BF118" s="195">
        <f>IF(N118="snížená",J118,0)</f>
        <v>0</v>
      </c>
      <c r="BG118" s="195">
        <f>IF(N118="zákl. přenesená",J118,0)</f>
        <v>0</v>
      </c>
      <c r="BH118" s="195">
        <f>IF(N118="sníž. přenesená",J118,0)</f>
        <v>0</v>
      </c>
      <c r="BI118" s="195">
        <f>IF(N118="nulová",J118,0)</f>
        <v>0</v>
      </c>
      <c r="BJ118" s="23" t="s">
        <v>74</v>
      </c>
      <c r="BK118" s="195">
        <f>ROUND(I118*H118,2)</f>
        <v>0</v>
      </c>
      <c r="BL118" s="23" t="s">
        <v>128</v>
      </c>
      <c r="BM118" s="23" t="s">
        <v>160</v>
      </c>
    </row>
    <row r="119" spans="2:65" s="1" customFormat="1" ht="94.5">
      <c r="B119" s="40"/>
      <c r="C119" s="62"/>
      <c r="D119" s="196" t="s">
        <v>130</v>
      </c>
      <c r="E119" s="62"/>
      <c r="F119" s="197" t="s">
        <v>161</v>
      </c>
      <c r="G119" s="62"/>
      <c r="H119" s="62"/>
      <c r="I119" s="157"/>
      <c r="J119" s="62"/>
      <c r="K119" s="62"/>
      <c r="L119" s="60"/>
      <c r="M119" s="198"/>
      <c r="N119" s="41"/>
      <c r="O119" s="41"/>
      <c r="P119" s="41"/>
      <c r="Q119" s="41"/>
      <c r="R119" s="41"/>
      <c r="S119" s="41"/>
      <c r="T119" s="77"/>
      <c r="AT119" s="23" t="s">
        <v>130</v>
      </c>
      <c r="AU119" s="23" t="s">
        <v>74</v>
      </c>
    </row>
    <row r="120" spans="2:65" s="11" customFormat="1" ht="13.5">
      <c r="B120" s="199"/>
      <c r="C120" s="200"/>
      <c r="D120" s="196" t="s">
        <v>132</v>
      </c>
      <c r="E120" s="201" t="s">
        <v>21</v>
      </c>
      <c r="F120" s="202" t="s">
        <v>156</v>
      </c>
      <c r="G120" s="200"/>
      <c r="H120" s="203" t="s">
        <v>21</v>
      </c>
      <c r="I120" s="204"/>
      <c r="J120" s="200"/>
      <c r="K120" s="200"/>
      <c r="L120" s="205"/>
      <c r="M120" s="206"/>
      <c r="N120" s="207"/>
      <c r="O120" s="207"/>
      <c r="P120" s="207"/>
      <c r="Q120" s="207"/>
      <c r="R120" s="207"/>
      <c r="S120" s="207"/>
      <c r="T120" s="208"/>
      <c r="AT120" s="209" t="s">
        <v>132</v>
      </c>
      <c r="AU120" s="209" t="s">
        <v>74</v>
      </c>
      <c r="AV120" s="11" t="s">
        <v>74</v>
      </c>
      <c r="AW120" s="11" t="s">
        <v>33</v>
      </c>
      <c r="AX120" s="11" t="s">
        <v>69</v>
      </c>
      <c r="AY120" s="209" t="s">
        <v>123</v>
      </c>
    </row>
    <row r="121" spans="2:65" s="12" customFormat="1" ht="13.5">
      <c r="B121" s="210"/>
      <c r="C121" s="211"/>
      <c r="D121" s="196" t="s">
        <v>132</v>
      </c>
      <c r="E121" s="212" t="s">
        <v>21</v>
      </c>
      <c r="F121" s="213" t="s">
        <v>81</v>
      </c>
      <c r="G121" s="211"/>
      <c r="H121" s="214">
        <v>2</v>
      </c>
      <c r="I121" s="215"/>
      <c r="J121" s="211"/>
      <c r="K121" s="211"/>
      <c r="L121" s="216"/>
      <c r="M121" s="217"/>
      <c r="N121" s="218"/>
      <c r="O121" s="218"/>
      <c r="P121" s="218"/>
      <c r="Q121" s="218"/>
      <c r="R121" s="218"/>
      <c r="S121" s="218"/>
      <c r="T121" s="219"/>
      <c r="AT121" s="220" t="s">
        <v>132</v>
      </c>
      <c r="AU121" s="220" t="s">
        <v>74</v>
      </c>
      <c r="AV121" s="12" t="s">
        <v>81</v>
      </c>
      <c r="AW121" s="12" t="s">
        <v>33</v>
      </c>
      <c r="AX121" s="12" t="s">
        <v>69</v>
      </c>
      <c r="AY121" s="220" t="s">
        <v>123</v>
      </c>
    </row>
    <row r="122" spans="2:65" s="13" customFormat="1" ht="13.5">
      <c r="B122" s="221"/>
      <c r="C122" s="222"/>
      <c r="D122" s="223" t="s">
        <v>132</v>
      </c>
      <c r="E122" s="224" t="s">
        <v>21</v>
      </c>
      <c r="F122" s="225" t="s">
        <v>134</v>
      </c>
      <c r="G122" s="222"/>
      <c r="H122" s="226">
        <v>2</v>
      </c>
      <c r="I122" s="227"/>
      <c r="J122" s="222"/>
      <c r="K122" s="222"/>
      <c r="L122" s="228"/>
      <c r="M122" s="229"/>
      <c r="N122" s="230"/>
      <c r="O122" s="230"/>
      <c r="P122" s="230"/>
      <c r="Q122" s="230"/>
      <c r="R122" s="230"/>
      <c r="S122" s="230"/>
      <c r="T122" s="231"/>
      <c r="AT122" s="232" t="s">
        <v>132</v>
      </c>
      <c r="AU122" s="232" t="s">
        <v>74</v>
      </c>
      <c r="AV122" s="13" t="s">
        <v>128</v>
      </c>
      <c r="AW122" s="13" t="s">
        <v>33</v>
      </c>
      <c r="AX122" s="13" t="s">
        <v>74</v>
      </c>
      <c r="AY122" s="232" t="s">
        <v>123</v>
      </c>
    </row>
    <row r="123" spans="2:65" s="1" customFormat="1" ht="22.5" customHeight="1">
      <c r="B123" s="40"/>
      <c r="C123" s="184" t="s">
        <v>162</v>
      </c>
      <c r="D123" s="184" t="s">
        <v>124</v>
      </c>
      <c r="E123" s="185" t="s">
        <v>163</v>
      </c>
      <c r="F123" s="186" t="s">
        <v>164</v>
      </c>
      <c r="G123" s="187" t="s">
        <v>127</v>
      </c>
      <c r="H123" s="188">
        <v>1</v>
      </c>
      <c r="I123" s="189"/>
      <c r="J123" s="190">
        <f>ROUND(I123*H123,2)</f>
        <v>0</v>
      </c>
      <c r="K123" s="186" t="s">
        <v>21</v>
      </c>
      <c r="L123" s="60"/>
      <c r="M123" s="191" t="s">
        <v>21</v>
      </c>
      <c r="N123" s="192" t="s">
        <v>40</v>
      </c>
      <c r="O123" s="41"/>
      <c r="P123" s="193">
        <f>O123*H123</f>
        <v>0</v>
      </c>
      <c r="Q123" s="193">
        <v>0</v>
      </c>
      <c r="R123" s="193">
        <f>Q123*H123</f>
        <v>0</v>
      </c>
      <c r="S123" s="193">
        <v>0</v>
      </c>
      <c r="T123" s="194">
        <f>S123*H123</f>
        <v>0</v>
      </c>
      <c r="AR123" s="23" t="s">
        <v>128</v>
      </c>
      <c r="AT123" s="23" t="s">
        <v>124</v>
      </c>
      <c r="AU123" s="23" t="s">
        <v>74</v>
      </c>
      <c r="AY123" s="23" t="s">
        <v>123</v>
      </c>
      <c r="BE123" s="195">
        <f>IF(N123="základní",J123,0)</f>
        <v>0</v>
      </c>
      <c r="BF123" s="195">
        <f>IF(N123="snížená",J123,0)</f>
        <v>0</v>
      </c>
      <c r="BG123" s="195">
        <f>IF(N123="zákl. přenesená",J123,0)</f>
        <v>0</v>
      </c>
      <c r="BH123" s="195">
        <f>IF(N123="sníž. přenesená",J123,0)</f>
        <v>0</v>
      </c>
      <c r="BI123" s="195">
        <f>IF(N123="nulová",J123,0)</f>
        <v>0</v>
      </c>
      <c r="BJ123" s="23" t="s">
        <v>74</v>
      </c>
      <c r="BK123" s="195">
        <f>ROUND(I123*H123,2)</f>
        <v>0</v>
      </c>
      <c r="BL123" s="23" t="s">
        <v>128</v>
      </c>
      <c r="BM123" s="23" t="s">
        <v>165</v>
      </c>
    </row>
    <row r="124" spans="2:65" s="1" customFormat="1" ht="27">
      <c r="B124" s="40"/>
      <c r="C124" s="62"/>
      <c r="D124" s="196" t="s">
        <v>130</v>
      </c>
      <c r="E124" s="62"/>
      <c r="F124" s="197" t="s">
        <v>166</v>
      </c>
      <c r="G124" s="62"/>
      <c r="H124" s="62"/>
      <c r="I124" s="157"/>
      <c r="J124" s="62"/>
      <c r="K124" s="62"/>
      <c r="L124" s="60"/>
      <c r="M124" s="198"/>
      <c r="N124" s="41"/>
      <c r="O124" s="41"/>
      <c r="P124" s="41"/>
      <c r="Q124" s="41"/>
      <c r="R124" s="41"/>
      <c r="S124" s="41"/>
      <c r="T124" s="77"/>
      <c r="AT124" s="23" t="s">
        <v>130</v>
      </c>
      <c r="AU124" s="23" t="s">
        <v>74</v>
      </c>
    </row>
    <row r="125" spans="2:65" s="11" customFormat="1" ht="13.5">
      <c r="B125" s="199"/>
      <c r="C125" s="200"/>
      <c r="D125" s="196" t="s">
        <v>132</v>
      </c>
      <c r="E125" s="201" t="s">
        <v>21</v>
      </c>
      <c r="F125" s="202" t="s">
        <v>167</v>
      </c>
      <c r="G125" s="200"/>
      <c r="H125" s="203" t="s">
        <v>21</v>
      </c>
      <c r="I125" s="204"/>
      <c r="J125" s="200"/>
      <c r="K125" s="200"/>
      <c r="L125" s="205"/>
      <c r="M125" s="206"/>
      <c r="N125" s="207"/>
      <c r="O125" s="207"/>
      <c r="P125" s="207"/>
      <c r="Q125" s="207"/>
      <c r="R125" s="207"/>
      <c r="S125" s="207"/>
      <c r="T125" s="208"/>
      <c r="AT125" s="209" t="s">
        <v>132</v>
      </c>
      <c r="AU125" s="209" t="s">
        <v>74</v>
      </c>
      <c r="AV125" s="11" t="s">
        <v>74</v>
      </c>
      <c r="AW125" s="11" t="s">
        <v>33</v>
      </c>
      <c r="AX125" s="11" t="s">
        <v>69</v>
      </c>
      <c r="AY125" s="209" t="s">
        <v>123</v>
      </c>
    </row>
    <row r="126" spans="2:65" s="12" customFormat="1" ht="13.5">
      <c r="B126" s="210"/>
      <c r="C126" s="211"/>
      <c r="D126" s="196" t="s">
        <v>132</v>
      </c>
      <c r="E126" s="212" t="s">
        <v>21</v>
      </c>
      <c r="F126" s="213" t="s">
        <v>74</v>
      </c>
      <c r="G126" s="211"/>
      <c r="H126" s="214">
        <v>1</v>
      </c>
      <c r="I126" s="215"/>
      <c r="J126" s="211"/>
      <c r="K126" s="211"/>
      <c r="L126" s="216"/>
      <c r="M126" s="217"/>
      <c r="N126" s="218"/>
      <c r="O126" s="218"/>
      <c r="P126" s="218"/>
      <c r="Q126" s="218"/>
      <c r="R126" s="218"/>
      <c r="S126" s="218"/>
      <c r="T126" s="219"/>
      <c r="AT126" s="220" t="s">
        <v>132</v>
      </c>
      <c r="AU126" s="220" t="s">
        <v>74</v>
      </c>
      <c r="AV126" s="12" t="s">
        <v>81</v>
      </c>
      <c r="AW126" s="12" t="s">
        <v>33</v>
      </c>
      <c r="AX126" s="12" t="s">
        <v>69</v>
      </c>
      <c r="AY126" s="220" t="s">
        <v>123</v>
      </c>
    </row>
    <row r="127" spans="2:65" s="13" customFormat="1" ht="13.5">
      <c r="B127" s="221"/>
      <c r="C127" s="222"/>
      <c r="D127" s="196" t="s">
        <v>132</v>
      </c>
      <c r="E127" s="234" t="s">
        <v>21</v>
      </c>
      <c r="F127" s="235" t="s">
        <v>134</v>
      </c>
      <c r="G127" s="222"/>
      <c r="H127" s="236">
        <v>1</v>
      </c>
      <c r="I127" s="227"/>
      <c r="J127" s="222"/>
      <c r="K127" s="222"/>
      <c r="L127" s="228"/>
      <c r="M127" s="229"/>
      <c r="N127" s="230"/>
      <c r="O127" s="230"/>
      <c r="P127" s="230"/>
      <c r="Q127" s="230"/>
      <c r="R127" s="230"/>
      <c r="S127" s="230"/>
      <c r="T127" s="231"/>
      <c r="AT127" s="232" t="s">
        <v>132</v>
      </c>
      <c r="AU127" s="232" t="s">
        <v>74</v>
      </c>
      <c r="AV127" s="13" t="s">
        <v>128</v>
      </c>
      <c r="AW127" s="13" t="s">
        <v>33</v>
      </c>
      <c r="AX127" s="13" t="s">
        <v>74</v>
      </c>
      <c r="AY127" s="232" t="s">
        <v>123</v>
      </c>
    </row>
    <row r="128" spans="2:65" s="10" customFormat="1" ht="37.35" customHeight="1">
      <c r="B128" s="170"/>
      <c r="C128" s="171"/>
      <c r="D128" s="237" t="s">
        <v>68</v>
      </c>
      <c r="E128" s="238" t="s">
        <v>168</v>
      </c>
      <c r="F128" s="238" t="s">
        <v>169</v>
      </c>
      <c r="G128" s="171"/>
      <c r="H128" s="171"/>
      <c r="I128" s="174"/>
      <c r="J128" s="239">
        <f>BK128</f>
        <v>0</v>
      </c>
      <c r="K128" s="171"/>
      <c r="L128" s="176"/>
      <c r="M128" s="177"/>
      <c r="N128" s="178"/>
      <c r="O128" s="178"/>
      <c r="P128" s="179">
        <f>P129+P133+P137+P141+P145+P149+P153+P157+P161+P165+P169+P173+P177+P193+P197+P201+P205</f>
        <v>0</v>
      </c>
      <c r="Q128" s="178"/>
      <c r="R128" s="179">
        <f>R129+R133+R137+R141+R145+R149+R153+R157+R161+R165+R169+R173+R177+R193+R197+R201+R205</f>
        <v>0</v>
      </c>
      <c r="S128" s="178"/>
      <c r="T128" s="180">
        <f>T129+T133+T137+T141+T145+T149+T153+T157+T161+T165+T169+T173+T177+T193+T197+T201+T205</f>
        <v>0</v>
      </c>
      <c r="AR128" s="181" t="s">
        <v>74</v>
      </c>
      <c r="AT128" s="182" t="s">
        <v>68</v>
      </c>
      <c r="AU128" s="182" t="s">
        <v>69</v>
      </c>
      <c r="AY128" s="181" t="s">
        <v>123</v>
      </c>
      <c r="BK128" s="183">
        <f>BK129+BK133+BK137+BK141+BK145+BK149+BK153+BK157+BK161+BK165+BK169+BK173+BK177+BK193+BK197+BK201+BK205</f>
        <v>0</v>
      </c>
    </row>
    <row r="129" spans="2:65" s="10" customFormat="1" ht="19.899999999999999" customHeight="1">
      <c r="B129" s="170"/>
      <c r="C129" s="171"/>
      <c r="D129" s="172" t="s">
        <v>68</v>
      </c>
      <c r="E129" s="240" t="s">
        <v>170</v>
      </c>
      <c r="F129" s="240" t="s">
        <v>171</v>
      </c>
      <c r="G129" s="171"/>
      <c r="H129" s="171"/>
      <c r="I129" s="174"/>
      <c r="J129" s="241">
        <f>BK129</f>
        <v>0</v>
      </c>
      <c r="K129" s="171"/>
      <c r="L129" s="176"/>
      <c r="M129" s="177"/>
      <c r="N129" s="178"/>
      <c r="O129" s="178"/>
      <c r="P129" s="179">
        <f>SUM(P130:P132)</f>
        <v>0</v>
      </c>
      <c r="Q129" s="178"/>
      <c r="R129" s="179">
        <f>SUM(R130:R132)</f>
        <v>0</v>
      </c>
      <c r="S129" s="178"/>
      <c r="T129" s="180">
        <f>SUM(T130:T132)</f>
        <v>0</v>
      </c>
      <c r="AR129" s="181" t="s">
        <v>74</v>
      </c>
      <c r="AT129" s="182" t="s">
        <v>68</v>
      </c>
      <c r="AU129" s="182" t="s">
        <v>74</v>
      </c>
      <c r="AY129" s="181" t="s">
        <v>123</v>
      </c>
      <c r="BK129" s="183">
        <f>SUM(BK130:BK132)</f>
        <v>0</v>
      </c>
    </row>
    <row r="130" spans="2:65" s="1" customFormat="1" ht="31.5" customHeight="1">
      <c r="B130" s="40"/>
      <c r="C130" s="184" t="s">
        <v>172</v>
      </c>
      <c r="D130" s="184" t="s">
        <v>124</v>
      </c>
      <c r="E130" s="185" t="s">
        <v>173</v>
      </c>
      <c r="F130" s="186" t="s">
        <v>174</v>
      </c>
      <c r="G130" s="187" t="s">
        <v>175</v>
      </c>
      <c r="H130" s="188">
        <v>1</v>
      </c>
      <c r="I130" s="189"/>
      <c r="J130" s="190">
        <f>ROUND(I130*H130,2)</f>
        <v>0</v>
      </c>
      <c r="K130" s="186" t="s">
        <v>21</v>
      </c>
      <c r="L130" s="60"/>
      <c r="M130" s="191" t="s">
        <v>21</v>
      </c>
      <c r="N130" s="192" t="s">
        <v>40</v>
      </c>
      <c r="O130" s="41"/>
      <c r="P130" s="193">
        <f>O130*H130</f>
        <v>0</v>
      </c>
      <c r="Q130" s="193">
        <v>0</v>
      </c>
      <c r="R130" s="193">
        <f>Q130*H130</f>
        <v>0</v>
      </c>
      <c r="S130" s="193">
        <v>0</v>
      </c>
      <c r="T130" s="194">
        <f>S130*H130</f>
        <v>0</v>
      </c>
      <c r="AR130" s="23" t="s">
        <v>128</v>
      </c>
      <c r="AT130" s="23" t="s">
        <v>124</v>
      </c>
      <c r="AU130" s="23" t="s">
        <v>81</v>
      </c>
      <c r="AY130" s="23" t="s">
        <v>123</v>
      </c>
      <c r="BE130" s="195">
        <f>IF(N130="základní",J130,0)</f>
        <v>0</v>
      </c>
      <c r="BF130" s="195">
        <f>IF(N130="snížená",J130,0)</f>
        <v>0</v>
      </c>
      <c r="BG130" s="195">
        <f>IF(N130="zákl. přenesená",J130,0)</f>
        <v>0</v>
      </c>
      <c r="BH130" s="195">
        <f>IF(N130="sníž. přenesená",J130,0)</f>
        <v>0</v>
      </c>
      <c r="BI130" s="195">
        <f>IF(N130="nulová",J130,0)</f>
        <v>0</v>
      </c>
      <c r="BJ130" s="23" t="s">
        <v>74</v>
      </c>
      <c r="BK130" s="195">
        <f>ROUND(I130*H130,2)</f>
        <v>0</v>
      </c>
      <c r="BL130" s="23" t="s">
        <v>128</v>
      </c>
      <c r="BM130" s="23" t="s">
        <v>176</v>
      </c>
    </row>
    <row r="131" spans="2:65" s="1" customFormat="1" ht="27">
      <c r="B131" s="40"/>
      <c r="C131" s="62"/>
      <c r="D131" s="196" t="s">
        <v>130</v>
      </c>
      <c r="E131" s="62"/>
      <c r="F131" s="197" t="s">
        <v>174</v>
      </c>
      <c r="G131" s="62"/>
      <c r="H131" s="62"/>
      <c r="I131" s="157"/>
      <c r="J131" s="62"/>
      <c r="K131" s="62"/>
      <c r="L131" s="60"/>
      <c r="M131" s="198"/>
      <c r="N131" s="41"/>
      <c r="O131" s="41"/>
      <c r="P131" s="41"/>
      <c r="Q131" s="41"/>
      <c r="R131" s="41"/>
      <c r="S131" s="41"/>
      <c r="T131" s="77"/>
      <c r="AT131" s="23" t="s">
        <v>130</v>
      </c>
      <c r="AU131" s="23" t="s">
        <v>81</v>
      </c>
    </row>
    <row r="132" spans="2:65" s="1" customFormat="1" ht="27">
      <c r="B132" s="40"/>
      <c r="C132" s="62"/>
      <c r="D132" s="196" t="s">
        <v>148</v>
      </c>
      <c r="E132" s="62"/>
      <c r="F132" s="233" t="s">
        <v>177</v>
      </c>
      <c r="G132" s="62"/>
      <c r="H132" s="62"/>
      <c r="I132" s="157"/>
      <c r="J132" s="62"/>
      <c r="K132" s="62"/>
      <c r="L132" s="60"/>
      <c r="M132" s="198"/>
      <c r="N132" s="41"/>
      <c r="O132" s="41"/>
      <c r="P132" s="41"/>
      <c r="Q132" s="41"/>
      <c r="R132" s="41"/>
      <c r="S132" s="41"/>
      <c r="T132" s="77"/>
      <c r="AT132" s="23" t="s">
        <v>148</v>
      </c>
      <c r="AU132" s="23" t="s">
        <v>81</v>
      </c>
    </row>
    <row r="133" spans="2:65" s="10" customFormat="1" ht="29.85" customHeight="1">
      <c r="B133" s="170"/>
      <c r="C133" s="171"/>
      <c r="D133" s="172" t="s">
        <v>68</v>
      </c>
      <c r="E133" s="240" t="s">
        <v>178</v>
      </c>
      <c r="F133" s="240" t="s">
        <v>179</v>
      </c>
      <c r="G133" s="171"/>
      <c r="H133" s="171"/>
      <c r="I133" s="174"/>
      <c r="J133" s="241">
        <f>BK133</f>
        <v>0</v>
      </c>
      <c r="K133" s="171"/>
      <c r="L133" s="176"/>
      <c r="M133" s="177"/>
      <c r="N133" s="178"/>
      <c r="O133" s="178"/>
      <c r="P133" s="179">
        <f>SUM(P134:P136)</f>
        <v>0</v>
      </c>
      <c r="Q133" s="178"/>
      <c r="R133" s="179">
        <f>SUM(R134:R136)</f>
        <v>0</v>
      </c>
      <c r="S133" s="178"/>
      <c r="T133" s="180">
        <f>SUM(T134:T136)</f>
        <v>0</v>
      </c>
      <c r="AR133" s="181" t="s">
        <v>74</v>
      </c>
      <c r="AT133" s="182" t="s">
        <v>68</v>
      </c>
      <c r="AU133" s="182" t="s">
        <v>74</v>
      </c>
      <c r="AY133" s="181" t="s">
        <v>123</v>
      </c>
      <c r="BK133" s="183">
        <f>SUM(BK134:BK136)</f>
        <v>0</v>
      </c>
    </row>
    <row r="134" spans="2:65" s="1" customFormat="1" ht="57" customHeight="1">
      <c r="B134" s="40"/>
      <c r="C134" s="184" t="s">
        <v>180</v>
      </c>
      <c r="D134" s="184" t="s">
        <v>124</v>
      </c>
      <c r="E134" s="185" t="s">
        <v>181</v>
      </c>
      <c r="F134" s="186" t="s">
        <v>182</v>
      </c>
      <c r="G134" s="187" t="s">
        <v>175</v>
      </c>
      <c r="H134" s="188">
        <v>1</v>
      </c>
      <c r="I134" s="189"/>
      <c r="J134" s="190">
        <f>ROUND(I134*H134,2)</f>
        <v>0</v>
      </c>
      <c r="K134" s="186" t="s">
        <v>21</v>
      </c>
      <c r="L134" s="60"/>
      <c r="M134" s="191" t="s">
        <v>21</v>
      </c>
      <c r="N134" s="192" t="s">
        <v>40</v>
      </c>
      <c r="O134" s="41"/>
      <c r="P134" s="193">
        <f>O134*H134</f>
        <v>0</v>
      </c>
      <c r="Q134" s="193">
        <v>0</v>
      </c>
      <c r="R134" s="193">
        <f>Q134*H134</f>
        <v>0</v>
      </c>
      <c r="S134" s="193">
        <v>0</v>
      </c>
      <c r="T134" s="194">
        <f>S134*H134</f>
        <v>0</v>
      </c>
      <c r="AR134" s="23" t="s">
        <v>128</v>
      </c>
      <c r="AT134" s="23" t="s">
        <v>124</v>
      </c>
      <c r="AU134" s="23" t="s">
        <v>81</v>
      </c>
      <c r="AY134" s="23" t="s">
        <v>123</v>
      </c>
      <c r="BE134" s="195">
        <f>IF(N134="základní",J134,0)</f>
        <v>0</v>
      </c>
      <c r="BF134" s="195">
        <f>IF(N134="snížená",J134,0)</f>
        <v>0</v>
      </c>
      <c r="BG134" s="195">
        <f>IF(N134="zákl. přenesená",J134,0)</f>
        <v>0</v>
      </c>
      <c r="BH134" s="195">
        <f>IF(N134="sníž. přenesená",J134,0)</f>
        <v>0</v>
      </c>
      <c r="BI134" s="195">
        <f>IF(N134="nulová",J134,0)</f>
        <v>0</v>
      </c>
      <c r="BJ134" s="23" t="s">
        <v>74</v>
      </c>
      <c r="BK134" s="195">
        <f>ROUND(I134*H134,2)</f>
        <v>0</v>
      </c>
      <c r="BL134" s="23" t="s">
        <v>128</v>
      </c>
      <c r="BM134" s="23" t="s">
        <v>183</v>
      </c>
    </row>
    <row r="135" spans="2:65" s="1" customFormat="1" ht="40.5">
      <c r="B135" s="40"/>
      <c r="C135" s="62"/>
      <c r="D135" s="196" t="s">
        <v>130</v>
      </c>
      <c r="E135" s="62"/>
      <c r="F135" s="197" t="s">
        <v>184</v>
      </c>
      <c r="G135" s="62"/>
      <c r="H135" s="62"/>
      <c r="I135" s="157"/>
      <c r="J135" s="62"/>
      <c r="K135" s="62"/>
      <c r="L135" s="60"/>
      <c r="M135" s="198"/>
      <c r="N135" s="41"/>
      <c r="O135" s="41"/>
      <c r="P135" s="41"/>
      <c r="Q135" s="41"/>
      <c r="R135" s="41"/>
      <c r="S135" s="41"/>
      <c r="T135" s="77"/>
      <c r="AT135" s="23" t="s">
        <v>130</v>
      </c>
      <c r="AU135" s="23" t="s">
        <v>81</v>
      </c>
    </row>
    <row r="136" spans="2:65" s="1" customFormat="1" ht="27">
      <c r="B136" s="40"/>
      <c r="C136" s="62"/>
      <c r="D136" s="196" t="s">
        <v>148</v>
      </c>
      <c r="E136" s="62"/>
      <c r="F136" s="233" t="s">
        <v>177</v>
      </c>
      <c r="G136" s="62"/>
      <c r="H136" s="62"/>
      <c r="I136" s="157"/>
      <c r="J136" s="62"/>
      <c r="K136" s="62"/>
      <c r="L136" s="60"/>
      <c r="M136" s="198"/>
      <c r="N136" s="41"/>
      <c r="O136" s="41"/>
      <c r="P136" s="41"/>
      <c r="Q136" s="41"/>
      <c r="R136" s="41"/>
      <c r="S136" s="41"/>
      <c r="T136" s="77"/>
      <c r="AT136" s="23" t="s">
        <v>148</v>
      </c>
      <c r="AU136" s="23" t="s">
        <v>81</v>
      </c>
    </row>
    <row r="137" spans="2:65" s="10" customFormat="1" ht="29.85" customHeight="1">
      <c r="B137" s="170"/>
      <c r="C137" s="171"/>
      <c r="D137" s="172" t="s">
        <v>68</v>
      </c>
      <c r="E137" s="240" t="s">
        <v>185</v>
      </c>
      <c r="F137" s="240" t="s">
        <v>186</v>
      </c>
      <c r="G137" s="171"/>
      <c r="H137" s="171"/>
      <c r="I137" s="174"/>
      <c r="J137" s="241">
        <f>BK137</f>
        <v>0</v>
      </c>
      <c r="K137" s="171"/>
      <c r="L137" s="176"/>
      <c r="M137" s="177"/>
      <c r="N137" s="178"/>
      <c r="O137" s="178"/>
      <c r="P137" s="179">
        <f>SUM(P138:P140)</f>
        <v>0</v>
      </c>
      <c r="Q137" s="178"/>
      <c r="R137" s="179">
        <f>SUM(R138:R140)</f>
        <v>0</v>
      </c>
      <c r="S137" s="178"/>
      <c r="T137" s="180">
        <f>SUM(T138:T140)</f>
        <v>0</v>
      </c>
      <c r="AR137" s="181" t="s">
        <v>74</v>
      </c>
      <c r="AT137" s="182" t="s">
        <v>68</v>
      </c>
      <c r="AU137" s="182" t="s">
        <v>74</v>
      </c>
      <c r="AY137" s="181" t="s">
        <v>123</v>
      </c>
      <c r="BK137" s="183">
        <f>SUM(BK138:BK140)</f>
        <v>0</v>
      </c>
    </row>
    <row r="138" spans="2:65" s="1" customFormat="1" ht="44.25" customHeight="1">
      <c r="B138" s="40"/>
      <c r="C138" s="184" t="s">
        <v>187</v>
      </c>
      <c r="D138" s="184" t="s">
        <v>124</v>
      </c>
      <c r="E138" s="185" t="s">
        <v>188</v>
      </c>
      <c r="F138" s="186" t="s">
        <v>189</v>
      </c>
      <c r="G138" s="187" t="s">
        <v>175</v>
      </c>
      <c r="H138" s="188">
        <v>1</v>
      </c>
      <c r="I138" s="189"/>
      <c r="J138" s="190">
        <f>ROUND(I138*H138,2)</f>
        <v>0</v>
      </c>
      <c r="K138" s="186" t="s">
        <v>21</v>
      </c>
      <c r="L138" s="60"/>
      <c r="M138" s="191" t="s">
        <v>21</v>
      </c>
      <c r="N138" s="192" t="s">
        <v>40</v>
      </c>
      <c r="O138" s="41"/>
      <c r="P138" s="193">
        <f>O138*H138</f>
        <v>0</v>
      </c>
      <c r="Q138" s="193">
        <v>0</v>
      </c>
      <c r="R138" s="193">
        <f>Q138*H138</f>
        <v>0</v>
      </c>
      <c r="S138" s="193">
        <v>0</v>
      </c>
      <c r="T138" s="194">
        <f>S138*H138</f>
        <v>0</v>
      </c>
      <c r="AR138" s="23" t="s">
        <v>128</v>
      </c>
      <c r="AT138" s="23" t="s">
        <v>124</v>
      </c>
      <c r="AU138" s="23" t="s">
        <v>81</v>
      </c>
      <c r="AY138" s="23" t="s">
        <v>123</v>
      </c>
      <c r="BE138" s="195">
        <f>IF(N138="základní",J138,0)</f>
        <v>0</v>
      </c>
      <c r="BF138" s="195">
        <f>IF(N138="snížená",J138,0)</f>
        <v>0</v>
      </c>
      <c r="BG138" s="195">
        <f>IF(N138="zákl. přenesená",J138,0)</f>
        <v>0</v>
      </c>
      <c r="BH138" s="195">
        <f>IF(N138="sníž. přenesená",J138,0)</f>
        <v>0</v>
      </c>
      <c r="BI138" s="195">
        <f>IF(N138="nulová",J138,0)</f>
        <v>0</v>
      </c>
      <c r="BJ138" s="23" t="s">
        <v>74</v>
      </c>
      <c r="BK138" s="195">
        <f>ROUND(I138*H138,2)</f>
        <v>0</v>
      </c>
      <c r="BL138" s="23" t="s">
        <v>128</v>
      </c>
      <c r="BM138" s="23" t="s">
        <v>190</v>
      </c>
    </row>
    <row r="139" spans="2:65" s="1" customFormat="1" ht="40.5">
      <c r="B139" s="40"/>
      <c r="C139" s="62"/>
      <c r="D139" s="196" t="s">
        <v>130</v>
      </c>
      <c r="E139" s="62"/>
      <c r="F139" s="197" t="s">
        <v>191</v>
      </c>
      <c r="G139" s="62"/>
      <c r="H139" s="62"/>
      <c r="I139" s="157"/>
      <c r="J139" s="62"/>
      <c r="K139" s="62"/>
      <c r="L139" s="60"/>
      <c r="M139" s="198"/>
      <c r="N139" s="41"/>
      <c r="O139" s="41"/>
      <c r="P139" s="41"/>
      <c r="Q139" s="41"/>
      <c r="R139" s="41"/>
      <c r="S139" s="41"/>
      <c r="T139" s="77"/>
      <c r="AT139" s="23" t="s">
        <v>130</v>
      </c>
      <c r="AU139" s="23" t="s">
        <v>81</v>
      </c>
    </row>
    <row r="140" spans="2:65" s="1" customFormat="1" ht="27">
      <c r="B140" s="40"/>
      <c r="C140" s="62"/>
      <c r="D140" s="196" t="s">
        <v>148</v>
      </c>
      <c r="E140" s="62"/>
      <c r="F140" s="233" t="s">
        <v>177</v>
      </c>
      <c r="G140" s="62"/>
      <c r="H140" s="62"/>
      <c r="I140" s="157"/>
      <c r="J140" s="62"/>
      <c r="K140" s="62"/>
      <c r="L140" s="60"/>
      <c r="M140" s="198"/>
      <c r="N140" s="41"/>
      <c r="O140" s="41"/>
      <c r="P140" s="41"/>
      <c r="Q140" s="41"/>
      <c r="R140" s="41"/>
      <c r="S140" s="41"/>
      <c r="T140" s="77"/>
      <c r="AT140" s="23" t="s">
        <v>148</v>
      </c>
      <c r="AU140" s="23" t="s">
        <v>81</v>
      </c>
    </row>
    <row r="141" spans="2:65" s="10" customFormat="1" ht="29.85" customHeight="1">
      <c r="B141" s="170"/>
      <c r="C141" s="171"/>
      <c r="D141" s="172" t="s">
        <v>68</v>
      </c>
      <c r="E141" s="240" t="s">
        <v>192</v>
      </c>
      <c r="F141" s="240" t="s">
        <v>193</v>
      </c>
      <c r="G141" s="171"/>
      <c r="H141" s="171"/>
      <c r="I141" s="174"/>
      <c r="J141" s="241">
        <f>BK141</f>
        <v>0</v>
      </c>
      <c r="K141" s="171"/>
      <c r="L141" s="176"/>
      <c r="M141" s="177"/>
      <c r="N141" s="178"/>
      <c r="O141" s="178"/>
      <c r="P141" s="179">
        <f>SUM(P142:P144)</f>
        <v>0</v>
      </c>
      <c r="Q141" s="178"/>
      <c r="R141" s="179">
        <f>SUM(R142:R144)</f>
        <v>0</v>
      </c>
      <c r="S141" s="178"/>
      <c r="T141" s="180">
        <f>SUM(T142:T144)</f>
        <v>0</v>
      </c>
      <c r="AR141" s="181" t="s">
        <v>74</v>
      </c>
      <c r="AT141" s="182" t="s">
        <v>68</v>
      </c>
      <c r="AU141" s="182" t="s">
        <v>74</v>
      </c>
      <c r="AY141" s="181" t="s">
        <v>123</v>
      </c>
      <c r="BK141" s="183">
        <f>SUM(BK142:BK144)</f>
        <v>0</v>
      </c>
    </row>
    <row r="142" spans="2:65" s="1" customFormat="1" ht="44.25" customHeight="1">
      <c r="B142" s="40"/>
      <c r="C142" s="184" t="s">
        <v>194</v>
      </c>
      <c r="D142" s="184" t="s">
        <v>124</v>
      </c>
      <c r="E142" s="185" t="s">
        <v>195</v>
      </c>
      <c r="F142" s="186" t="s">
        <v>196</v>
      </c>
      <c r="G142" s="187" t="s">
        <v>175</v>
      </c>
      <c r="H142" s="188">
        <v>1</v>
      </c>
      <c r="I142" s="189"/>
      <c r="J142" s="190">
        <f>ROUND(I142*H142,2)</f>
        <v>0</v>
      </c>
      <c r="K142" s="186" t="s">
        <v>21</v>
      </c>
      <c r="L142" s="60"/>
      <c r="M142" s="191" t="s">
        <v>21</v>
      </c>
      <c r="N142" s="192" t="s">
        <v>40</v>
      </c>
      <c r="O142" s="41"/>
      <c r="P142" s="193">
        <f>O142*H142</f>
        <v>0</v>
      </c>
      <c r="Q142" s="193">
        <v>0</v>
      </c>
      <c r="R142" s="193">
        <f>Q142*H142</f>
        <v>0</v>
      </c>
      <c r="S142" s="193">
        <v>0</v>
      </c>
      <c r="T142" s="194">
        <f>S142*H142</f>
        <v>0</v>
      </c>
      <c r="AR142" s="23" t="s">
        <v>128</v>
      </c>
      <c r="AT142" s="23" t="s">
        <v>124</v>
      </c>
      <c r="AU142" s="23" t="s">
        <v>81</v>
      </c>
      <c r="AY142" s="23" t="s">
        <v>123</v>
      </c>
      <c r="BE142" s="195">
        <f>IF(N142="základní",J142,0)</f>
        <v>0</v>
      </c>
      <c r="BF142" s="195">
        <f>IF(N142="snížená",J142,0)</f>
        <v>0</v>
      </c>
      <c r="BG142" s="195">
        <f>IF(N142="zákl. přenesená",J142,0)</f>
        <v>0</v>
      </c>
      <c r="BH142" s="195">
        <f>IF(N142="sníž. přenesená",J142,0)</f>
        <v>0</v>
      </c>
      <c r="BI142" s="195">
        <f>IF(N142="nulová",J142,0)</f>
        <v>0</v>
      </c>
      <c r="BJ142" s="23" t="s">
        <v>74</v>
      </c>
      <c r="BK142" s="195">
        <f>ROUND(I142*H142,2)</f>
        <v>0</v>
      </c>
      <c r="BL142" s="23" t="s">
        <v>128</v>
      </c>
      <c r="BM142" s="23" t="s">
        <v>197</v>
      </c>
    </row>
    <row r="143" spans="2:65" s="1" customFormat="1" ht="40.5">
      <c r="B143" s="40"/>
      <c r="C143" s="62"/>
      <c r="D143" s="196" t="s">
        <v>130</v>
      </c>
      <c r="E143" s="62"/>
      <c r="F143" s="197" t="s">
        <v>196</v>
      </c>
      <c r="G143" s="62"/>
      <c r="H143" s="62"/>
      <c r="I143" s="157"/>
      <c r="J143" s="62"/>
      <c r="K143" s="62"/>
      <c r="L143" s="60"/>
      <c r="M143" s="198"/>
      <c r="N143" s="41"/>
      <c r="O143" s="41"/>
      <c r="P143" s="41"/>
      <c r="Q143" s="41"/>
      <c r="R143" s="41"/>
      <c r="S143" s="41"/>
      <c r="T143" s="77"/>
      <c r="AT143" s="23" t="s">
        <v>130</v>
      </c>
      <c r="AU143" s="23" t="s">
        <v>81</v>
      </c>
    </row>
    <row r="144" spans="2:65" s="1" customFormat="1" ht="27">
      <c r="B144" s="40"/>
      <c r="C144" s="62"/>
      <c r="D144" s="196" t="s">
        <v>148</v>
      </c>
      <c r="E144" s="62"/>
      <c r="F144" s="233" t="s">
        <v>177</v>
      </c>
      <c r="G144" s="62"/>
      <c r="H144" s="62"/>
      <c r="I144" s="157"/>
      <c r="J144" s="62"/>
      <c r="K144" s="62"/>
      <c r="L144" s="60"/>
      <c r="M144" s="198"/>
      <c r="N144" s="41"/>
      <c r="O144" s="41"/>
      <c r="P144" s="41"/>
      <c r="Q144" s="41"/>
      <c r="R144" s="41"/>
      <c r="S144" s="41"/>
      <c r="T144" s="77"/>
      <c r="AT144" s="23" t="s">
        <v>148</v>
      </c>
      <c r="AU144" s="23" t="s">
        <v>81</v>
      </c>
    </row>
    <row r="145" spans="2:65" s="10" customFormat="1" ht="29.85" customHeight="1">
      <c r="B145" s="170"/>
      <c r="C145" s="171"/>
      <c r="D145" s="172" t="s">
        <v>68</v>
      </c>
      <c r="E145" s="240" t="s">
        <v>198</v>
      </c>
      <c r="F145" s="240" t="s">
        <v>199</v>
      </c>
      <c r="G145" s="171"/>
      <c r="H145" s="171"/>
      <c r="I145" s="174"/>
      <c r="J145" s="241">
        <f>BK145</f>
        <v>0</v>
      </c>
      <c r="K145" s="171"/>
      <c r="L145" s="176"/>
      <c r="M145" s="177"/>
      <c r="N145" s="178"/>
      <c r="O145" s="178"/>
      <c r="P145" s="179">
        <f>SUM(P146:P148)</f>
        <v>0</v>
      </c>
      <c r="Q145" s="178"/>
      <c r="R145" s="179">
        <f>SUM(R146:R148)</f>
        <v>0</v>
      </c>
      <c r="S145" s="178"/>
      <c r="T145" s="180">
        <f>SUM(T146:T148)</f>
        <v>0</v>
      </c>
      <c r="AR145" s="181" t="s">
        <v>74</v>
      </c>
      <c r="AT145" s="182" t="s">
        <v>68</v>
      </c>
      <c r="AU145" s="182" t="s">
        <v>74</v>
      </c>
      <c r="AY145" s="181" t="s">
        <v>123</v>
      </c>
      <c r="BK145" s="183">
        <f>SUM(BK146:BK148)</f>
        <v>0</v>
      </c>
    </row>
    <row r="146" spans="2:65" s="1" customFormat="1" ht="44.25" customHeight="1">
      <c r="B146" s="40"/>
      <c r="C146" s="184" t="s">
        <v>200</v>
      </c>
      <c r="D146" s="184" t="s">
        <v>124</v>
      </c>
      <c r="E146" s="185" t="s">
        <v>150</v>
      </c>
      <c r="F146" s="242" t="s">
        <v>201</v>
      </c>
      <c r="G146" s="187" t="s">
        <v>175</v>
      </c>
      <c r="H146" s="188">
        <v>1</v>
      </c>
      <c r="I146" s="189"/>
      <c r="J146" s="190">
        <f>ROUND(I146*H146,2)</f>
        <v>0</v>
      </c>
      <c r="K146" s="186" t="s">
        <v>21</v>
      </c>
      <c r="L146" s="60"/>
      <c r="M146" s="191" t="s">
        <v>21</v>
      </c>
      <c r="N146" s="192" t="s">
        <v>40</v>
      </c>
      <c r="O146" s="41"/>
      <c r="P146" s="193">
        <f>O146*H146</f>
        <v>0</v>
      </c>
      <c r="Q146" s="193">
        <v>0</v>
      </c>
      <c r="R146" s="193">
        <f>Q146*H146</f>
        <v>0</v>
      </c>
      <c r="S146" s="193">
        <v>0</v>
      </c>
      <c r="T146" s="194">
        <f>S146*H146</f>
        <v>0</v>
      </c>
      <c r="AR146" s="23" t="s">
        <v>128</v>
      </c>
      <c r="AT146" s="23" t="s">
        <v>124</v>
      </c>
      <c r="AU146" s="23" t="s">
        <v>81</v>
      </c>
      <c r="AY146" s="23" t="s">
        <v>123</v>
      </c>
      <c r="BE146" s="195">
        <f>IF(N146="základní",J146,0)</f>
        <v>0</v>
      </c>
      <c r="BF146" s="195">
        <f>IF(N146="snížená",J146,0)</f>
        <v>0</v>
      </c>
      <c r="BG146" s="195">
        <f>IF(N146="zákl. přenesená",J146,0)</f>
        <v>0</v>
      </c>
      <c r="BH146" s="195">
        <f>IF(N146="sníž. přenesená",J146,0)</f>
        <v>0</v>
      </c>
      <c r="BI146" s="195">
        <f>IF(N146="nulová",J146,0)</f>
        <v>0</v>
      </c>
      <c r="BJ146" s="23" t="s">
        <v>74</v>
      </c>
      <c r="BK146" s="195">
        <f>ROUND(I146*H146,2)</f>
        <v>0</v>
      </c>
      <c r="BL146" s="23" t="s">
        <v>128</v>
      </c>
      <c r="BM146" s="23" t="s">
        <v>202</v>
      </c>
    </row>
    <row r="147" spans="2:65" s="1" customFormat="1" ht="108">
      <c r="B147" s="40"/>
      <c r="C147" s="62"/>
      <c r="D147" s="196" t="s">
        <v>130</v>
      </c>
      <c r="E147" s="62"/>
      <c r="F147" s="243" t="s">
        <v>203</v>
      </c>
      <c r="G147" s="62"/>
      <c r="H147" s="62"/>
      <c r="I147" s="157"/>
      <c r="J147" s="62"/>
      <c r="K147" s="62"/>
      <c r="L147" s="60"/>
      <c r="M147" s="198"/>
      <c r="N147" s="41"/>
      <c r="O147" s="41"/>
      <c r="P147" s="41"/>
      <c r="Q147" s="41"/>
      <c r="R147" s="41"/>
      <c r="S147" s="41"/>
      <c r="T147" s="77"/>
      <c r="AT147" s="23" t="s">
        <v>130</v>
      </c>
      <c r="AU147" s="23" t="s">
        <v>81</v>
      </c>
    </row>
    <row r="148" spans="2:65" s="1" customFormat="1" ht="27">
      <c r="B148" s="40"/>
      <c r="C148" s="62"/>
      <c r="D148" s="196" t="s">
        <v>148</v>
      </c>
      <c r="E148" s="62"/>
      <c r="F148" s="233" t="s">
        <v>177</v>
      </c>
      <c r="G148" s="62"/>
      <c r="H148" s="62"/>
      <c r="I148" s="157"/>
      <c r="J148" s="62"/>
      <c r="K148" s="62"/>
      <c r="L148" s="60"/>
      <c r="M148" s="198"/>
      <c r="N148" s="41"/>
      <c r="O148" s="41"/>
      <c r="P148" s="41"/>
      <c r="Q148" s="41"/>
      <c r="R148" s="41"/>
      <c r="S148" s="41"/>
      <c r="T148" s="77"/>
      <c r="AT148" s="23" t="s">
        <v>148</v>
      </c>
      <c r="AU148" s="23" t="s">
        <v>81</v>
      </c>
    </row>
    <row r="149" spans="2:65" s="10" customFormat="1" ht="29.85" customHeight="1">
      <c r="B149" s="170"/>
      <c r="C149" s="171"/>
      <c r="D149" s="172" t="s">
        <v>68</v>
      </c>
      <c r="E149" s="240" t="s">
        <v>204</v>
      </c>
      <c r="F149" s="240" t="s">
        <v>205</v>
      </c>
      <c r="G149" s="171"/>
      <c r="H149" s="171"/>
      <c r="I149" s="174"/>
      <c r="J149" s="241">
        <f>BK149</f>
        <v>0</v>
      </c>
      <c r="K149" s="171"/>
      <c r="L149" s="176"/>
      <c r="M149" s="177"/>
      <c r="N149" s="178"/>
      <c r="O149" s="178"/>
      <c r="P149" s="179">
        <f>SUM(P150:P152)</f>
        <v>0</v>
      </c>
      <c r="Q149" s="178"/>
      <c r="R149" s="179">
        <f>SUM(R150:R152)</f>
        <v>0</v>
      </c>
      <c r="S149" s="178"/>
      <c r="T149" s="180">
        <f>SUM(T150:T152)</f>
        <v>0</v>
      </c>
      <c r="AR149" s="181" t="s">
        <v>74</v>
      </c>
      <c r="AT149" s="182" t="s">
        <v>68</v>
      </c>
      <c r="AU149" s="182" t="s">
        <v>74</v>
      </c>
      <c r="AY149" s="181" t="s">
        <v>123</v>
      </c>
      <c r="BK149" s="183">
        <f>SUM(BK150:BK152)</f>
        <v>0</v>
      </c>
    </row>
    <row r="150" spans="2:65" s="1" customFormat="1" ht="31.5" customHeight="1">
      <c r="B150" s="40"/>
      <c r="C150" s="184" t="s">
        <v>206</v>
      </c>
      <c r="D150" s="184" t="s">
        <v>124</v>
      </c>
      <c r="E150" s="185" t="s">
        <v>9</v>
      </c>
      <c r="F150" s="186" t="s">
        <v>207</v>
      </c>
      <c r="G150" s="187" t="s">
        <v>175</v>
      </c>
      <c r="H150" s="188">
        <v>1</v>
      </c>
      <c r="I150" s="189"/>
      <c r="J150" s="190">
        <f>ROUND(I150*H150,2)</f>
        <v>0</v>
      </c>
      <c r="K150" s="186" t="s">
        <v>21</v>
      </c>
      <c r="L150" s="60"/>
      <c r="M150" s="191" t="s">
        <v>21</v>
      </c>
      <c r="N150" s="192" t="s">
        <v>40</v>
      </c>
      <c r="O150" s="41"/>
      <c r="P150" s="193">
        <f>O150*H150</f>
        <v>0</v>
      </c>
      <c r="Q150" s="193">
        <v>0</v>
      </c>
      <c r="R150" s="193">
        <f>Q150*H150</f>
        <v>0</v>
      </c>
      <c r="S150" s="193">
        <v>0</v>
      </c>
      <c r="T150" s="194">
        <f>S150*H150</f>
        <v>0</v>
      </c>
      <c r="AR150" s="23" t="s">
        <v>128</v>
      </c>
      <c r="AT150" s="23" t="s">
        <v>124</v>
      </c>
      <c r="AU150" s="23" t="s">
        <v>81</v>
      </c>
      <c r="AY150" s="23" t="s">
        <v>123</v>
      </c>
      <c r="BE150" s="195">
        <f>IF(N150="základní",J150,0)</f>
        <v>0</v>
      </c>
      <c r="BF150" s="195">
        <f>IF(N150="snížená",J150,0)</f>
        <v>0</v>
      </c>
      <c r="BG150" s="195">
        <f>IF(N150="zákl. přenesená",J150,0)</f>
        <v>0</v>
      </c>
      <c r="BH150" s="195">
        <f>IF(N150="sníž. přenesená",J150,0)</f>
        <v>0</v>
      </c>
      <c r="BI150" s="195">
        <f>IF(N150="nulová",J150,0)</f>
        <v>0</v>
      </c>
      <c r="BJ150" s="23" t="s">
        <v>74</v>
      </c>
      <c r="BK150" s="195">
        <f>ROUND(I150*H150,2)</f>
        <v>0</v>
      </c>
      <c r="BL150" s="23" t="s">
        <v>128</v>
      </c>
      <c r="BM150" s="23" t="s">
        <v>208</v>
      </c>
    </row>
    <row r="151" spans="2:65" s="1" customFormat="1" ht="13.5">
      <c r="B151" s="40"/>
      <c r="C151" s="62"/>
      <c r="D151" s="196" t="s">
        <v>130</v>
      </c>
      <c r="E151" s="62"/>
      <c r="F151" s="197" t="s">
        <v>207</v>
      </c>
      <c r="G151" s="62"/>
      <c r="H151" s="62"/>
      <c r="I151" s="157"/>
      <c r="J151" s="62"/>
      <c r="K151" s="62"/>
      <c r="L151" s="60"/>
      <c r="M151" s="198"/>
      <c r="N151" s="41"/>
      <c r="O151" s="41"/>
      <c r="P151" s="41"/>
      <c r="Q151" s="41"/>
      <c r="R151" s="41"/>
      <c r="S151" s="41"/>
      <c r="T151" s="77"/>
      <c r="AT151" s="23" t="s">
        <v>130</v>
      </c>
      <c r="AU151" s="23" t="s">
        <v>81</v>
      </c>
    </row>
    <row r="152" spans="2:65" s="1" customFormat="1" ht="27">
      <c r="B152" s="40"/>
      <c r="C152" s="62"/>
      <c r="D152" s="196" t="s">
        <v>148</v>
      </c>
      <c r="E152" s="62"/>
      <c r="F152" s="233" t="s">
        <v>177</v>
      </c>
      <c r="G152" s="62"/>
      <c r="H152" s="62"/>
      <c r="I152" s="157"/>
      <c r="J152" s="62"/>
      <c r="K152" s="62"/>
      <c r="L152" s="60"/>
      <c r="M152" s="198"/>
      <c r="N152" s="41"/>
      <c r="O152" s="41"/>
      <c r="P152" s="41"/>
      <c r="Q152" s="41"/>
      <c r="R152" s="41"/>
      <c r="S152" s="41"/>
      <c r="T152" s="77"/>
      <c r="AT152" s="23" t="s">
        <v>148</v>
      </c>
      <c r="AU152" s="23" t="s">
        <v>81</v>
      </c>
    </row>
    <row r="153" spans="2:65" s="10" customFormat="1" ht="29.85" customHeight="1">
      <c r="B153" s="170"/>
      <c r="C153" s="171"/>
      <c r="D153" s="172" t="s">
        <v>68</v>
      </c>
      <c r="E153" s="240" t="s">
        <v>209</v>
      </c>
      <c r="F153" s="240" t="s">
        <v>210</v>
      </c>
      <c r="G153" s="171"/>
      <c r="H153" s="171"/>
      <c r="I153" s="174"/>
      <c r="J153" s="241">
        <f>BK153</f>
        <v>0</v>
      </c>
      <c r="K153" s="171"/>
      <c r="L153" s="176"/>
      <c r="M153" s="177"/>
      <c r="N153" s="178"/>
      <c r="O153" s="178"/>
      <c r="P153" s="179">
        <f>SUM(P154:P156)</f>
        <v>0</v>
      </c>
      <c r="Q153" s="178"/>
      <c r="R153" s="179">
        <f>SUM(R154:R156)</f>
        <v>0</v>
      </c>
      <c r="S153" s="178"/>
      <c r="T153" s="180">
        <f>SUM(T154:T156)</f>
        <v>0</v>
      </c>
      <c r="AR153" s="181" t="s">
        <v>74</v>
      </c>
      <c r="AT153" s="182" t="s">
        <v>68</v>
      </c>
      <c r="AU153" s="182" t="s">
        <v>74</v>
      </c>
      <c r="AY153" s="181" t="s">
        <v>123</v>
      </c>
      <c r="BK153" s="183">
        <f>SUM(BK154:BK156)</f>
        <v>0</v>
      </c>
    </row>
    <row r="154" spans="2:65" s="1" customFormat="1" ht="31.5" customHeight="1">
      <c r="B154" s="40"/>
      <c r="C154" s="184" t="s">
        <v>211</v>
      </c>
      <c r="D154" s="184" t="s">
        <v>124</v>
      </c>
      <c r="E154" s="185" t="s">
        <v>212</v>
      </c>
      <c r="F154" s="186" t="s">
        <v>213</v>
      </c>
      <c r="G154" s="187" t="s">
        <v>175</v>
      </c>
      <c r="H154" s="188">
        <v>1</v>
      </c>
      <c r="I154" s="189"/>
      <c r="J154" s="190">
        <f>ROUND(I154*H154,2)</f>
        <v>0</v>
      </c>
      <c r="K154" s="186" t="s">
        <v>21</v>
      </c>
      <c r="L154" s="60"/>
      <c r="M154" s="191" t="s">
        <v>21</v>
      </c>
      <c r="N154" s="192" t="s">
        <v>40</v>
      </c>
      <c r="O154" s="41"/>
      <c r="P154" s="193">
        <f>O154*H154</f>
        <v>0</v>
      </c>
      <c r="Q154" s="193">
        <v>0</v>
      </c>
      <c r="R154" s="193">
        <f>Q154*H154</f>
        <v>0</v>
      </c>
      <c r="S154" s="193">
        <v>0</v>
      </c>
      <c r="T154" s="194">
        <f>S154*H154</f>
        <v>0</v>
      </c>
      <c r="AR154" s="23" t="s">
        <v>128</v>
      </c>
      <c r="AT154" s="23" t="s">
        <v>124</v>
      </c>
      <c r="AU154" s="23" t="s">
        <v>81</v>
      </c>
      <c r="AY154" s="23" t="s">
        <v>123</v>
      </c>
      <c r="BE154" s="195">
        <f>IF(N154="základní",J154,0)</f>
        <v>0</v>
      </c>
      <c r="BF154" s="195">
        <f>IF(N154="snížená",J154,0)</f>
        <v>0</v>
      </c>
      <c r="BG154" s="195">
        <f>IF(N154="zákl. přenesená",J154,0)</f>
        <v>0</v>
      </c>
      <c r="BH154" s="195">
        <f>IF(N154="sníž. přenesená",J154,0)</f>
        <v>0</v>
      </c>
      <c r="BI154" s="195">
        <f>IF(N154="nulová",J154,0)</f>
        <v>0</v>
      </c>
      <c r="BJ154" s="23" t="s">
        <v>74</v>
      </c>
      <c r="BK154" s="195">
        <f>ROUND(I154*H154,2)</f>
        <v>0</v>
      </c>
      <c r="BL154" s="23" t="s">
        <v>128</v>
      </c>
      <c r="BM154" s="23" t="s">
        <v>214</v>
      </c>
    </row>
    <row r="155" spans="2:65" s="1" customFormat="1" ht="27">
      <c r="B155" s="40"/>
      <c r="C155" s="62"/>
      <c r="D155" s="196" t="s">
        <v>130</v>
      </c>
      <c r="E155" s="62"/>
      <c r="F155" s="197" t="s">
        <v>213</v>
      </c>
      <c r="G155" s="62"/>
      <c r="H155" s="62"/>
      <c r="I155" s="157"/>
      <c r="J155" s="62"/>
      <c r="K155" s="62"/>
      <c r="L155" s="60"/>
      <c r="M155" s="198"/>
      <c r="N155" s="41"/>
      <c r="O155" s="41"/>
      <c r="P155" s="41"/>
      <c r="Q155" s="41"/>
      <c r="R155" s="41"/>
      <c r="S155" s="41"/>
      <c r="T155" s="77"/>
      <c r="AT155" s="23" t="s">
        <v>130</v>
      </c>
      <c r="AU155" s="23" t="s">
        <v>81</v>
      </c>
    </row>
    <row r="156" spans="2:65" s="1" customFormat="1" ht="27">
      <c r="B156" s="40"/>
      <c r="C156" s="62"/>
      <c r="D156" s="196" t="s">
        <v>148</v>
      </c>
      <c r="E156" s="62"/>
      <c r="F156" s="233" t="s">
        <v>177</v>
      </c>
      <c r="G156" s="62"/>
      <c r="H156" s="62"/>
      <c r="I156" s="157"/>
      <c r="J156" s="62"/>
      <c r="K156" s="62"/>
      <c r="L156" s="60"/>
      <c r="M156" s="198"/>
      <c r="N156" s="41"/>
      <c r="O156" s="41"/>
      <c r="P156" s="41"/>
      <c r="Q156" s="41"/>
      <c r="R156" s="41"/>
      <c r="S156" s="41"/>
      <c r="T156" s="77"/>
      <c r="AT156" s="23" t="s">
        <v>148</v>
      </c>
      <c r="AU156" s="23" t="s">
        <v>81</v>
      </c>
    </row>
    <row r="157" spans="2:65" s="10" customFormat="1" ht="29.85" customHeight="1">
      <c r="B157" s="170"/>
      <c r="C157" s="171"/>
      <c r="D157" s="172" t="s">
        <v>68</v>
      </c>
      <c r="E157" s="240" t="s">
        <v>215</v>
      </c>
      <c r="F157" s="240" t="s">
        <v>216</v>
      </c>
      <c r="G157" s="171"/>
      <c r="H157" s="171"/>
      <c r="I157" s="174"/>
      <c r="J157" s="241">
        <f>BK157</f>
        <v>0</v>
      </c>
      <c r="K157" s="171"/>
      <c r="L157" s="176"/>
      <c r="M157" s="177"/>
      <c r="N157" s="178"/>
      <c r="O157" s="178"/>
      <c r="P157" s="179">
        <f>SUM(P158:P160)</f>
        <v>0</v>
      </c>
      <c r="Q157" s="178"/>
      <c r="R157" s="179">
        <f>SUM(R158:R160)</f>
        <v>0</v>
      </c>
      <c r="S157" s="178"/>
      <c r="T157" s="180">
        <f>SUM(T158:T160)</f>
        <v>0</v>
      </c>
      <c r="AR157" s="181" t="s">
        <v>74</v>
      </c>
      <c r="AT157" s="182" t="s">
        <v>68</v>
      </c>
      <c r="AU157" s="182" t="s">
        <v>74</v>
      </c>
      <c r="AY157" s="181" t="s">
        <v>123</v>
      </c>
      <c r="BK157" s="183">
        <f>SUM(BK158:BK160)</f>
        <v>0</v>
      </c>
    </row>
    <row r="158" spans="2:65" s="1" customFormat="1" ht="31.5" customHeight="1">
      <c r="B158" s="40"/>
      <c r="C158" s="184" t="s">
        <v>10</v>
      </c>
      <c r="D158" s="184" t="s">
        <v>124</v>
      </c>
      <c r="E158" s="185" t="s">
        <v>217</v>
      </c>
      <c r="F158" s="186" t="s">
        <v>218</v>
      </c>
      <c r="G158" s="187" t="s">
        <v>175</v>
      </c>
      <c r="H158" s="188">
        <v>1</v>
      </c>
      <c r="I158" s="189"/>
      <c r="J158" s="190">
        <f>ROUND(I158*H158,2)</f>
        <v>0</v>
      </c>
      <c r="K158" s="186" t="s">
        <v>21</v>
      </c>
      <c r="L158" s="60"/>
      <c r="M158" s="191" t="s">
        <v>21</v>
      </c>
      <c r="N158" s="192" t="s">
        <v>40</v>
      </c>
      <c r="O158" s="41"/>
      <c r="P158" s="193">
        <f>O158*H158</f>
        <v>0</v>
      </c>
      <c r="Q158" s="193">
        <v>0</v>
      </c>
      <c r="R158" s="193">
        <f>Q158*H158</f>
        <v>0</v>
      </c>
      <c r="S158" s="193">
        <v>0</v>
      </c>
      <c r="T158" s="194">
        <f>S158*H158</f>
        <v>0</v>
      </c>
      <c r="AR158" s="23" t="s">
        <v>128</v>
      </c>
      <c r="AT158" s="23" t="s">
        <v>124</v>
      </c>
      <c r="AU158" s="23" t="s">
        <v>81</v>
      </c>
      <c r="AY158" s="23" t="s">
        <v>123</v>
      </c>
      <c r="BE158" s="195">
        <f>IF(N158="základní",J158,0)</f>
        <v>0</v>
      </c>
      <c r="BF158" s="195">
        <f>IF(N158="snížená",J158,0)</f>
        <v>0</v>
      </c>
      <c r="BG158" s="195">
        <f>IF(N158="zákl. přenesená",J158,0)</f>
        <v>0</v>
      </c>
      <c r="BH158" s="195">
        <f>IF(N158="sníž. přenesená",J158,0)</f>
        <v>0</v>
      </c>
      <c r="BI158" s="195">
        <f>IF(N158="nulová",J158,0)</f>
        <v>0</v>
      </c>
      <c r="BJ158" s="23" t="s">
        <v>74</v>
      </c>
      <c r="BK158" s="195">
        <f>ROUND(I158*H158,2)</f>
        <v>0</v>
      </c>
      <c r="BL158" s="23" t="s">
        <v>128</v>
      </c>
      <c r="BM158" s="23" t="s">
        <v>219</v>
      </c>
    </row>
    <row r="159" spans="2:65" s="1" customFormat="1" ht="27">
      <c r="B159" s="40"/>
      <c r="C159" s="62"/>
      <c r="D159" s="196" t="s">
        <v>130</v>
      </c>
      <c r="E159" s="62"/>
      <c r="F159" s="197" t="s">
        <v>218</v>
      </c>
      <c r="G159" s="62"/>
      <c r="H159" s="62"/>
      <c r="I159" s="157"/>
      <c r="J159" s="62"/>
      <c r="K159" s="62"/>
      <c r="L159" s="60"/>
      <c r="M159" s="198"/>
      <c r="N159" s="41"/>
      <c r="O159" s="41"/>
      <c r="P159" s="41"/>
      <c r="Q159" s="41"/>
      <c r="R159" s="41"/>
      <c r="S159" s="41"/>
      <c r="T159" s="77"/>
      <c r="AT159" s="23" t="s">
        <v>130</v>
      </c>
      <c r="AU159" s="23" t="s">
        <v>81</v>
      </c>
    </row>
    <row r="160" spans="2:65" s="1" customFormat="1" ht="27">
      <c r="B160" s="40"/>
      <c r="C160" s="62"/>
      <c r="D160" s="196" t="s">
        <v>148</v>
      </c>
      <c r="E160" s="62"/>
      <c r="F160" s="233" t="s">
        <v>177</v>
      </c>
      <c r="G160" s="62"/>
      <c r="H160" s="62"/>
      <c r="I160" s="157"/>
      <c r="J160" s="62"/>
      <c r="K160" s="62"/>
      <c r="L160" s="60"/>
      <c r="M160" s="198"/>
      <c r="N160" s="41"/>
      <c r="O160" s="41"/>
      <c r="P160" s="41"/>
      <c r="Q160" s="41"/>
      <c r="R160" s="41"/>
      <c r="S160" s="41"/>
      <c r="T160" s="77"/>
      <c r="AT160" s="23" t="s">
        <v>148</v>
      </c>
      <c r="AU160" s="23" t="s">
        <v>81</v>
      </c>
    </row>
    <row r="161" spans="2:65" s="10" customFormat="1" ht="29.85" customHeight="1">
      <c r="B161" s="170"/>
      <c r="C161" s="171"/>
      <c r="D161" s="172" t="s">
        <v>68</v>
      </c>
      <c r="E161" s="240" t="s">
        <v>220</v>
      </c>
      <c r="F161" s="240" t="s">
        <v>221</v>
      </c>
      <c r="G161" s="171"/>
      <c r="H161" s="171"/>
      <c r="I161" s="174"/>
      <c r="J161" s="241">
        <f>BK161</f>
        <v>0</v>
      </c>
      <c r="K161" s="171"/>
      <c r="L161" s="176"/>
      <c r="M161" s="177"/>
      <c r="N161" s="178"/>
      <c r="O161" s="178"/>
      <c r="P161" s="179">
        <f>SUM(P162:P164)</f>
        <v>0</v>
      </c>
      <c r="Q161" s="178"/>
      <c r="R161" s="179">
        <f>SUM(R162:R164)</f>
        <v>0</v>
      </c>
      <c r="S161" s="178"/>
      <c r="T161" s="180">
        <f>SUM(T162:T164)</f>
        <v>0</v>
      </c>
      <c r="AR161" s="181" t="s">
        <v>74</v>
      </c>
      <c r="AT161" s="182" t="s">
        <v>68</v>
      </c>
      <c r="AU161" s="182" t="s">
        <v>74</v>
      </c>
      <c r="AY161" s="181" t="s">
        <v>123</v>
      </c>
      <c r="BK161" s="183">
        <f>SUM(BK162:BK164)</f>
        <v>0</v>
      </c>
    </row>
    <row r="162" spans="2:65" s="1" customFormat="1" ht="31.5" customHeight="1">
      <c r="B162" s="40"/>
      <c r="C162" s="184" t="s">
        <v>173</v>
      </c>
      <c r="D162" s="184" t="s">
        <v>124</v>
      </c>
      <c r="E162" s="185" t="s">
        <v>222</v>
      </c>
      <c r="F162" s="186" t="s">
        <v>223</v>
      </c>
      <c r="G162" s="187" t="s">
        <v>175</v>
      </c>
      <c r="H162" s="188">
        <v>1</v>
      </c>
      <c r="I162" s="189"/>
      <c r="J162" s="190">
        <f>ROUND(I162*H162,2)</f>
        <v>0</v>
      </c>
      <c r="K162" s="186" t="s">
        <v>21</v>
      </c>
      <c r="L162" s="60"/>
      <c r="M162" s="191" t="s">
        <v>21</v>
      </c>
      <c r="N162" s="192" t="s">
        <v>40</v>
      </c>
      <c r="O162" s="41"/>
      <c r="P162" s="193">
        <f>O162*H162</f>
        <v>0</v>
      </c>
      <c r="Q162" s="193">
        <v>0</v>
      </c>
      <c r="R162" s="193">
        <f>Q162*H162</f>
        <v>0</v>
      </c>
      <c r="S162" s="193">
        <v>0</v>
      </c>
      <c r="T162" s="194">
        <f>S162*H162</f>
        <v>0</v>
      </c>
      <c r="AR162" s="23" t="s">
        <v>128</v>
      </c>
      <c r="AT162" s="23" t="s">
        <v>124</v>
      </c>
      <c r="AU162" s="23" t="s">
        <v>81</v>
      </c>
      <c r="AY162" s="23" t="s">
        <v>123</v>
      </c>
      <c r="BE162" s="195">
        <f>IF(N162="základní",J162,0)</f>
        <v>0</v>
      </c>
      <c r="BF162" s="195">
        <f>IF(N162="snížená",J162,0)</f>
        <v>0</v>
      </c>
      <c r="BG162" s="195">
        <f>IF(N162="zákl. přenesená",J162,0)</f>
        <v>0</v>
      </c>
      <c r="BH162" s="195">
        <f>IF(N162="sníž. přenesená",J162,0)</f>
        <v>0</v>
      </c>
      <c r="BI162" s="195">
        <f>IF(N162="nulová",J162,0)</f>
        <v>0</v>
      </c>
      <c r="BJ162" s="23" t="s">
        <v>74</v>
      </c>
      <c r="BK162" s="195">
        <f>ROUND(I162*H162,2)</f>
        <v>0</v>
      </c>
      <c r="BL162" s="23" t="s">
        <v>128</v>
      </c>
      <c r="BM162" s="23" t="s">
        <v>224</v>
      </c>
    </row>
    <row r="163" spans="2:65" s="1" customFormat="1" ht="27">
      <c r="B163" s="40"/>
      <c r="C163" s="62"/>
      <c r="D163" s="196" t="s">
        <v>130</v>
      </c>
      <c r="E163" s="62"/>
      <c r="F163" s="197" t="s">
        <v>223</v>
      </c>
      <c r="G163" s="62"/>
      <c r="H163" s="62"/>
      <c r="I163" s="157"/>
      <c r="J163" s="62"/>
      <c r="K163" s="62"/>
      <c r="L163" s="60"/>
      <c r="M163" s="198"/>
      <c r="N163" s="41"/>
      <c r="O163" s="41"/>
      <c r="P163" s="41"/>
      <c r="Q163" s="41"/>
      <c r="R163" s="41"/>
      <c r="S163" s="41"/>
      <c r="T163" s="77"/>
      <c r="AT163" s="23" t="s">
        <v>130</v>
      </c>
      <c r="AU163" s="23" t="s">
        <v>81</v>
      </c>
    </row>
    <row r="164" spans="2:65" s="1" customFormat="1" ht="27">
      <c r="B164" s="40"/>
      <c r="C164" s="62"/>
      <c r="D164" s="196" t="s">
        <v>148</v>
      </c>
      <c r="E164" s="62"/>
      <c r="F164" s="233" t="s">
        <v>177</v>
      </c>
      <c r="G164" s="62"/>
      <c r="H164" s="62"/>
      <c r="I164" s="157"/>
      <c r="J164" s="62"/>
      <c r="K164" s="62"/>
      <c r="L164" s="60"/>
      <c r="M164" s="198"/>
      <c r="N164" s="41"/>
      <c r="O164" s="41"/>
      <c r="P164" s="41"/>
      <c r="Q164" s="41"/>
      <c r="R164" s="41"/>
      <c r="S164" s="41"/>
      <c r="T164" s="77"/>
      <c r="AT164" s="23" t="s">
        <v>148</v>
      </c>
      <c r="AU164" s="23" t="s">
        <v>81</v>
      </c>
    </row>
    <row r="165" spans="2:65" s="10" customFormat="1" ht="29.85" customHeight="1">
      <c r="B165" s="170"/>
      <c r="C165" s="171"/>
      <c r="D165" s="172" t="s">
        <v>68</v>
      </c>
      <c r="E165" s="240" t="s">
        <v>225</v>
      </c>
      <c r="F165" s="240" t="s">
        <v>226</v>
      </c>
      <c r="G165" s="171"/>
      <c r="H165" s="171"/>
      <c r="I165" s="174"/>
      <c r="J165" s="241">
        <f>BK165</f>
        <v>0</v>
      </c>
      <c r="K165" s="171"/>
      <c r="L165" s="176"/>
      <c r="M165" s="177"/>
      <c r="N165" s="178"/>
      <c r="O165" s="178"/>
      <c r="P165" s="179">
        <f>SUM(P166:P168)</f>
        <v>0</v>
      </c>
      <c r="Q165" s="178"/>
      <c r="R165" s="179">
        <f>SUM(R166:R168)</f>
        <v>0</v>
      </c>
      <c r="S165" s="178"/>
      <c r="T165" s="180">
        <f>SUM(T166:T168)</f>
        <v>0</v>
      </c>
      <c r="AR165" s="181" t="s">
        <v>74</v>
      </c>
      <c r="AT165" s="182" t="s">
        <v>68</v>
      </c>
      <c r="AU165" s="182" t="s">
        <v>74</v>
      </c>
      <c r="AY165" s="181" t="s">
        <v>123</v>
      </c>
      <c r="BK165" s="183">
        <f>SUM(BK166:BK168)</f>
        <v>0</v>
      </c>
    </row>
    <row r="166" spans="2:65" s="1" customFormat="1" ht="31.5" customHeight="1">
      <c r="B166" s="40"/>
      <c r="C166" s="184" t="s">
        <v>181</v>
      </c>
      <c r="D166" s="184" t="s">
        <v>124</v>
      </c>
      <c r="E166" s="185" t="s">
        <v>227</v>
      </c>
      <c r="F166" s="186" t="s">
        <v>228</v>
      </c>
      <c r="G166" s="187" t="s">
        <v>175</v>
      </c>
      <c r="H166" s="188">
        <v>1</v>
      </c>
      <c r="I166" s="189"/>
      <c r="J166" s="190">
        <f>ROUND(I166*H166,2)</f>
        <v>0</v>
      </c>
      <c r="K166" s="186" t="s">
        <v>21</v>
      </c>
      <c r="L166" s="60"/>
      <c r="M166" s="191" t="s">
        <v>21</v>
      </c>
      <c r="N166" s="192" t="s">
        <v>40</v>
      </c>
      <c r="O166" s="41"/>
      <c r="P166" s="193">
        <f>O166*H166</f>
        <v>0</v>
      </c>
      <c r="Q166" s="193">
        <v>0</v>
      </c>
      <c r="R166" s="193">
        <f>Q166*H166</f>
        <v>0</v>
      </c>
      <c r="S166" s="193">
        <v>0</v>
      </c>
      <c r="T166" s="194">
        <f>S166*H166</f>
        <v>0</v>
      </c>
      <c r="AR166" s="23" t="s">
        <v>128</v>
      </c>
      <c r="AT166" s="23" t="s">
        <v>124</v>
      </c>
      <c r="AU166" s="23" t="s">
        <v>81</v>
      </c>
      <c r="AY166" s="23" t="s">
        <v>123</v>
      </c>
      <c r="BE166" s="195">
        <f>IF(N166="základní",J166,0)</f>
        <v>0</v>
      </c>
      <c r="BF166" s="195">
        <f>IF(N166="snížená",J166,0)</f>
        <v>0</v>
      </c>
      <c r="BG166" s="195">
        <f>IF(N166="zákl. přenesená",J166,0)</f>
        <v>0</v>
      </c>
      <c r="BH166" s="195">
        <f>IF(N166="sníž. přenesená",J166,0)</f>
        <v>0</v>
      </c>
      <c r="BI166" s="195">
        <f>IF(N166="nulová",J166,0)</f>
        <v>0</v>
      </c>
      <c r="BJ166" s="23" t="s">
        <v>74</v>
      </c>
      <c r="BK166" s="195">
        <f>ROUND(I166*H166,2)</f>
        <v>0</v>
      </c>
      <c r="BL166" s="23" t="s">
        <v>128</v>
      </c>
      <c r="BM166" s="23" t="s">
        <v>229</v>
      </c>
    </row>
    <row r="167" spans="2:65" s="1" customFormat="1" ht="13.5">
      <c r="B167" s="40"/>
      <c r="C167" s="62"/>
      <c r="D167" s="196" t="s">
        <v>130</v>
      </c>
      <c r="E167" s="62"/>
      <c r="F167" s="197" t="s">
        <v>228</v>
      </c>
      <c r="G167" s="62"/>
      <c r="H167" s="62"/>
      <c r="I167" s="157"/>
      <c r="J167" s="62"/>
      <c r="K167" s="62"/>
      <c r="L167" s="60"/>
      <c r="M167" s="198"/>
      <c r="N167" s="41"/>
      <c r="O167" s="41"/>
      <c r="P167" s="41"/>
      <c r="Q167" s="41"/>
      <c r="R167" s="41"/>
      <c r="S167" s="41"/>
      <c r="T167" s="77"/>
      <c r="AT167" s="23" t="s">
        <v>130</v>
      </c>
      <c r="AU167" s="23" t="s">
        <v>81</v>
      </c>
    </row>
    <row r="168" spans="2:65" s="1" customFormat="1" ht="81">
      <c r="B168" s="40"/>
      <c r="C168" s="62"/>
      <c r="D168" s="196" t="s">
        <v>148</v>
      </c>
      <c r="E168" s="62"/>
      <c r="F168" s="233" t="s">
        <v>230</v>
      </c>
      <c r="G168" s="62"/>
      <c r="H168" s="62"/>
      <c r="I168" s="157"/>
      <c r="J168" s="62"/>
      <c r="K168" s="62"/>
      <c r="L168" s="60"/>
      <c r="M168" s="198"/>
      <c r="N168" s="41"/>
      <c r="O168" s="41"/>
      <c r="P168" s="41"/>
      <c r="Q168" s="41"/>
      <c r="R168" s="41"/>
      <c r="S168" s="41"/>
      <c r="T168" s="77"/>
      <c r="AT168" s="23" t="s">
        <v>148</v>
      </c>
      <c r="AU168" s="23" t="s">
        <v>81</v>
      </c>
    </row>
    <row r="169" spans="2:65" s="10" customFormat="1" ht="29.85" customHeight="1">
      <c r="B169" s="170"/>
      <c r="C169" s="171"/>
      <c r="D169" s="172" t="s">
        <v>68</v>
      </c>
      <c r="E169" s="240" t="s">
        <v>231</v>
      </c>
      <c r="F169" s="240" t="s">
        <v>232</v>
      </c>
      <c r="G169" s="171"/>
      <c r="H169" s="171"/>
      <c r="I169" s="174"/>
      <c r="J169" s="241">
        <f>BK169</f>
        <v>0</v>
      </c>
      <c r="K169" s="171"/>
      <c r="L169" s="176"/>
      <c r="M169" s="177"/>
      <c r="N169" s="178"/>
      <c r="O169" s="178"/>
      <c r="P169" s="179">
        <f>SUM(P170:P172)</f>
        <v>0</v>
      </c>
      <c r="Q169" s="178"/>
      <c r="R169" s="179">
        <f>SUM(R170:R172)</f>
        <v>0</v>
      </c>
      <c r="S169" s="178"/>
      <c r="T169" s="180">
        <f>SUM(T170:T172)</f>
        <v>0</v>
      </c>
      <c r="AR169" s="181" t="s">
        <v>74</v>
      </c>
      <c r="AT169" s="182" t="s">
        <v>68</v>
      </c>
      <c r="AU169" s="182" t="s">
        <v>74</v>
      </c>
      <c r="AY169" s="181" t="s">
        <v>123</v>
      </c>
      <c r="BK169" s="183">
        <f>SUM(BK170:BK172)</f>
        <v>0</v>
      </c>
    </row>
    <row r="170" spans="2:65" s="1" customFormat="1" ht="31.5" customHeight="1">
      <c r="B170" s="40"/>
      <c r="C170" s="184" t="s">
        <v>188</v>
      </c>
      <c r="D170" s="184" t="s">
        <v>124</v>
      </c>
      <c r="E170" s="185" t="s">
        <v>233</v>
      </c>
      <c r="F170" s="186" t="s">
        <v>234</v>
      </c>
      <c r="G170" s="187" t="s">
        <v>175</v>
      </c>
      <c r="H170" s="188">
        <v>1</v>
      </c>
      <c r="I170" s="189"/>
      <c r="J170" s="190">
        <f>ROUND(I170*H170,2)</f>
        <v>0</v>
      </c>
      <c r="K170" s="186" t="s">
        <v>21</v>
      </c>
      <c r="L170" s="60"/>
      <c r="M170" s="191" t="s">
        <v>21</v>
      </c>
      <c r="N170" s="192" t="s">
        <v>40</v>
      </c>
      <c r="O170" s="41"/>
      <c r="P170" s="193">
        <f>O170*H170</f>
        <v>0</v>
      </c>
      <c r="Q170" s="193">
        <v>0</v>
      </c>
      <c r="R170" s="193">
        <f>Q170*H170</f>
        <v>0</v>
      </c>
      <c r="S170" s="193">
        <v>0</v>
      </c>
      <c r="T170" s="194">
        <f>S170*H170</f>
        <v>0</v>
      </c>
      <c r="AR170" s="23" t="s">
        <v>128</v>
      </c>
      <c r="AT170" s="23" t="s">
        <v>124</v>
      </c>
      <c r="AU170" s="23" t="s">
        <v>81</v>
      </c>
      <c r="AY170" s="23" t="s">
        <v>123</v>
      </c>
      <c r="BE170" s="195">
        <f>IF(N170="základní",J170,0)</f>
        <v>0</v>
      </c>
      <c r="BF170" s="195">
        <f>IF(N170="snížená",J170,0)</f>
        <v>0</v>
      </c>
      <c r="BG170" s="195">
        <f>IF(N170="zákl. přenesená",J170,0)</f>
        <v>0</v>
      </c>
      <c r="BH170" s="195">
        <f>IF(N170="sníž. přenesená",J170,0)</f>
        <v>0</v>
      </c>
      <c r="BI170" s="195">
        <f>IF(N170="nulová",J170,0)</f>
        <v>0</v>
      </c>
      <c r="BJ170" s="23" t="s">
        <v>74</v>
      </c>
      <c r="BK170" s="195">
        <f>ROUND(I170*H170,2)</f>
        <v>0</v>
      </c>
      <c r="BL170" s="23" t="s">
        <v>128</v>
      </c>
      <c r="BM170" s="23" t="s">
        <v>235</v>
      </c>
    </row>
    <row r="171" spans="2:65" s="1" customFormat="1" ht="13.5">
      <c r="B171" s="40"/>
      <c r="C171" s="62"/>
      <c r="D171" s="196" t="s">
        <v>130</v>
      </c>
      <c r="E171" s="62"/>
      <c r="F171" s="197" t="s">
        <v>234</v>
      </c>
      <c r="G171" s="62"/>
      <c r="H171" s="62"/>
      <c r="I171" s="157"/>
      <c r="J171" s="62"/>
      <c r="K171" s="62"/>
      <c r="L171" s="60"/>
      <c r="M171" s="198"/>
      <c r="N171" s="41"/>
      <c r="O171" s="41"/>
      <c r="P171" s="41"/>
      <c r="Q171" s="41"/>
      <c r="R171" s="41"/>
      <c r="S171" s="41"/>
      <c r="T171" s="77"/>
      <c r="AT171" s="23" t="s">
        <v>130</v>
      </c>
      <c r="AU171" s="23" t="s">
        <v>81</v>
      </c>
    </row>
    <row r="172" spans="2:65" s="1" customFormat="1" ht="81">
      <c r="B172" s="40"/>
      <c r="C172" s="62"/>
      <c r="D172" s="196" t="s">
        <v>148</v>
      </c>
      <c r="E172" s="62"/>
      <c r="F172" s="233" t="s">
        <v>230</v>
      </c>
      <c r="G172" s="62"/>
      <c r="H172" s="62"/>
      <c r="I172" s="157"/>
      <c r="J172" s="62"/>
      <c r="K172" s="62"/>
      <c r="L172" s="60"/>
      <c r="M172" s="198"/>
      <c r="N172" s="41"/>
      <c r="O172" s="41"/>
      <c r="P172" s="41"/>
      <c r="Q172" s="41"/>
      <c r="R172" s="41"/>
      <c r="S172" s="41"/>
      <c r="T172" s="77"/>
      <c r="AT172" s="23" t="s">
        <v>148</v>
      </c>
      <c r="AU172" s="23" t="s">
        <v>81</v>
      </c>
    </row>
    <row r="173" spans="2:65" s="10" customFormat="1" ht="29.85" customHeight="1">
      <c r="B173" s="170"/>
      <c r="C173" s="171"/>
      <c r="D173" s="172" t="s">
        <v>68</v>
      </c>
      <c r="E173" s="240" t="s">
        <v>236</v>
      </c>
      <c r="F173" s="240" t="s">
        <v>237</v>
      </c>
      <c r="G173" s="171"/>
      <c r="H173" s="171"/>
      <c r="I173" s="174"/>
      <c r="J173" s="241">
        <f>BK173</f>
        <v>0</v>
      </c>
      <c r="K173" s="171"/>
      <c r="L173" s="176"/>
      <c r="M173" s="177"/>
      <c r="N173" s="178"/>
      <c r="O173" s="178"/>
      <c r="P173" s="179">
        <f>SUM(P174:P176)</f>
        <v>0</v>
      </c>
      <c r="Q173" s="178"/>
      <c r="R173" s="179">
        <f>SUM(R174:R176)</f>
        <v>0</v>
      </c>
      <c r="S173" s="178"/>
      <c r="T173" s="180">
        <f>SUM(T174:T176)</f>
        <v>0</v>
      </c>
      <c r="AR173" s="181" t="s">
        <v>74</v>
      </c>
      <c r="AT173" s="182" t="s">
        <v>68</v>
      </c>
      <c r="AU173" s="182" t="s">
        <v>74</v>
      </c>
      <c r="AY173" s="181" t="s">
        <v>123</v>
      </c>
      <c r="BK173" s="183">
        <f>SUM(BK174:BK176)</f>
        <v>0</v>
      </c>
    </row>
    <row r="174" spans="2:65" s="1" customFormat="1" ht="31.5" customHeight="1">
      <c r="B174" s="40"/>
      <c r="C174" s="184" t="s">
        <v>195</v>
      </c>
      <c r="D174" s="184" t="s">
        <v>124</v>
      </c>
      <c r="E174" s="185" t="s">
        <v>238</v>
      </c>
      <c r="F174" s="186" t="s">
        <v>239</v>
      </c>
      <c r="G174" s="187" t="s">
        <v>175</v>
      </c>
      <c r="H174" s="188">
        <v>1</v>
      </c>
      <c r="I174" s="189"/>
      <c r="J174" s="190">
        <f>ROUND(I174*H174,2)</f>
        <v>0</v>
      </c>
      <c r="K174" s="186" t="s">
        <v>21</v>
      </c>
      <c r="L174" s="60"/>
      <c r="M174" s="191" t="s">
        <v>21</v>
      </c>
      <c r="N174" s="192" t="s">
        <v>40</v>
      </c>
      <c r="O174" s="41"/>
      <c r="P174" s="193">
        <f>O174*H174</f>
        <v>0</v>
      </c>
      <c r="Q174" s="193">
        <v>0</v>
      </c>
      <c r="R174" s="193">
        <f>Q174*H174</f>
        <v>0</v>
      </c>
      <c r="S174" s="193">
        <v>0</v>
      </c>
      <c r="T174" s="194">
        <f>S174*H174</f>
        <v>0</v>
      </c>
      <c r="AR174" s="23" t="s">
        <v>128</v>
      </c>
      <c r="AT174" s="23" t="s">
        <v>124</v>
      </c>
      <c r="AU174" s="23" t="s">
        <v>81</v>
      </c>
      <c r="AY174" s="23" t="s">
        <v>123</v>
      </c>
      <c r="BE174" s="195">
        <f>IF(N174="základní",J174,0)</f>
        <v>0</v>
      </c>
      <c r="BF174" s="195">
        <f>IF(N174="snížená",J174,0)</f>
        <v>0</v>
      </c>
      <c r="BG174" s="195">
        <f>IF(N174="zákl. přenesená",J174,0)</f>
        <v>0</v>
      </c>
      <c r="BH174" s="195">
        <f>IF(N174="sníž. přenesená",J174,0)</f>
        <v>0</v>
      </c>
      <c r="BI174" s="195">
        <f>IF(N174="nulová",J174,0)</f>
        <v>0</v>
      </c>
      <c r="BJ174" s="23" t="s">
        <v>74</v>
      </c>
      <c r="BK174" s="195">
        <f>ROUND(I174*H174,2)</f>
        <v>0</v>
      </c>
      <c r="BL174" s="23" t="s">
        <v>128</v>
      </c>
      <c r="BM174" s="23" t="s">
        <v>240</v>
      </c>
    </row>
    <row r="175" spans="2:65" s="1" customFormat="1" ht="27">
      <c r="B175" s="40"/>
      <c r="C175" s="62"/>
      <c r="D175" s="196" t="s">
        <v>130</v>
      </c>
      <c r="E175" s="62"/>
      <c r="F175" s="197" t="s">
        <v>239</v>
      </c>
      <c r="G175" s="62"/>
      <c r="H175" s="62"/>
      <c r="I175" s="157"/>
      <c r="J175" s="62"/>
      <c r="K175" s="62"/>
      <c r="L175" s="60"/>
      <c r="M175" s="198"/>
      <c r="N175" s="41"/>
      <c r="O175" s="41"/>
      <c r="P175" s="41"/>
      <c r="Q175" s="41"/>
      <c r="R175" s="41"/>
      <c r="S175" s="41"/>
      <c r="T175" s="77"/>
      <c r="AT175" s="23" t="s">
        <v>130</v>
      </c>
      <c r="AU175" s="23" t="s">
        <v>81</v>
      </c>
    </row>
    <row r="176" spans="2:65" s="1" customFormat="1" ht="27">
      <c r="B176" s="40"/>
      <c r="C176" s="62"/>
      <c r="D176" s="196" t="s">
        <v>148</v>
      </c>
      <c r="E176" s="62"/>
      <c r="F176" s="233" t="s">
        <v>177</v>
      </c>
      <c r="G176" s="62"/>
      <c r="H176" s="62"/>
      <c r="I176" s="157"/>
      <c r="J176" s="62"/>
      <c r="K176" s="62"/>
      <c r="L176" s="60"/>
      <c r="M176" s="198"/>
      <c r="N176" s="41"/>
      <c r="O176" s="41"/>
      <c r="P176" s="41"/>
      <c r="Q176" s="41"/>
      <c r="R176" s="41"/>
      <c r="S176" s="41"/>
      <c r="T176" s="77"/>
      <c r="AT176" s="23" t="s">
        <v>148</v>
      </c>
      <c r="AU176" s="23" t="s">
        <v>81</v>
      </c>
    </row>
    <row r="177" spans="2:65" s="10" customFormat="1" ht="29.85" customHeight="1">
      <c r="B177" s="170"/>
      <c r="C177" s="171"/>
      <c r="D177" s="172" t="s">
        <v>68</v>
      </c>
      <c r="E177" s="240" t="s">
        <v>241</v>
      </c>
      <c r="F177" s="240" t="s">
        <v>242</v>
      </c>
      <c r="G177" s="171"/>
      <c r="H177" s="171"/>
      <c r="I177" s="174"/>
      <c r="J177" s="241">
        <f>BK177</f>
        <v>0</v>
      </c>
      <c r="K177" s="171"/>
      <c r="L177" s="176"/>
      <c r="M177" s="177"/>
      <c r="N177" s="178"/>
      <c r="O177" s="178"/>
      <c r="P177" s="179">
        <f>SUM(P178:P192)</f>
        <v>0</v>
      </c>
      <c r="Q177" s="178"/>
      <c r="R177" s="179">
        <f>SUM(R178:R192)</f>
        <v>0</v>
      </c>
      <c r="S177" s="178"/>
      <c r="T177" s="180">
        <f>SUM(T178:T192)</f>
        <v>0</v>
      </c>
      <c r="AR177" s="181" t="s">
        <v>74</v>
      </c>
      <c r="AT177" s="182" t="s">
        <v>68</v>
      </c>
      <c r="AU177" s="182" t="s">
        <v>74</v>
      </c>
      <c r="AY177" s="181" t="s">
        <v>123</v>
      </c>
      <c r="BK177" s="183">
        <f>SUM(BK178:BK192)</f>
        <v>0</v>
      </c>
    </row>
    <row r="178" spans="2:65" s="1" customFormat="1" ht="22.5" customHeight="1">
      <c r="B178" s="40"/>
      <c r="C178" s="184" t="s">
        <v>150</v>
      </c>
      <c r="D178" s="184" t="s">
        <v>124</v>
      </c>
      <c r="E178" s="185" t="s">
        <v>243</v>
      </c>
      <c r="F178" s="186" t="s">
        <v>244</v>
      </c>
      <c r="G178" s="187" t="s">
        <v>175</v>
      </c>
      <c r="H178" s="188">
        <v>1</v>
      </c>
      <c r="I178" s="189"/>
      <c r="J178" s="190">
        <f>ROUND(I178*H178,2)</f>
        <v>0</v>
      </c>
      <c r="K178" s="186" t="s">
        <v>21</v>
      </c>
      <c r="L178" s="60"/>
      <c r="M178" s="191" t="s">
        <v>21</v>
      </c>
      <c r="N178" s="192" t="s">
        <v>40</v>
      </c>
      <c r="O178" s="41"/>
      <c r="P178" s="193">
        <f>O178*H178</f>
        <v>0</v>
      </c>
      <c r="Q178" s="193">
        <v>0</v>
      </c>
      <c r="R178" s="193">
        <f>Q178*H178</f>
        <v>0</v>
      </c>
      <c r="S178" s="193">
        <v>0</v>
      </c>
      <c r="T178" s="194">
        <f>S178*H178</f>
        <v>0</v>
      </c>
      <c r="AR178" s="23" t="s">
        <v>128</v>
      </c>
      <c r="AT178" s="23" t="s">
        <v>124</v>
      </c>
      <c r="AU178" s="23" t="s">
        <v>81</v>
      </c>
      <c r="AY178" s="23" t="s">
        <v>123</v>
      </c>
      <c r="BE178" s="195">
        <f>IF(N178="základní",J178,0)</f>
        <v>0</v>
      </c>
      <c r="BF178" s="195">
        <f>IF(N178="snížená",J178,0)</f>
        <v>0</v>
      </c>
      <c r="BG178" s="195">
        <f>IF(N178="zákl. přenesená",J178,0)</f>
        <v>0</v>
      </c>
      <c r="BH178" s="195">
        <f>IF(N178="sníž. přenesená",J178,0)</f>
        <v>0</v>
      </c>
      <c r="BI178" s="195">
        <f>IF(N178="nulová",J178,0)</f>
        <v>0</v>
      </c>
      <c r="BJ178" s="23" t="s">
        <v>74</v>
      </c>
      <c r="BK178" s="195">
        <f>ROUND(I178*H178,2)</f>
        <v>0</v>
      </c>
      <c r="BL178" s="23" t="s">
        <v>128</v>
      </c>
      <c r="BM178" s="23" t="s">
        <v>245</v>
      </c>
    </row>
    <row r="179" spans="2:65" s="1" customFormat="1" ht="13.5">
      <c r="B179" s="40"/>
      <c r="C179" s="62"/>
      <c r="D179" s="196" t="s">
        <v>130</v>
      </c>
      <c r="E179" s="62"/>
      <c r="F179" s="197" t="s">
        <v>244</v>
      </c>
      <c r="G179" s="62"/>
      <c r="H179" s="62"/>
      <c r="I179" s="157"/>
      <c r="J179" s="62"/>
      <c r="K179" s="62"/>
      <c r="L179" s="60"/>
      <c r="M179" s="198"/>
      <c r="N179" s="41"/>
      <c r="O179" s="41"/>
      <c r="P179" s="41"/>
      <c r="Q179" s="41"/>
      <c r="R179" s="41"/>
      <c r="S179" s="41"/>
      <c r="T179" s="77"/>
      <c r="AT179" s="23" t="s">
        <v>130</v>
      </c>
      <c r="AU179" s="23" t="s">
        <v>81</v>
      </c>
    </row>
    <row r="180" spans="2:65" s="1" customFormat="1" ht="27">
      <c r="B180" s="40"/>
      <c r="C180" s="62"/>
      <c r="D180" s="223" t="s">
        <v>148</v>
      </c>
      <c r="E180" s="62"/>
      <c r="F180" s="244" t="s">
        <v>177</v>
      </c>
      <c r="G180" s="62"/>
      <c r="H180" s="62"/>
      <c r="I180" s="157"/>
      <c r="J180" s="62"/>
      <c r="K180" s="62"/>
      <c r="L180" s="60"/>
      <c r="M180" s="198"/>
      <c r="N180" s="41"/>
      <c r="O180" s="41"/>
      <c r="P180" s="41"/>
      <c r="Q180" s="41"/>
      <c r="R180" s="41"/>
      <c r="S180" s="41"/>
      <c r="T180" s="77"/>
      <c r="AT180" s="23" t="s">
        <v>148</v>
      </c>
      <c r="AU180" s="23" t="s">
        <v>81</v>
      </c>
    </row>
    <row r="181" spans="2:65" s="1" customFormat="1" ht="22.5" customHeight="1">
      <c r="B181" s="40"/>
      <c r="C181" s="184" t="s">
        <v>9</v>
      </c>
      <c r="D181" s="184" t="s">
        <v>124</v>
      </c>
      <c r="E181" s="185" t="s">
        <v>246</v>
      </c>
      <c r="F181" s="186" t="s">
        <v>247</v>
      </c>
      <c r="G181" s="187" t="s">
        <v>175</v>
      </c>
      <c r="H181" s="188">
        <v>2</v>
      </c>
      <c r="I181" s="189"/>
      <c r="J181" s="190">
        <f>ROUND(I181*H181,2)</f>
        <v>0</v>
      </c>
      <c r="K181" s="186" t="s">
        <v>21</v>
      </c>
      <c r="L181" s="60"/>
      <c r="M181" s="191" t="s">
        <v>21</v>
      </c>
      <c r="N181" s="192" t="s">
        <v>40</v>
      </c>
      <c r="O181" s="41"/>
      <c r="P181" s="193">
        <f>O181*H181</f>
        <v>0</v>
      </c>
      <c r="Q181" s="193">
        <v>0</v>
      </c>
      <c r="R181" s="193">
        <f>Q181*H181</f>
        <v>0</v>
      </c>
      <c r="S181" s="193">
        <v>0</v>
      </c>
      <c r="T181" s="194">
        <f>S181*H181</f>
        <v>0</v>
      </c>
      <c r="AR181" s="23" t="s">
        <v>128</v>
      </c>
      <c r="AT181" s="23" t="s">
        <v>124</v>
      </c>
      <c r="AU181" s="23" t="s">
        <v>81</v>
      </c>
      <c r="AY181" s="23" t="s">
        <v>123</v>
      </c>
      <c r="BE181" s="195">
        <f>IF(N181="základní",J181,0)</f>
        <v>0</v>
      </c>
      <c r="BF181" s="195">
        <f>IF(N181="snížená",J181,0)</f>
        <v>0</v>
      </c>
      <c r="BG181" s="195">
        <f>IF(N181="zákl. přenesená",J181,0)</f>
        <v>0</v>
      </c>
      <c r="BH181" s="195">
        <f>IF(N181="sníž. přenesená",J181,0)</f>
        <v>0</v>
      </c>
      <c r="BI181" s="195">
        <f>IF(N181="nulová",J181,0)</f>
        <v>0</v>
      </c>
      <c r="BJ181" s="23" t="s">
        <v>74</v>
      </c>
      <c r="BK181" s="195">
        <f>ROUND(I181*H181,2)</f>
        <v>0</v>
      </c>
      <c r="BL181" s="23" t="s">
        <v>128</v>
      </c>
      <c r="BM181" s="23" t="s">
        <v>248</v>
      </c>
    </row>
    <row r="182" spans="2:65" s="1" customFormat="1" ht="13.5">
      <c r="B182" s="40"/>
      <c r="C182" s="62"/>
      <c r="D182" s="196" t="s">
        <v>130</v>
      </c>
      <c r="E182" s="62"/>
      <c r="F182" s="197" t="s">
        <v>247</v>
      </c>
      <c r="G182" s="62"/>
      <c r="H182" s="62"/>
      <c r="I182" s="157"/>
      <c r="J182" s="62"/>
      <c r="K182" s="62"/>
      <c r="L182" s="60"/>
      <c r="M182" s="198"/>
      <c r="N182" s="41"/>
      <c r="O182" s="41"/>
      <c r="P182" s="41"/>
      <c r="Q182" s="41"/>
      <c r="R182" s="41"/>
      <c r="S182" s="41"/>
      <c r="T182" s="77"/>
      <c r="AT182" s="23" t="s">
        <v>130</v>
      </c>
      <c r="AU182" s="23" t="s">
        <v>81</v>
      </c>
    </row>
    <row r="183" spans="2:65" s="1" customFormat="1" ht="27">
      <c r="B183" s="40"/>
      <c r="C183" s="62"/>
      <c r="D183" s="223" t="s">
        <v>148</v>
      </c>
      <c r="E183" s="62"/>
      <c r="F183" s="244" t="s">
        <v>177</v>
      </c>
      <c r="G183" s="62"/>
      <c r="H183" s="62"/>
      <c r="I183" s="157"/>
      <c r="J183" s="62"/>
      <c r="K183" s="62"/>
      <c r="L183" s="60"/>
      <c r="M183" s="198"/>
      <c r="N183" s="41"/>
      <c r="O183" s="41"/>
      <c r="P183" s="41"/>
      <c r="Q183" s="41"/>
      <c r="R183" s="41"/>
      <c r="S183" s="41"/>
      <c r="T183" s="77"/>
      <c r="AT183" s="23" t="s">
        <v>148</v>
      </c>
      <c r="AU183" s="23" t="s">
        <v>81</v>
      </c>
    </row>
    <row r="184" spans="2:65" s="1" customFormat="1" ht="22.5" customHeight="1">
      <c r="B184" s="40"/>
      <c r="C184" s="184" t="s">
        <v>212</v>
      </c>
      <c r="D184" s="184" t="s">
        <v>124</v>
      </c>
      <c r="E184" s="185" t="s">
        <v>249</v>
      </c>
      <c r="F184" s="186" t="s">
        <v>250</v>
      </c>
      <c r="G184" s="187" t="s">
        <v>175</v>
      </c>
      <c r="H184" s="188">
        <v>1</v>
      </c>
      <c r="I184" s="189"/>
      <c r="J184" s="190">
        <f>ROUND(I184*H184,2)</f>
        <v>0</v>
      </c>
      <c r="K184" s="186" t="s">
        <v>21</v>
      </c>
      <c r="L184" s="60"/>
      <c r="M184" s="191" t="s">
        <v>21</v>
      </c>
      <c r="N184" s="192" t="s">
        <v>40</v>
      </c>
      <c r="O184" s="41"/>
      <c r="P184" s="193">
        <f>O184*H184</f>
        <v>0</v>
      </c>
      <c r="Q184" s="193">
        <v>0</v>
      </c>
      <c r="R184" s="193">
        <f>Q184*H184</f>
        <v>0</v>
      </c>
      <c r="S184" s="193">
        <v>0</v>
      </c>
      <c r="T184" s="194">
        <f>S184*H184</f>
        <v>0</v>
      </c>
      <c r="AR184" s="23" t="s">
        <v>128</v>
      </c>
      <c r="AT184" s="23" t="s">
        <v>124</v>
      </c>
      <c r="AU184" s="23" t="s">
        <v>81</v>
      </c>
      <c r="AY184" s="23" t="s">
        <v>123</v>
      </c>
      <c r="BE184" s="195">
        <f>IF(N184="základní",J184,0)</f>
        <v>0</v>
      </c>
      <c r="BF184" s="195">
        <f>IF(N184="snížená",J184,0)</f>
        <v>0</v>
      </c>
      <c r="BG184" s="195">
        <f>IF(N184="zákl. přenesená",J184,0)</f>
        <v>0</v>
      </c>
      <c r="BH184" s="195">
        <f>IF(N184="sníž. přenesená",J184,0)</f>
        <v>0</v>
      </c>
      <c r="BI184" s="195">
        <f>IF(N184="nulová",J184,0)</f>
        <v>0</v>
      </c>
      <c r="BJ184" s="23" t="s">
        <v>74</v>
      </c>
      <c r="BK184" s="195">
        <f>ROUND(I184*H184,2)</f>
        <v>0</v>
      </c>
      <c r="BL184" s="23" t="s">
        <v>128</v>
      </c>
      <c r="BM184" s="23" t="s">
        <v>251</v>
      </c>
    </row>
    <row r="185" spans="2:65" s="1" customFormat="1" ht="13.5">
      <c r="B185" s="40"/>
      <c r="C185" s="62"/>
      <c r="D185" s="196" t="s">
        <v>130</v>
      </c>
      <c r="E185" s="62"/>
      <c r="F185" s="197" t="s">
        <v>250</v>
      </c>
      <c r="G185" s="62"/>
      <c r="H185" s="62"/>
      <c r="I185" s="157"/>
      <c r="J185" s="62"/>
      <c r="K185" s="62"/>
      <c r="L185" s="60"/>
      <c r="M185" s="198"/>
      <c r="N185" s="41"/>
      <c r="O185" s="41"/>
      <c r="P185" s="41"/>
      <c r="Q185" s="41"/>
      <c r="R185" s="41"/>
      <c r="S185" s="41"/>
      <c r="T185" s="77"/>
      <c r="AT185" s="23" t="s">
        <v>130</v>
      </c>
      <c r="AU185" s="23" t="s">
        <v>81</v>
      </c>
    </row>
    <row r="186" spans="2:65" s="1" customFormat="1" ht="27">
      <c r="B186" s="40"/>
      <c r="C186" s="62"/>
      <c r="D186" s="223" t="s">
        <v>148</v>
      </c>
      <c r="E186" s="62"/>
      <c r="F186" s="244" t="s">
        <v>177</v>
      </c>
      <c r="G186" s="62"/>
      <c r="H186" s="62"/>
      <c r="I186" s="157"/>
      <c r="J186" s="62"/>
      <c r="K186" s="62"/>
      <c r="L186" s="60"/>
      <c r="M186" s="198"/>
      <c r="N186" s="41"/>
      <c r="O186" s="41"/>
      <c r="P186" s="41"/>
      <c r="Q186" s="41"/>
      <c r="R186" s="41"/>
      <c r="S186" s="41"/>
      <c r="T186" s="77"/>
      <c r="AT186" s="23" t="s">
        <v>148</v>
      </c>
      <c r="AU186" s="23" t="s">
        <v>81</v>
      </c>
    </row>
    <row r="187" spans="2:65" s="1" customFormat="1" ht="22.5" customHeight="1">
      <c r="B187" s="40"/>
      <c r="C187" s="184" t="s">
        <v>217</v>
      </c>
      <c r="D187" s="184" t="s">
        <v>124</v>
      </c>
      <c r="E187" s="185" t="s">
        <v>252</v>
      </c>
      <c r="F187" s="186" t="s">
        <v>253</v>
      </c>
      <c r="G187" s="187" t="s">
        <v>175</v>
      </c>
      <c r="H187" s="188">
        <v>1</v>
      </c>
      <c r="I187" s="189"/>
      <c r="J187" s="190">
        <f>ROUND(I187*H187,2)</f>
        <v>0</v>
      </c>
      <c r="K187" s="186" t="s">
        <v>21</v>
      </c>
      <c r="L187" s="60"/>
      <c r="M187" s="191" t="s">
        <v>21</v>
      </c>
      <c r="N187" s="192" t="s">
        <v>40</v>
      </c>
      <c r="O187" s="41"/>
      <c r="P187" s="193">
        <f>O187*H187</f>
        <v>0</v>
      </c>
      <c r="Q187" s="193">
        <v>0</v>
      </c>
      <c r="R187" s="193">
        <f>Q187*H187</f>
        <v>0</v>
      </c>
      <c r="S187" s="193">
        <v>0</v>
      </c>
      <c r="T187" s="194">
        <f>S187*H187</f>
        <v>0</v>
      </c>
      <c r="AR187" s="23" t="s">
        <v>128</v>
      </c>
      <c r="AT187" s="23" t="s">
        <v>124</v>
      </c>
      <c r="AU187" s="23" t="s">
        <v>81</v>
      </c>
      <c r="AY187" s="23" t="s">
        <v>123</v>
      </c>
      <c r="BE187" s="195">
        <f>IF(N187="základní",J187,0)</f>
        <v>0</v>
      </c>
      <c r="BF187" s="195">
        <f>IF(N187="snížená",J187,0)</f>
        <v>0</v>
      </c>
      <c r="BG187" s="195">
        <f>IF(N187="zákl. přenesená",J187,0)</f>
        <v>0</v>
      </c>
      <c r="BH187" s="195">
        <f>IF(N187="sníž. přenesená",J187,0)</f>
        <v>0</v>
      </c>
      <c r="BI187" s="195">
        <f>IF(N187="nulová",J187,0)</f>
        <v>0</v>
      </c>
      <c r="BJ187" s="23" t="s">
        <v>74</v>
      </c>
      <c r="BK187" s="195">
        <f>ROUND(I187*H187,2)</f>
        <v>0</v>
      </c>
      <c r="BL187" s="23" t="s">
        <v>128</v>
      </c>
      <c r="BM187" s="23" t="s">
        <v>254</v>
      </c>
    </row>
    <row r="188" spans="2:65" s="1" customFormat="1" ht="13.5">
      <c r="B188" s="40"/>
      <c r="C188" s="62"/>
      <c r="D188" s="196" t="s">
        <v>130</v>
      </c>
      <c r="E188" s="62"/>
      <c r="F188" s="197" t="s">
        <v>253</v>
      </c>
      <c r="G188" s="62"/>
      <c r="H188" s="62"/>
      <c r="I188" s="157"/>
      <c r="J188" s="62"/>
      <c r="K188" s="62"/>
      <c r="L188" s="60"/>
      <c r="M188" s="198"/>
      <c r="N188" s="41"/>
      <c r="O188" s="41"/>
      <c r="P188" s="41"/>
      <c r="Q188" s="41"/>
      <c r="R188" s="41"/>
      <c r="S188" s="41"/>
      <c r="T188" s="77"/>
      <c r="AT188" s="23" t="s">
        <v>130</v>
      </c>
      <c r="AU188" s="23" t="s">
        <v>81</v>
      </c>
    </row>
    <row r="189" spans="2:65" s="1" customFormat="1" ht="27">
      <c r="B189" s="40"/>
      <c r="C189" s="62"/>
      <c r="D189" s="223" t="s">
        <v>148</v>
      </c>
      <c r="E189" s="62"/>
      <c r="F189" s="244" t="s">
        <v>177</v>
      </c>
      <c r="G189" s="62"/>
      <c r="H189" s="62"/>
      <c r="I189" s="157"/>
      <c r="J189" s="62"/>
      <c r="K189" s="62"/>
      <c r="L189" s="60"/>
      <c r="M189" s="198"/>
      <c r="N189" s="41"/>
      <c r="O189" s="41"/>
      <c r="P189" s="41"/>
      <c r="Q189" s="41"/>
      <c r="R189" s="41"/>
      <c r="S189" s="41"/>
      <c r="T189" s="77"/>
      <c r="AT189" s="23" t="s">
        <v>148</v>
      </c>
      <c r="AU189" s="23" t="s">
        <v>81</v>
      </c>
    </row>
    <row r="190" spans="2:65" s="1" customFormat="1" ht="22.5" customHeight="1">
      <c r="B190" s="40"/>
      <c r="C190" s="184" t="s">
        <v>222</v>
      </c>
      <c r="D190" s="184" t="s">
        <v>124</v>
      </c>
      <c r="E190" s="185" t="s">
        <v>255</v>
      </c>
      <c r="F190" s="186" t="s">
        <v>256</v>
      </c>
      <c r="G190" s="187" t="s">
        <v>175</v>
      </c>
      <c r="H190" s="188">
        <v>3</v>
      </c>
      <c r="I190" s="189"/>
      <c r="J190" s="190">
        <f>ROUND(I190*H190,2)</f>
        <v>0</v>
      </c>
      <c r="K190" s="186" t="s">
        <v>21</v>
      </c>
      <c r="L190" s="60"/>
      <c r="M190" s="191" t="s">
        <v>21</v>
      </c>
      <c r="N190" s="192" t="s">
        <v>40</v>
      </c>
      <c r="O190" s="41"/>
      <c r="P190" s="193">
        <f>O190*H190</f>
        <v>0</v>
      </c>
      <c r="Q190" s="193">
        <v>0</v>
      </c>
      <c r="R190" s="193">
        <f>Q190*H190</f>
        <v>0</v>
      </c>
      <c r="S190" s="193">
        <v>0</v>
      </c>
      <c r="T190" s="194">
        <f>S190*H190</f>
        <v>0</v>
      </c>
      <c r="AR190" s="23" t="s">
        <v>128</v>
      </c>
      <c r="AT190" s="23" t="s">
        <v>124</v>
      </c>
      <c r="AU190" s="23" t="s">
        <v>81</v>
      </c>
      <c r="AY190" s="23" t="s">
        <v>123</v>
      </c>
      <c r="BE190" s="195">
        <f>IF(N190="základní",J190,0)</f>
        <v>0</v>
      </c>
      <c r="BF190" s="195">
        <f>IF(N190="snížená",J190,0)</f>
        <v>0</v>
      </c>
      <c r="BG190" s="195">
        <f>IF(N190="zákl. přenesená",J190,0)</f>
        <v>0</v>
      </c>
      <c r="BH190" s="195">
        <f>IF(N190="sníž. přenesená",J190,0)</f>
        <v>0</v>
      </c>
      <c r="BI190" s="195">
        <f>IF(N190="nulová",J190,0)</f>
        <v>0</v>
      </c>
      <c r="BJ190" s="23" t="s">
        <v>74</v>
      </c>
      <c r="BK190" s="195">
        <f>ROUND(I190*H190,2)</f>
        <v>0</v>
      </c>
      <c r="BL190" s="23" t="s">
        <v>128</v>
      </c>
      <c r="BM190" s="23" t="s">
        <v>257</v>
      </c>
    </row>
    <row r="191" spans="2:65" s="1" customFormat="1" ht="13.5">
      <c r="B191" s="40"/>
      <c r="C191" s="62"/>
      <c r="D191" s="196" t="s">
        <v>130</v>
      </c>
      <c r="E191" s="62"/>
      <c r="F191" s="197" t="s">
        <v>256</v>
      </c>
      <c r="G191" s="62"/>
      <c r="H191" s="62"/>
      <c r="I191" s="157"/>
      <c r="J191" s="62"/>
      <c r="K191" s="62"/>
      <c r="L191" s="60"/>
      <c r="M191" s="198"/>
      <c r="N191" s="41"/>
      <c r="O191" s="41"/>
      <c r="P191" s="41"/>
      <c r="Q191" s="41"/>
      <c r="R191" s="41"/>
      <c r="S191" s="41"/>
      <c r="T191" s="77"/>
      <c r="AT191" s="23" t="s">
        <v>130</v>
      </c>
      <c r="AU191" s="23" t="s">
        <v>81</v>
      </c>
    </row>
    <row r="192" spans="2:65" s="1" customFormat="1" ht="27">
      <c r="B192" s="40"/>
      <c r="C192" s="62"/>
      <c r="D192" s="196" t="s">
        <v>148</v>
      </c>
      <c r="E192" s="62"/>
      <c r="F192" s="233" t="s">
        <v>177</v>
      </c>
      <c r="G192" s="62"/>
      <c r="H192" s="62"/>
      <c r="I192" s="157"/>
      <c r="J192" s="62"/>
      <c r="K192" s="62"/>
      <c r="L192" s="60"/>
      <c r="M192" s="198"/>
      <c r="N192" s="41"/>
      <c r="O192" s="41"/>
      <c r="P192" s="41"/>
      <c r="Q192" s="41"/>
      <c r="R192" s="41"/>
      <c r="S192" s="41"/>
      <c r="T192" s="77"/>
      <c r="AT192" s="23" t="s">
        <v>148</v>
      </c>
      <c r="AU192" s="23" t="s">
        <v>81</v>
      </c>
    </row>
    <row r="193" spans="2:65" s="10" customFormat="1" ht="29.85" customHeight="1">
      <c r="B193" s="170"/>
      <c r="C193" s="171"/>
      <c r="D193" s="172" t="s">
        <v>68</v>
      </c>
      <c r="E193" s="240" t="s">
        <v>258</v>
      </c>
      <c r="F193" s="240" t="s">
        <v>259</v>
      </c>
      <c r="G193" s="171"/>
      <c r="H193" s="171"/>
      <c r="I193" s="174"/>
      <c r="J193" s="241">
        <f>BK193</f>
        <v>0</v>
      </c>
      <c r="K193" s="171"/>
      <c r="L193" s="176"/>
      <c r="M193" s="177"/>
      <c r="N193" s="178"/>
      <c r="O193" s="178"/>
      <c r="P193" s="179">
        <f>SUM(P194:P196)</f>
        <v>0</v>
      </c>
      <c r="Q193" s="178"/>
      <c r="R193" s="179">
        <f>SUM(R194:R196)</f>
        <v>0</v>
      </c>
      <c r="S193" s="178"/>
      <c r="T193" s="180">
        <f>SUM(T194:T196)</f>
        <v>0</v>
      </c>
      <c r="AR193" s="181" t="s">
        <v>74</v>
      </c>
      <c r="AT193" s="182" t="s">
        <v>68</v>
      </c>
      <c r="AU193" s="182" t="s">
        <v>74</v>
      </c>
      <c r="AY193" s="181" t="s">
        <v>123</v>
      </c>
      <c r="BK193" s="183">
        <f>SUM(BK194:BK196)</f>
        <v>0</v>
      </c>
    </row>
    <row r="194" spans="2:65" s="1" customFormat="1" ht="22.5" customHeight="1">
      <c r="B194" s="40"/>
      <c r="C194" s="184" t="s">
        <v>227</v>
      </c>
      <c r="D194" s="184" t="s">
        <v>124</v>
      </c>
      <c r="E194" s="185" t="s">
        <v>260</v>
      </c>
      <c r="F194" s="186" t="s">
        <v>261</v>
      </c>
      <c r="G194" s="187" t="s">
        <v>175</v>
      </c>
      <c r="H194" s="188">
        <v>4</v>
      </c>
      <c r="I194" s="189"/>
      <c r="J194" s="190">
        <f>ROUND(I194*H194,2)</f>
        <v>0</v>
      </c>
      <c r="K194" s="186" t="s">
        <v>21</v>
      </c>
      <c r="L194" s="60"/>
      <c r="M194" s="191" t="s">
        <v>21</v>
      </c>
      <c r="N194" s="192" t="s">
        <v>40</v>
      </c>
      <c r="O194" s="41"/>
      <c r="P194" s="193">
        <f>O194*H194</f>
        <v>0</v>
      </c>
      <c r="Q194" s="193">
        <v>0</v>
      </c>
      <c r="R194" s="193">
        <f>Q194*H194</f>
        <v>0</v>
      </c>
      <c r="S194" s="193">
        <v>0</v>
      </c>
      <c r="T194" s="194">
        <f>S194*H194</f>
        <v>0</v>
      </c>
      <c r="AR194" s="23" t="s">
        <v>128</v>
      </c>
      <c r="AT194" s="23" t="s">
        <v>124</v>
      </c>
      <c r="AU194" s="23" t="s">
        <v>81</v>
      </c>
      <c r="AY194" s="23" t="s">
        <v>123</v>
      </c>
      <c r="BE194" s="195">
        <f>IF(N194="základní",J194,0)</f>
        <v>0</v>
      </c>
      <c r="BF194" s="195">
        <f>IF(N194="snížená",J194,0)</f>
        <v>0</v>
      </c>
      <c r="BG194" s="195">
        <f>IF(N194="zákl. přenesená",J194,0)</f>
        <v>0</v>
      </c>
      <c r="BH194" s="195">
        <f>IF(N194="sníž. přenesená",J194,0)</f>
        <v>0</v>
      </c>
      <c r="BI194" s="195">
        <f>IF(N194="nulová",J194,0)</f>
        <v>0</v>
      </c>
      <c r="BJ194" s="23" t="s">
        <v>74</v>
      </c>
      <c r="BK194" s="195">
        <f>ROUND(I194*H194,2)</f>
        <v>0</v>
      </c>
      <c r="BL194" s="23" t="s">
        <v>128</v>
      </c>
      <c r="BM194" s="23" t="s">
        <v>262</v>
      </c>
    </row>
    <row r="195" spans="2:65" s="1" customFormat="1" ht="13.5">
      <c r="B195" s="40"/>
      <c r="C195" s="62"/>
      <c r="D195" s="196" t="s">
        <v>130</v>
      </c>
      <c r="E195" s="62"/>
      <c r="F195" s="197" t="s">
        <v>261</v>
      </c>
      <c r="G195" s="62"/>
      <c r="H195" s="62"/>
      <c r="I195" s="157"/>
      <c r="J195" s="62"/>
      <c r="K195" s="62"/>
      <c r="L195" s="60"/>
      <c r="M195" s="198"/>
      <c r="N195" s="41"/>
      <c r="O195" s="41"/>
      <c r="P195" s="41"/>
      <c r="Q195" s="41"/>
      <c r="R195" s="41"/>
      <c r="S195" s="41"/>
      <c r="T195" s="77"/>
      <c r="AT195" s="23" t="s">
        <v>130</v>
      </c>
      <c r="AU195" s="23" t="s">
        <v>81</v>
      </c>
    </row>
    <row r="196" spans="2:65" s="1" customFormat="1" ht="27">
      <c r="B196" s="40"/>
      <c r="C196" s="62"/>
      <c r="D196" s="196" t="s">
        <v>148</v>
      </c>
      <c r="E196" s="62"/>
      <c r="F196" s="233" t="s">
        <v>177</v>
      </c>
      <c r="G196" s="62"/>
      <c r="H196" s="62"/>
      <c r="I196" s="157"/>
      <c r="J196" s="62"/>
      <c r="K196" s="62"/>
      <c r="L196" s="60"/>
      <c r="M196" s="198"/>
      <c r="N196" s="41"/>
      <c r="O196" s="41"/>
      <c r="P196" s="41"/>
      <c r="Q196" s="41"/>
      <c r="R196" s="41"/>
      <c r="S196" s="41"/>
      <c r="T196" s="77"/>
      <c r="AT196" s="23" t="s">
        <v>148</v>
      </c>
      <c r="AU196" s="23" t="s">
        <v>81</v>
      </c>
    </row>
    <row r="197" spans="2:65" s="10" customFormat="1" ht="29.85" customHeight="1">
      <c r="B197" s="170"/>
      <c r="C197" s="171"/>
      <c r="D197" s="172" t="s">
        <v>68</v>
      </c>
      <c r="E197" s="240" t="s">
        <v>263</v>
      </c>
      <c r="F197" s="240" t="s">
        <v>264</v>
      </c>
      <c r="G197" s="171"/>
      <c r="H197" s="171"/>
      <c r="I197" s="174"/>
      <c r="J197" s="241">
        <f>BK197</f>
        <v>0</v>
      </c>
      <c r="K197" s="171"/>
      <c r="L197" s="176"/>
      <c r="M197" s="177"/>
      <c r="N197" s="178"/>
      <c r="O197" s="178"/>
      <c r="P197" s="179">
        <f>SUM(P198:P200)</f>
        <v>0</v>
      </c>
      <c r="Q197" s="178"/>
      <c r="R197" s="179">
        <f>SUM(R198:R200)</f>
        <v>0</v>
      </c>
      <c r="S197" s="178"/>
      <c r="T197" s="180">
        <f>SUM(T198:T200)</f>
        <v>0</v>
      </c>
      <c r="AR197" s="181" t="s">
        <v>74</v>
      </c>
      <c r="AT197" s="182" t="s">
        <v>68</v>
      </c>
      <c r="AU197" s="182" t="s">
        <v>74</v>
      </c>
      <c r="AY197" s="181" t="s">
        <v>123</v>
      </c>
      <c r="BK197" s="183">
        <f>SUM(BK198:BK200)</f>
        <v>0</v>
      </c>
    </row>
    <row r="198" spans="2:65" s="1" customFormat="1" ht="22.5" customHeight="1">
      <c r="B198" s="40"/>
      <c r="C198" s="184" t="s">
        <v>233</v>
      </c>
      <c r="D198" s="184" t="s">
        <v>124</v>
      </c>
      <c r="E198" s="185" t="s">
        <v>265</v>
      </c>
      <c r="F198" s="186" t="s">
        <v>266</v>
      </c>
      <c r="G198" s="187" t="s">
        <v>175</v>
      </c>
      <c r="H198" s="188">
        <v>30</v>
      </c>
      <c r="I198" s="189"/>
      <c r="J198" s="190">
        <f>ROUND(I198*H198,2)</f>
        <v>0</v>
      </c>
      <c r="K198" s="186" t="s">
        <v>21</v>
      </c>
      <c r="L198" s="60"/>
      <c r="M198" s="191" t="s">
        <v>21</v>
      </c>
      <c r="N198" s="192" t="s">
        <v>40</v>
      </c>
      <c r="O198" s="41"/>
      <c r="P198" s="193">
        <f>O198*H198</f>
        <v>0</v>
      </c>
      <c r="Q198" s="193">
        <v>0</v>
      </c>
      <c r="R198" s="193">
        <f>Q198*H198</f>
        <v>0</v>
      </c>
      <c r="S198" s="193">
        <v>0</v>
      </c>
      <c r="T198" s="194">
        <f>S198*H198</f>
        <v>0</v>
      </c>
      <c r="AR198" s="23" t="s">
        <v>128</v>
      </c>
      <c r="AT198" s="23" t="s">
        <v>124</v>
      </c>
      <c r="AU198" s="23" t="s">
        <v>81</v>
      </c>
      <c r="AY198" s="23" t="s">
        <v>123</v>
      </c>
      <c r="BE198" s="195">
        <f>IF(N198="základní",J198,0)</f>
        <v>0</v>
      </c>
      <c r="BF198" s="195">
        <f>IF(N198="snížená",J198,0)</f>
        <v>0</v>
      </c>
      <c r="BG198" s="195">
        <f>IF(N198="zákl. přenesená",J198,0)</f>
        <v>0</v>
      </c>
      <c r="BH198" s="195">
        <f>IF(N198="sníž. přenesená",J198,0)</f>
        <v>0</v>
      </c>
      <c r="BI198" s="195">
        <f>IF(N198="nulová",J198,0)</f>
        <v>0</v>
      </c>
      <c r="BJ198" s="23" t="s">
        <v>74</v>
      </c>
      <c r="BK198" s="195">
        <f>ROUND(I198*H198,2)</f>
        <v>0</v>
      </c>
      <c r="BL198" s="23" t="s">
        <v>128</v>
      </c>
      <c r="BM198" s="23" t="s">
        <v>267</v>
      </c>
    </row>
    <row r="199" spans="2:65" s="1" customFormat="1" ht="13.5">
      <c r="B199" s="40"/>
      <c r="C199" s="62"/>
      <c r="D199" s="196" t="s">
        <v>130</v>
      </c>
      <c r="E199" s="62"/>
      <c r="F199" s="197" t="s">
        <v>266</v>
      </c>
      <c r="G199" s="62"/>
      <c r="H199" s="62"/>
      <c r="I199" s="157"/>
      <c r="J199" s="62"/>
      <c r="K199" s="62"/>
      <c r="L199" s="60"/>
      <c r="M199" s="198"/>
      <c r="N199" s="41"/>
      <c r="O199" s="41"/>
      <c r="P199" s="41"/>
      <c r="Q199" s="41"/>
      <c r="R199" s="41"/>
      <c r="S199" s="41"/>
      <c r="T199" s="77"/>
      <c r="AT199" s="23" t="s">
        <v>130</v>
      </c>
      <c r="AU199" s="23" t="s">
        <v>81</v>
      </c>
    </row>
    <row r="200" spans="2:65" s="1" customFormat="1" ht="27">
      <c r="B200" s="40"/>
      <c r="C200" s="62"/>
      <c r="D200" s="196" t="s">
        <v>148</v>
      </c>
      <c r="E200" s="62"/>
      <c r="F200" s="233" t="s">
        <v>177</v>
      </c>
      <c r="G200" s="62"/>
      <c r="H200" s="62"/>
      <c r="I200" s="157"/>
      <c r="J200" s="62"/>
      <c r="K200" s="62"/>
      <c r="L200" s="60"/>
      <c r="M200" s="198"/>
      <c r="N200" s="41"/>
      <c r="O200" s="41"/>
      <c r="P200" s="41"/>
      <c r="Q200" s="41"/>
      <c r="R200" s="41"/>
      <c r="S200" s="41"/>
      <c r="T200" s="77"/>
      <c r="AT200" s="23" t="s">
        <v>148</v>
      </c>
      <c r="AU200" s="23" t="s">
        <v>81</v>
      </c>
    </row>
    <row r="201" spans="2:65" s="10" customFormat="1" ht="29.85" customHeight="1">
      <c r="B201" s="170"/>
      <c r="C201" s="171"/>
      <c r="D201" s="172" t="s">
        <v>68</v>
      </c>
      <c r="E201" s="240" t="s">
        <v>268</v>
      </c>
      <c r="F201" s="240" t="s">
        <v>269</v>
      </c>
      <c r="G201" s="171"/>
      <c r="H201" s="171"/>
      <c r="I201" s="174"/>
      <c r="J201" s="241">
        <f>BK201</f>
        <v>0</v>
      </c>
      <c r="K201" s="171"/>
      <c r="L201" s="176"/>
      <c r="M201" s="177"/>
      <c r="N201" s="178"/>
      <c r="O201" s="178"/>
      <c r="P201" s="179">
        <f>SUM(P202:P204)</f>
        <v>0</v>
      </c>
      <c r="Q201" s="178"/>
      <c r="R201" s="179">
        <f>SUM(R202:R204)</f>
        <v>0</v>
      </c>
      <c r="S201" s="178"/>
      <c r="T201" s="180">
        <f>SUM(T202:T204)</f>
        <v>0</v>
      </c>
      <c r="AR201" s="181" t="s">
        <v>74</v>
      </c>
      <c r="AT201" s="182" t="s">
        <v>68</v>
      </c>
      <c r="AU201" s="182" t="s">
        <v>74</v>
      </c>
      <c r="AY201" s="181" t="s">
        <v>123</v>
      </c>
      <c r="BK201" s="183">
        <f>SUM(BK202:BK204)</f>
        <v>0</v>
      </c>
    </row>
    <row r="202" spans="2:65" s="1" customFormat="1" ht="22.5" customHeight="1">
      <c r="B202" s="40"/>
      <c r="C202" s="184" t="s">
        <v>238</v>
      </c>
      <c r="D202" s="184" t="s">
        <v>124</v>
      </c>
      <c r="E202" s="185" t="s">
        <v>270</v>
      </c>
      <c r="F202" s="186" t="s">
        <v>271</v>
      </c>
      <c r="G202" s="187" t="s">
        <v>175</v>
      </c>
      <c r="H202" s="188">
        <v>64</v>
      </c>
      <c r="I202" s="189"/>
      <c r="J202" s="190">
        <f>ROUND(I202*H202,2)</f>
        <v>0</v>
      </c>
      <c r="K202" s="186" t="s">
        <v>21</v>
      </c>
      <c r="L202" s="60"/>
      <c r="M202" s="191" t="s">
        <v>21</v>
      </c>
      <c r="N202" s="192" t="s">
        <v>40</v>
      </c>
      <c r="O202" s="41"/>
      <c r="P202" s="193">
        <f>O202*H202</f>
        <v>0</v>
      </c>
      <c r="Q202" s="193">
        <v>0</v>
      </c>
      <c r="R202" s="193">
        <f>Q202*H202</f>
        <v>0</v>
      </c>
      <c r="S202" s="193">
        <v>0</v>
      </c>
      <c r="T202" s="194">
        <f>S202*H202</f>
        <v>0</v>
      </c>
      <c r="AR202" s="23" t="s">
        <v>128</v>
      </c>
      <c r="AT202" s="23" t="s">
        <v>124</v>
      </c>
      <c r="AU202" s="23" t="s">
        <v>81</v>
      </c>
      <c r="AY202" s="23" t="s">
        <v>123</v>
      </c>
      <c r="BE202" s="195">
        <f>IF(N202="základní",J202,0)</f>
        <v>0</v>
      </c>
      <c r="BF202" s="195">
        <f>IF(N202="snížená",J202,0)</f>
        <v>0</v>
      </c>
      <c r="BG202" s="195">
        <f>IF(N202="zákl. přenesená",J202,0)</f>
        <v>0</v>
      </c>
      <c r="BH202" s="195">
        <f>IF(N202="sníž. přenesená",J202,0)</f>
        <v>0</v>
      </c>
      <c r="BI202" s="195">
        <f>IF(N202="nulová",J202,0)</f>
        <v>0</v>
      </c>
      <c r="BJ202" s="23" t="s">
        <v>74</v>
      </c>
      <c r="BK202" s="195">
        <f>ROUND(I202*H202,2)</f>
        <v>0</v>
      </c>
      <c r="BL202" s="23" t="s">
        <v>128</v>
      </c>
      <c r="BM202" s="23" t="s">
        <v>272</v>
      </c>
    </row>
    <row r="203" spans="2:65" s="1" customFormat="1" ht="13.5">
      <c r="B203" s="40"/>
      <c r="C203" s="62"/>
      <c r="D203" s="196" t="s">
        <v>130</v>
      </c>
      <c r="E203" s="62"/>
      <c r="F203" s="197" t="s">
        <v>271</v>
      </c>
      <c r="G203" s="62"/>
      <c r="H203" s="62"/>
      <c r="I203" s="157"/>
      <c r="J203" s="62"/>
      <c r="K203" s="62"/>
      <c r="L203" s="60"/>
      <c r="M203" s="198"/>
      <c r="N203" s="41"/>
      <c r="O203" s="41"/>
      <c r="P203" s="41"/>
      <c r="Q203" s="41"/>
      <c r="R203" s="41"/>
      <c r="S203" s="41"/>
      <c r="T203" s="77"/>
      <c r="AT203" s="23" t="s">
        <v>130</v>
      </c>
      <c r="AU203" s="23" t="s">
        <v>81</v>
      </c>
    </row>
    <row r="204" spans="2:65" s="1" customFormat="1" ht="27">
      <c r="B204" s="40"/>
      <c r="C204" s="62"/>
      <c r="D204" s="196" t="s">
        <v>148</v>
      </c>
      <c r="E204" s="62"/>
      <c r="F204" s="233" t="s">
        <v>177</v>
      </c>
      <c r="G204" s="62"/>
      <c r="H204" s="62"/>
      <c r="I204" s="157"/>
      <c r="J204" s="62"/>
      <c r="K204" s="62"/>
      <c r="L204" s="60"/>
      <c r="M204" s="198"/>
      <c r="N204" s="41"/>
      <c r="O204" s="41"/>
      <c r="P204" s="41"/>
      <c r="Q204" s="41"/>
      <c r="R204" s="41"/>
      <c r="S204" s="41"/>
      <c r="T204" s="77"/>
      <c r="AT204" s="23" t="s">
        <v>148</v>
      </c>
      <c r="AU204" s="23" t="s">
        <v>81</v>
      </c>
    </row>
    <row r="205" spans="2:65" s="10" customFormat="1" ht="29.85" customHeight="1">
      <c r="B205" s="170"/>
      <c r="C205" s="171"/>
      <c r="D205" s="172" t="s">
        <v>68</v>
      </c>
      <c r="E205" s="240" t="s">
        <v>273</v>
      </c>
      <c r="F205" s="240" t="s">
        <v>274</v>
      </c>
      <c r="G205" s="171"/>
      <c r="H205" s="171"/>
      <c r="I205" s="174"/>
      <c r="J205" s="241">
        <f>BK205</f>
        <v>0</v>
      </c>
      <c r="K205" s="171"/>
      <c r="L205" s="176"/>
      <c r="M205" s="177"/>
      <c r="N205" s="178"/>
      <c r="O205" s="178"/>
      <c r="P205" s="179">
        <f>SUM(P206:P211)</f>
        <v>0</v>
      </c>
      <c r="Q205" s="178"/>
      <c r="R205" s="179">
        <f>SUM(R206:R211)</f>
        <v>0</v>
      </c>
      <c r="S205" s="178"/>
      <c r="T205" s="180">
        <f>SUM(T206:T211)</f>
        <v>0</v>
      </c>
      <c r="AR205" s="181" t="s">
        <v>74</v>
      </c>
      <c r="AT205" s="182" t="s">
        <v>68</v>
      </c>
      <c r="AU205" s="182" t="s">
        <v>74</v>
      </c>
      <c r="AY205" s="181" t="s">
        <v>123</v>
      </c>
      <c r="BK205" s="183">
        <f>SUM(BK206:BK211)</f>
        <v>0</v>
      </c>
    </row>
    <row r="206" spans="2:65" s="1" customFormat="1" ht="31.5" customHeight="1">
      <c r="B206" s="40"/>
      <c r="C206" s="184" t="s">
        <v>243</v>
      </c>
      <c r="D206" s="184" t="s">
        <v>124</v>
      </c>
      <c r="E206" s="185" t="s">
        <v>275</v>
      </c>
      <c r="F206" s="186" t="s">
        <v>276</v>
      </c>
      <c r="G206" s="187" t="s">
        <v>175</v>
      </c>
      <c r="H206" s="188">
        <v>64</v>
      </c>
      <c r="I206" s="189"/>
      <c r="J206" s="190">
        <f>ROUND(I206*H206,2)</f>
        <v>0</v>
      </c>
      <c r="K206" s="186" t="s">
        <v>21</v>
      </c>
      <c r="L206" s="60"/>
      <c r="M206" s="191" t="s">
        <v>21</v>
      </c>
      <c r="N206" s="192" t="s">
        <v>40</v>
      </c>
      <c r="O206" s="41"/>
      <c r="P206" s="193">
        <f>O206*H206</f>
        <v>0</v>
      </c>
      <c r="Q206" s="193">
        <v>0</v>
      </c>
      <c r="R206" s="193">
        <f>Q206*H206</f>
        <v>0</v>
      </c>
      <c r="S206" s="193">
        <v>0</v>
      </c>
      <c r="T206" s="194">
        <f>S206*H206</f>
        <v>0</v>
      </c>
      <c r="AR206" s="23" t="s">
        <v>128</v>
      </c>
      <c r="AT206" s="23" t="s">
        <v>124</v>
      </c>
      <c r="AU206" s="23" t="s">
        <v>81</v>
      </c>
      <c r="AY206" s="23" t="s">
        <v>123</v>
      </c>
      <c r="BE206" s="195">
        <f>IF(N206="základní",J206,0)</f>
        <v>0</v>
      </c>
      <c r="BF206" s="195">
        <f>IF(N206="snížená",J206,0)</f>
        <v>0</v>
      </c>
      <c r="BG206" s="195">
        <f>IF(N206="zákl. přenesená",J206,0)</f>
        <v>0</v>
      </c>
      <c r="BH206" s="195">
        <f>IF(N206="sníž. přenesená",J206,0)</f>
        <v>0</v>
      </c>
      <c r="BI206" s="195">
        <f>IF(N206="nulová",J206,0)</f>
        <v>0</v>
      </c>
      <c r="BJ206" s="23" t="s">
        <v>74</v>
      </c>
      <c r="BK206" s="195">
        <f>ROUND(I206*H206,2)</f>
        <v>0</v>
      </c>
      <c r="BL206" s="23" t="s">
        <v>128</v>
      </c>
      <c r="BM206" s="23" t="s">
        <v>277</v>
      </c>
    </row>
    <row r="207" spans="2:65" s="1" customFormat="1" ht="13.5">
      <c r="B207" s="40"/>
      <c r="C207" s="62"/>
      <c r="D207" s="196" t="s">
        <v>130</v>
      </c>
      <c r="E207" s="62"/>
      <c r="F207" s="197" t="s">
        <v>276</v>
      </c>
      <c r="G207" s="62"/>
      <c r="H207" s="62"/>
      <c r="I207" s="157"/>
      <c r="J207" s="62"/>
      <c r="K207" s="62"/>
      <c r="L207" s="60"/>
      <c r="M207" s="198"/>
      <c r="N207" s="41"/>
      <c r="O207" s="41"/>
      <c r="P207" s="41"/>
      <c r="Q207" s="41"/>
      <c r="R207" s="41"/>
      <c r="S207" s="41"/>
      <c r="T207" s="77"/>
      <c r="AT207" s="23" t="s">
        <v>130</v>
      </c>
      <c r="AU207" s="23" t="s">
        <v>81</v>
      </c>
    </row>
    <row r="208" spans="2:65" s="1" customFormat="1" ht="27">
      <c r="B208" s="40"/>
      <c r="C208" s="62"/>
      <c r="D208" s="223" t="s">
        <v>148</v>
      </c>
      <c r="E208" s="62"/>
      <c r="F208" s="244" t="s">
        <v>177</v>
      </c>
      <c r="G208" s="62"/>
      <c r="H208" s="62"/>
      <c r="I208" s="157"/>
      <c r="J208" s="62"/>
      <c r="K208" s="62"/>
      <c r="L208" s="60"/>
      <c r="M208" s="198"/>
      <c r="N208" s="41"/>
      <c r="O208" s="41"/>
      <c r="P208" s="41"/>
      <c r="Q208" s="41"/>
      <c r="R208" s="41"/>
      <c r="S208" s="41"/>
      <c r="T208" s="77"/>
      <c r="AT208" s="23" t="s">
        <v>148</v>
      </c>
      <c r="AU208" s="23" t="s">
        <v>81</v>
      </c>
    </row>
    <row r="209" spans="2:65" s="1" customFormat="1" ht="22.5" customHeight="1">
      <c r="B209" s="40"/>
      <c r="C209" s="184" t="s">
        <v>246</v>
      </c>
      <c r="D209" s="184" t="s">
        <v>124</v>
      </c>
      <c r="E209" s="185" t="s">
        <v>278</v>
      </c>
      <c r="F209" s="186" t="s">
        <v>279</v>
      </c>
      <c r="G209" s="187" t="s">
        <v>175</v>
      </c>
      <c r="H209" s="188">
        <v>1</v>
      </c>
      <c r="I209" s="189"/>
      <c r="J209" s="190">
        <f>ROUND(I209*H209,2)</f>
        <v>0</v>
      </c>
      <c r="K209" s="186" t="s">
        <v>21</v>
      </c>
      <c r="L209" s="60"/>
      <c r="M209" s="191" t="s">
        <v>21</v>
      </c>
      <c r="N209" s="192" t="s">
        <v>40</v>
      </c>
      <c r="O209" s="41"/>
      <c r="P209" s="193">
        <f>O209*H209</f>
        <v>0</v>
      </c>
      <c r="Q209" s="193">
        <v>0</v>
      </c>
      <c r="R209" s="193">
        <f>Q209*H209</f>
        <v>0</v>
      </c>
      <c r="S209" s="193">
        <v>0</v>
      </c>
      <c r="T209" s="194">
        <f>S209*H209</f>
        <v>0</v>
      </c>
      <c r="AR209" s="23" t="s">
        <v>128</v>
      </c>
      <c r="AT209" s="23" t="s">
        <v>124</v>
      </c>
      <c r="AU209" s="23" t="s">
        <v>81</v>
      </c>
      <c r="AY209" s="23" t="s">
        <v>123</v>
      </c>
      <c r="BE209" s="195">
        <f>IF(N209="základní",J209,0)</f>
        <v>0</v>
      </c>
      <c r="BF209" s="195">
        <f>IF(N209="snížená",J209,0)</f>
        <v>0</v>
      </c>
      <c r="BG209" s="195">
        <f>IF(N209="zákl. přenesená",J209,0)</f>
        <v>0</v>
      </c>
      <c r="BH209" s="195">
        <f>IF(N209="sníž. přenesená",J209,0)</f>
        <v>0</v>
      </c>
      <c r="BI209" s="195">
        <f>IF(N209="nulová",J209,0)</f>
        <v>0</v>
      </c>
      <c r="BJ209" s="23" t="s">
        <v>74</v>
      </c>
      <c r="BK209" s="195">
        <f>ROUND(I209*H209,2)</f>
        <v>0</v>
      </c>
      <c r="BL209" s="23" t="s">
        <v>128</v>
      </c>
      <c r="BM209" s="23" t="s">
        <v>280</v>
      </c>
    </row>
    <row r="210" spans="2:65" s="1" customFormat="1" ht="13.5">
      <c r="B210" s="40"/>
      <c r="C210" s="62"/>
      <c r="D210" s="196" t="s">
        <v>130</v>
      </c>
      <c r="E210" s="62"/>
      <c r="F210" s="197" t="s">
        <v>279</v>
      </c>
      <c r="G210" s="62"/>
      <c r="H210" s="62"/>
      <c r="I210" s="157"/>
      <c r="J210" s="62"/>
      <c r="K210" s="62"/>
      <c r="L210" s="60"/>
      <c r="M210" s="198"/>
      <c r="N210" s="41"/>
      <c r="O210" s="41"/>
      <c r="P210" s="41"/>
      <c r="Q210" s="41"/>
      <c r="R210" s="41"/>
      <c r="S210" s="41"/>
      <c r="T210" s="77"/>
      <c r="AT210" s="23" t="s">
        <v>130</v>
      </c>
      <c r="AU210" s="23" t="s">
        <v>81</v>
      </c>
    </row>
    <row r="211" spans="2:65" s="1" customFormat="1" ht="27">
      <c r="B211" s="40"/>
      <c r="C211" s="62"/>
      <c r="D211" s="196" t="s">
        <v>148</v>
      </c>
      <c r="E211" s="62"/>
      <c r="F211" s="233" t="s">
        <v>177</v>
      </c>
      <c r="G211" s="62"/>
      <c r="H211" s="62"/>
      <c r="I211" s="157"/>
      <c r="J211" s="62"/>
      <c r="K211" s="62"/>
      <c r="L211" s="60"/>
      <c r="M211" s="245"/>
      <c r="N211" s="246"/>
      <c r="O211" s="246"/>
      <c r="P211" s="246"/>
      <c r="Q211" s="246"/>
      <c r="R211" s="246"/>
      <c r="S211" s="246"/>
      <c r="T211" s="247"/>
      <c r="AT211" s="23" t="s">
        <v>148</v>
      </c>
      <c r="AU211" s="23" t="s">
        <v>81</v>
      </c>
    </row>
    <row r="212" spans="2:65" s="1" customFormat="1" ht="6.95" customHeight="1">
      <c r="B212" s="55"/>
      <c r="C212" s="56"/>
      <c r="D212" s="56"/>
      <c r="E212" s="56"/>
      <c r="F212" s="56"/>
      <c r="G212" s="56"/>
      <c r="H212" s="56"/>
      <c r="I212" s="133"/>
      <c r="J212" s="56"/>
      <c r="K212" s="56"/>
      <c r="L212" s="60"/>
    </row>
  </sheetData>
  <sheetProtection password="CC35" sheet="1" objects="1" scenarios="1" formatCells="0" formatColumns="0" formatRows="0" sort="0" autoFilter="0"/>
  <autoFilter ref="C88:K211"/>
  <mergeCells count="6">
    <mergeCell ref="L2:V2"/>
    <mergeCell ref="E7:H7"/>
    <mergeCell ref="E22:H22"/>
    <mergeCell ref="E43:H43"/>
    <mergeCell ref="E81:H81"/>
    <mergeCell ref="G1:H1"/>
  </mergeCells>
  <hyperlinks>
    <hyperlink ref="F1:G1" location="C2" display="1) Krycí list soupisu"/>
    <hyperlink ref="G1:H1" location="C50" display="2) Rekapitulace"/>
    <hyperlink ref="J1" location="C88"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K216"/>
  <sheetViews>
    <sheetView showGridLines="0" workbookViewId="0"/>
  </sheetViews>
  <sheetFormatPr defaultRowHeight="13.5"/>
  <cols>
    <col min="1" max="1" width="8.33203125" style="248" customWidth="1"/>
    <col min="2" max="2" width="1.6640625" style="248" customWidth="1"/>
    <col min="3" max="4" width="5" style="248" customWidth="1"/>
    <col min="5" max="5" width="11.6640625" style="248" customWidth="1"/>
    <col min="6" max="6" width="9.1640625" style="248" customWidth="1"/>
    <col min="7" max="7" width="5" style="248" customWidth="1"/>
    <col min="8" max="8" width="77.83203125" style="248" customWidth="1"/>
    <col min="9" max="10" width="20" style="248" customWidth="1"/>
    <col min="11" max="11" width="1.6640625" style="248" customWidth="1"/>
  </cols>
  <sheetData>
    <row r="1" spans="2:11" ht="37.5" customHeight="1"/>
    <row r="2" spans="2:11" ht="7.5" customHeight="1">
      <c r="B2" s="249"/>
      <c r="C2" s="250"/>
      <c r="D2" s="250"/>
      <c r="E2" s="250"/>
      <c r="F2" s="250"/>
      <c r="G2" s="250"/>
      <c r="H2" s="250"/>
      <c r="I2" s="250"/>
      <c r="J2" s="250"/>
      <c r="K2" s="251"/>
    </row>
    <row r="3" spans="2:11" s="14" customFormat="1" ht="45" customHeight="1">
      <c r="B3" s="252"/>
      <c r="C3" s="371" t="s">
        <v>281</v>
      </c>
      <c r="D3" s="371"/>
      <c r="E3" s="371"/>
      <c r="F3" s="371"/>
      <c r="G3" s="371"/>
      <c r="H3" s="371"/>
      <c r="I3" s="371"/>
      <c r="J3" s="371"/>
      <c r="K3" s="253"/>
    </row>
    <row r="4" spans="2:11" ht="25.5" customHeight="1">
      <c r="B4" s="254"/>
      <c r="C4" s="375" t="s">
        <v>282</v>
      </c>
      <c r="D4" s="375"/>
      <c r="E4" s="375"/>
      <c r="F4" s="375"/>
      <c r="G4" s="375"/>
      <c r="H4" s="375"/>
      <c r="I4" s="375"/>
      <c r="J4" s="375"/>
      <c r="K4" s="255"/>
    </row>
    <row r="5" spans="2:11" ht="5.25" customHeight="1">
      <c r="B5" s="254"/>
      <c r="C5" s="256"/>
      <c r="D5" s="256"/>
      <c r="E5" s="256"/>
      <c r="F5" s="256"/>
      <c r="G5" s="256"/>
      <c r="H5" s="256"/>
      <c r="I5" s="256"/>
      <c r="J5" s="256"/>
      <c r="K5" s="255"/>
    </row>
    <row r="6" spans="2:11" ht="15" customHeight="1">
      <c r="B6" s="254"/>
      <c r="C6" s="374" t="s">
        <v>283</v>
      </c>
      <c r="D6" s="374"/>
      <c r="E6" s="374"/>
      <c r="F6" s="374"/>
      <c r="G6" s="374"/>
      <c r="H6" s="374"/>
      <c r="I6" s="374"/>
      <c r="J6" s="374"/>
      <c r="K6" s="255"/>
    </row>
    <row r="7" spans="2:11" ht="15" customHeight="1">
      <c r="B7" s="258"/>
      <c r="C7" s="374" t="s">
        <v>284</v>
      </c>
      <c r="D7" s="374"/>
      <c r="E7" s="374"/>
      <c r="F7" s="374"/>
      <c r="G7" s="374"/>
      <c r="H7" s="374"/>
      <c r="I7" s="374"/>
      <c r="J7" s="374"/>
      <c r="K7" s="255"/>
    </row>
    <row r="8" spans="2:11" ht="12.75" customHeight="1">
      <c r="B8" s="258"/>
      <c r="C8" s="257"/>
      <c r="D8" s="257"/>
      <c r="E8" s="257"/>
      <c r="F8" s="257"/>
      <c r="G8" s="257"/>
      <c r="H8" s="257"/>
      <c r="I8" s="257"/>
      <c r="J8" s="257"/>
      <c r="K8" s="255"/>
    </row>
    <row r="9" spans="2:11" ht="15" customHeight="1">
      <c r="B9" s="258"/>
      <c r="C9" s="374" t="s">
        <v>285</v>
      </c>
      <c r="D9" s="374"/>
      <c r="E9" s="374"/>
      <c r="F9" s="374"/>
      <c r="G9" s="374"/>
      <c r="H9" s="374"/>
      <c r="I9" s="374"/>
      <c r="J9" s="374"/>
      <c r="K9" s="255"/>
    </row>
    <row r="10" spans="2:11" ht="15" customHeight="1">
      <c r="B10" s="258"/>
      <c r="C10" s="257"/>
      <c r="D10" s="374" t="s">
        <v>286</v>
      </c>
      <c r="E10" s="374"/>
      <c r="F10" s="374"/>
      <c r="G10" s="374"/>
      <c r="H10" s="374"/>
      <c r="I10" s="374"/>
      <c r="J10" s="374"/>
      <c r="K10" s="255"/>
    </row>
    <row r="11" spans="2:11" ht="15" customHeight="1">
      <c r="B11" s="258"/>
      <c r="C11" s="259"/>
      <c r="D11" s="374" t="s">
        <v>287</v>
      </c>
      <c r="E11" s="374"/>
      <c r="F11" s="374"/>
      <c r="G11" s="374"/>
      <c r="H11" s="374"/>
      <c r="I11" s="374"/>
      <c r="J11" s="374"/>
      <c r="K11" s="255"/>
    </row>
    <row r="12" spans="2:11" ht="12.75" customHeight="1">
      <c r="B12" s="258"/>
      <c r="C12" s="259"/>
      <c r="D12" s="259"/>
      <c r="E12" s="259"/>
      <c r="F12" s="259"/>
      <c r="G12" s="259"/>
      <c r="H12" s="259"/>
      <c r="I12" s="259"/>
      <c r="J12" s="259"/>
      <c r="K12" s="255"/>
    </row>
    <row r="13" spans="2:11" ht="15" customHeight="1">
      <c r="B13" s="258"/>
      <c r="C13" s="259"/>
      <c r="D13" s="374" t="s">
        <v>288</v>
      </c>
      <c r="E13" s="374"/>
      <c r="F13" s="374"/>
      <c r="G13" s="374"/>
      <c r="H13" s="374"/>
      <c r="I13" s="374"/>
      <c r="J13" s="374"/>
      <c r="K13" s="255"/>
    </row>
    <row r="14" spans="2:11" ht="15" customHeight="1">
      <c r="B14" s="258"/>
      <c r="C14" s="259"/>
      <c r="D14" s="374" t="s">
        <v>289</v>
      </c>
      <c r="E14" s="374"/>
      <c r="F14" s="374"/>
      <c r="G14" s="374"/>
      <c r="H14" s="374"/>
      <c r="I14" s="374"/>
      <c r="J14" s="374"/>
      <c r="K14" s="255"/>
    </row>
    <row r="15" spans="2:11" ht="15" customHeight="1">
      <c r="B15" s="258"/>
      <c r="C15" s="259"/>
      <c r="D15" s="374" t="s">
        <v>290</v>
      </c>
      <c r="E15" s="374"/>
      <c r="F15" s="374"/>
      <c r="G15" s="374"/>
      <c r="H15" s="374"/>
      <c r="I15" s="374"/>
      <c r="J15" s="374"/>
      <c r="K15" s="255"/>
    </row>
    <row r="16" spans="2:11" ht="15" customHeight="1">
      <c r="B16" s="258"/>
      <c r="C16" s="259"/>
      <c r="D16" s="259"/>
      <c r="E16" s="260" t="s">
        <v>73</v>
      </c>
      <c r="F16" s="374" t="s">
        <v>291</v>
      </c>
      <c r="G16" s="374"/>
      <c r="H16" s="374"/>
      <c r="I16" s="374"/>
      <c r="J16" s="374"/>
      <c r="K16" s="255"/>
    </row>
    <row r="17" spans="2:11" ht="15" customHeight="1">
      <c r="B17" s="258"/>
      <c r="C17" s="259"/>
      <c r="D17" s="259"/>
      <c r="E17" s="260" t="s">
        <v>292</v>
      </c>
      <c r="F17" s="374" t="s">
        <v>293</v>
      </c>
      <c r="G17" s="374"/>
      <c r="H17" s="374"/>
      <c r="I17" s="374"/>
      <c r="J17" s="374"/>
      <c r="K17" s="255"/>
    </row>
    <row r="18" spans="2:11" ht="15" customHeight="1">
      <c r="B18" s="258"/>
      <c r="C18" s="259"/>
      <c r="D18" s="259"/>
      <c r="E18" s="260" t="s">
        <v>294</v>
      </c>
      <c r="F18" s="374" t="s">
        <v>295</v>
      </c>
      <c r="G18" s="374"/>
      <c r="H18" s="374"/>
      <c r="I18" s="374"/>
      <c r="J18" s="374"/>
      <c r="K18" s="255"/>
    </row>
    <row r="19" spans="2:11" ht="15" customHeight="1">
      <c r="B19" s="258"/>
      <c r="C19" s="259"/>
      <c r="D19" s="259"/>
      <c r="E19" s="260" t="s">
        <v>296</v>
      </c>
      <c r="F19" s="374" t="s">
        <v>297</v>
      </c>
      <c r="G19" s="374"/>
      <c r="H19" s="374"/>
      <c r="I19" s="374"/>
      <c r="J19" s="374"/>
      <c r="K19" s="255"/>
    </row>
    <row r="20" spans="2:11" ht="15" customHeight="1">
      <c r="B20" s="258"/>
      <c r="C20" s="259"/>
      <c r="D20" s="259"/>
      <c r="E20" s="260" t="s">
        <v>298</v>
      </c>
      <c r="F20" s="374" t="s">
        <v>299</v>
      </c>
      <c r="G20" s="374"/>
      <c r="H20" s="374"/>
      <c r="I20" s="374"/>
      <c r="J20" s="374"/>
      <c r="K20" s="255"/>
    </row>
    <row r="21" spans="2:11" ht="15" customHeight="1">
      <c r="B21" s="258"/>
      <c r="C21" s="259"/>
      <c r="D21" s="259"/>
      <c r="E21" s="260" t="s">
        <v>300</v>
      </c>
      <c r="F21" s="374" t="s">
        <v>301</v>
      </c>
      <c r="G21" s="374"/>
      <c r="H21" s="374"/>
      <c r="I21" s="374"/>
      <c r="J21" s="374"/>
      <c r="K21" s="255"/>
    </row>
    <row r="22" spans="2:11" ht="12.75" customHeight="1">
      <c r="B22" s="258"/>
      <c r="C22" s="259"/>
      <c r="D22" s="259"/>
      <c r="E22" s="259"/>
      <c r="F22" s="259"/>
      <c r="G22" s="259"/>
      <c r="H22" s="259"/>
      <c r="I22" s="259"/>
      <c r="J22" s="259"/>
      <c r="K22" s="255"/>
    </row>
    <row r="23" spans="2:11" ht="15" customHeight="1">
      <c r="B23" s="258"/>
      <c r="C23" s="374" t="s">
        <v>302</v>
      </c>
      <c r="D23" s="374"/>
      <c r="E23" s="374"/>
      <c r="F23" s="374"/>
      <c r="G23" s="374"/>
      <c r="H23" s="374"/>
      <c r="I23" s="374"/>
      <c r="J23" s="374"/>
      <c r="K23" s="255"/>
    </row>
    <row r="24" spans="2:11" ht="15" customHeight="1">
      <c r="B24" s="258"/>
      <c r="C24" s="374" t="s">
        <v>303</v>
      </c>
      <c r="D24" s="374"/>
      <c r="E24" s="374"/>
      <c r="F24" s="374"/>
      <c r="G24" s="374"/>
      <c r="H24" s="374"/>
      <c r="I24" s="374"/>
      <c r="J24" s="374"/>
      <c r="K24" s="255"/>
    </row>
    <row r="25" spans="2:11" ht="15" customHeight="1">
      <c r="B25" s="258"/>
      <c r="C25" s="257"/>
      <c r="D25" s="374" t="s">
        <v>304</v>
      </c>
      <c r="E25" s="374"/>
      <c r="F25" s="374"/>
      <c r="G25" s="374"/>
      <c r="H25" s="374"/>
      <c r="I25" s="374"/>
      <c r="J25" s="374"/>
      <c r="K25" s="255"/>
    </row>
    <row r="26" spans="2:11" ht="15" customHeight="1">
      <c r="B26" s="258"/>
      <c r="C26" s="259"/>
      <c r="D26" s="374" t="s">
        <v>305</v>
      </c>
      <c r="E26" s="374"/>
      <c r="F26" s="374"/>
      <c r="G26" s="374"/>
      <c r="H26" s="374"/>
      <c r="I26" s="374"/>
      <c r="J26" s="374"/>
      <c r="K26" s="255"/>
    </row>
    <row r="27" spans="2:11" ht="12.75" customHeight="1">
      <c r="B27" s="258"/>
      <c r="C27" s="259"/>
      <c r="D27" s="259"/>
      <c r="E27" s="259"/>
      <c r="F27" s="259"/>
      <c r="G27" s="259"/>
      <c r="H27" s="259"/>
      <c r="I27" s="259"/>
      <c r="J27" s="259"/>
      <c r="K27" s="255"/>
    </row>
    <row r="28" spans="2:11" ht="15" customHeight="1">
      <c r="B28" s="258"/>
      <c r="C28" s="259"/>
      <c r="D28" s="374" t="s">
        <v>306</v>
      </c>
      <c r="E28" s="374"/>
      <c r="F28" s="374"/>
      <c r="G28" s="374"/>
      <c r="H28" s="374"/>
      <c r="I28" s="374"/>
      <c r="J28" s="374"/>
      <c r="K28" s="255"/>
    </row>
    <row r="29" spans="2:11" ht="15" customHeight="1">
      <c r="B29" s="258"/>
      <c r="C29" s="259"/>
      <c r="D29" s="374" t="s">
        <v>307</v>
      </c>
      <c r="E29" s="374"/>
      <c r="F29" s="374"/>
      <c r="G29" s="374"/>
      <c r="H29" s="374"/>
      <c r="I29" s="374"/>
      <c r="J29" s="374"/>
      <c r="K29" s="255"/>
    </row>
    <row r="30" spans="2:11" ht="12.75" customHeight="1">
      <c r="B30" s="258"/>
      <c r="C30" s="259"/>
      <c r="D30" s="259"/>
      <c r="E30" s="259"/>
      <c r="F30" s="259"/>
      <c r="G30" s="259"/>
      <c r="H30" s="259"/>
      <c r="I30" s="259"/>
      <c r="J30" s="259"/>
      <c r="K30" s="255"/>
    </row>
    <row r="31" spans="2:11" ht="15" customHeight="1">
      <c r="B31" s="258"/>
      <c r="C31" s="259"/>
      <c r="D31" s="374" t="s">
        <v>308</v>
      </c>
      <c r="E31" s="374"/>
      <c r="F31" s="374"/>
      <c r="G31" s="374"/>
      <c r="H31" s="374"/>
      <c r="I31" s="374"/>
      <c r="J31" s="374"/>
      <c r="K31" s="255"/>
    </row>
    <row r="32" spans="2:11" ht="15" customHeight="1">
      <c r="B32" s="258"/>
      <c r="C32" s="259"/>
      <c r="D32" s="374" t="s">
        <v>309</v>
      </c>
      <c r="E32" s="374"/>
      <c r="F32" s="374"/>
      <c r="G32" s="374"/>
      <c r="H32" s="374"/>
      <c r="I32" s="374"/>
      <c r="J32" s="374"/>
      <c r="K32" s="255"/>
    </row>
    <row r="33" spans="2:11" ht="15" customHeight="1">
      <c r="B33" s="258"/>
      <c r="C33" s="259"/>
      <c r="D33" s="374" t="s">
        <v>310</v>
      </c>
      <c r="E33" s="374"/>
      <c r="F33" s="374"/>
      <c r="G33" s="374"/>
      <c r="H33" s="374"/>
      <c r="I33" s="374"/>
      <c r="J33" s="374"/>
      <c r="K33" s="255"/>
    </row>
    <row r="34" spans="2:11" ht="15" customHeight="1">
      <c r="B34" s="258"/>
      <c r="C34" s="259"/>
      <c r="D34" s="257"/>
      <c r="E34" s="261" t="s">
        <v>108</v>
      </c>
      <c r="F34" s="257"/>
      <c r="G34" s="374" t="s">
        <v>311</v>
      </c>
      <c r="H34" s="374"/>
      <c r="I34" s="374"/>
      <c r="J34" s="374"/>
      <c r="K34" s="255"/>
    </row>
    <row r="35" spans="2:11" ht="30.75" customHeight="1">
      <c r="B35" s="258"/>
      <c r="C35" s="259"/>
      <c r="D35" s="257"/>
      <c r="E35" s="261" t="s">
        <v>312</v>
      </c>
      <c r="F35" s="257"/>
      <c r="G35" s="374" t="s">
        <v>313</v>
      </c>
      <c r="H35" s="374"/>
      <c r="I35" s="374"/>
      <c r="J35" s="374"/>
      <c r="K35" s="255"/>
    </row>
    <row r="36" spans="2:11" ht="15" customHeight="1">
      <c r="B36" s="258"/>
      <c r="C36" s="259"/>
      <c r="D36" s="257"/>
      <c r="E36" s="261" t="s">
        <v>50</v>
      </c>
      <c r="F36" s="257"/>
      <c r="G36" s="374" t="s">
        <v>314</v>
      </c>
      <c r="H36" s="374"/>
      <c r="I36" s="374"/>
      <c r="J36" s="374"/>
      <c r="K36" s="255"/>
    </row>
    <row r="37" spans="2:11" ht="15" customHeight="1">
      <c r="B37" s="258"/>
      <c r="C37" s="259"/>
      <c r="D37" s="257"/>
      <c r="E37" s="261" t="s">
        <v>109</v>
      </c>
      <c r="F37" s="257"/>
      <c r="G37" s="374" t="s">
        <v>315</v>
      </c>
      <c r="H37" s="374"/>
      <c r="I37" s="374"/>
      <c r="J37" s="374"/>
      <c r="K37" s="255"/>
    </row>
    <row r="38" spans="2:11" ht="15" customHeight="1">
      <c r="B38" s="258"/>
      <c r="C38" s="259"/>
      <c r="D38" s="257"/>
      <c r="E38" s="261" t="s">
        <v>110</v>
      </c>
      <c r="F38" s="257"/>
      <c r="G38" s="374" t="s">
        <v>316</v>
      </c>
      <c r="H38" s="374"/>
      <c r="I38" s="374"/>
      <c r="J38" s="374"/>
      <c r="K38" s="255"/>
    </row>
    <row r="39" spans="2:11" ht="15" customHeight="1">
      <c r="B39" s="258"/>
      <c r="C39" s="259"/>
      <c r="D39" s="257"/>
      <c r="E39" s="261" t="s">
        <v>111</v>
      </c>
      <c r="F39" s="257"/>
      <c r="G39" s="374" t="s">
        <v>317</v>
      </c>
      <c r="H39" s="374"/>
      <c r="I39" s="374"/>
      <c r="J39" s="374"/>
      <c r="K39" s="255"/>
    </row>
    <row r="40" spans="2:11" ht="15" customHeight="1">
      <c r="B40" s="258"/>
      <c r="C40" s="259"/>
      <c r="D40" s="257"/>
      <c r="E40" s="261" t="s">
        <v>318</v>
      </c>
      <c r="F40" s="257"/>
      <c r="G40" s="374" t="s">
        <v>319</v>
      </c>
      <c r="H40" s="374"/>
      <c r="I40" s="374"/>
      <c r="J40" s="374"/>
      <c r="K40" s="255"/>
    </row>
    <row r="41" spans="2:11" ht="15" customHeight="1">
      <c r="B41" s="258"/>
      <c r="C41" s="259"/>
      <c r="D41" s="257"/>
      <c r="E41" s="261"/>
      <c r="F41" s="257"/>
      <c r="G41" s="374" t="s">
        <v>320</v>
      </c>
      <c r="H41" s="374"/>
      <c r="I41" s="374"/>
      <c r="J41" s="374"/>
      <c r="K41" s="255"/>
    </row>
    <row r="42" spans="2:11" ht="15" customHeight="1">
      <c r="B42" s="258"/>
      <c r="C42" s="259"/>
      <c r="D42" s="257"/>
      <c r="E42" s="261" t="s">
        <v>321</v>
      </c>
      <c r="F42" s="257"/>
      <c r="G42" s="374" t="s">
        <v>322</v>
      </c>
      <c r="H42" s="374"/>
      <c r="I42" s="374"/>
      <c r="J42" s="374"/>
      <c r="K42" s="255"/>
    </row>
    <row r="43" spans="2:11" ht="15" customHeight="1">
      <c r="B43" s="258"/>
      <c r="C43" s="259"/>
      <c r="D43" s="257"/>
      <c r="E43" s="261" t="s">
        <v>113</v>
      </c>
      <c r="F43" s="257"/>
      <c r="G43" s="374" t="s">
        <v>323</v>
      </c>
      <c r="H43" s="374"/>
      <c r="I43" s="374"/>
      <c r="J43" s="374"/>
      <c r="K43" s="255"/>
    </row>
    <row r="44" spans="2:11" ht="12.75" customHeight="1">
      <c r="B44" s="258"/>
      <c r="C44" s="259"/>
      <c r="D44" s="257"/>
      <c r="E44" s="257"/>
      <c r="F44" s="257"/>
      <c r="G44" s="257"/>
      <c r="H44" s="257"/>
      <c r="I44" s="257"/>
      <c r="J44" s="257"/>
      <c r="K44" s="255"/>
    </row>
    <row r="45" spans="2:11" ht="15" customHeight="1">
      <c r="B45" s="258"/>
      <c r="C45" s="259"/>
      <c r="D45" s="374" t="s">
        <v>324</v>
      </c>
      <c r="E45" s="374"/>
      <c r="F45" s="374"/>
      <c r="G45" s="374"/>
      <c r="H45" s="374"/>
      <c r="I45" s="374"/>
      <c r="J45" s="374"/>
      <c r="K45" s="255"/>
    </row>
    <row r="46" spans="2:11" ht="15" customHeight="1">
      <c r="B46" s="258"/>
      <c r="C46" s="259"/>
      <c r="D46" s="259"/>
      <c r="E46" s="374" t="s">
        <v>325</v>
      </c>
      <c r="F46" s="374"/>
      <c r="G46" s="374"/>
      <c r="H46" s="374"/>
      <c r="I46" s="374"/>
      <c r="J46" s="374"/>
      <c r="K46" s="255"/>
    </row>
    <row r="47" spans="2:11" ht="15" customHeight="1">
      <c r="B47" s="258"/>
      <c r="C47" s="259"/>
      <c r="D47" s="259"/>
      <c r="E47" s="374" t="s">
        <v>326</v>
      </c>
      <c r="F47" s="374"/>
      <c r="G47" s="374"/>
      <c r="H47" s="374"/>
      <c r="I47" s="374"/>
      <c r="J47" s="374"/>
      <c r="K47" s="255"/>
    </row>
    <row r="48" spans="2:11" ht="15" customHeight="1">
      <c r="B48" s="258"/>
      <c r="C48" s="259"/>
      <c r="D48" s="259"/>
      <c r="E48" s="374" t="s">
        <v>327</v>
      </c>
      <c r="F48" s="374"/>
      <c r="G48" s="374"/>
      <c r="H48" s="374"/>
      <c r="I48" s="374"/>
      <c r="J48" s="374"/>
      <c r="K48" s="255"/>
    </row>
    <row r="49" spans="2:11" ht="15" customHeight="1">
      <c r="B49" s="258"/>
      <c r="C49" s="259"/>
      <c r="D49" s="374" t="s">
        <v>328</v>
      </c>
      <c r="E49" s="374"/>
      <c r="F49" s="374"/>
      <c r="G49" s="374"/>
      <c r="H49" s="374"/>
      <c r="I49" s="374"/>
      <c r="J49" s="374"/>
      <c r="K49" s="255"/>
    </row>
    <row r="50" spans="2:11" ht="25.5" customHeight="1">
      <c r="B50" s="254"/>
      <c r="C50" s="375" t="s">
        <v>329</v>
      </c>
      <c r="D50" s="375"/>
      <c r="E50" s="375"/>
      <c r="F50" s="375"/>
      <c r="G50" s="375"/>
      <c r="H50" s="375"/>
      <c r="I50" s="375"/>
      <c r="J50" s="375"/>
      <c r="K50" s="255"/>
    </row>
    <row r="51" spans="2:11" ht="5.25" customHeight="1">
      <c r="B51" s="254"/>
      <c r="C51" s="256"/>
      <c r="D51" s="256"/>
      <c r="E51" s="256"/>
      <c r="F51" s="256"/>
      <c r="G51" s="256"/>
      <c r="H51" s="256"/>
      <c r="I51" s="256"/>
      <c r="J51" s="256"/>
      <c r="K51" s="255"/>
    </row>
    <row r="52" spans="2:11" ht="15" customHeight="1">
      <c r="B52" s="254"/>
      <c r="C52" s="374" t="s">
        <v>330</v>
      </c>
      <c r="D52" s="374"/>
      <c r="E52" s="374"/>
      <c r="F52" s="374"/>
      <c r="G52" s="374"/>
      <c r="H52" s="374"/>
      <c r="I52" s="374"/>
      <c r="J52" s="374"/>
      <c r="K52" s="255"/>
    </row>
    <row r="53" spans="2:11" ht="15" customHeight="1">
      <c r="B53" s="254"/>
      <c r="C53" s="374" t="s">
        <v>331</v>
      </c>
      <c r="D53" s="374"/>
      <c r="E53" s="374"/>
      <c r="F53" s="374"/>
      <c r="G53" s="374"/>
      <c r="H53" s="374"/>
      <c r="I53" s="374"/>
      <c r="J53" s="374"/>
      <c r="K53" s="255"/>
    </row>
    <row r="54" spans="2:11" ht="12.75" customHeight="1">
      <c r="B54" s="254"/>
      <c r="C54" s="257"/>
      <c r="D54" s="257"/>
      <c r="E54" s="257"/>
      <c r="F54" s="257"/>
      <c r="G54" s="257"/>
      <c r="H54" s="257"/>
      <c r="I54" s="257"/>
      <c r="J54" s="257"/>
      <c r="K54" s="255"/>
    </row>
    <row r="55" spans="2:11" ht="15" customHeight="1">
      <c r="B55" s="254"/>
      <c r="C55" s="374" t="s">
        <v>332</v>
      </c>
      <c r="D55" s="374"/>
      <c r="E55" s="374"/>
      <c r="F55" s="374"/>
      <c r="G55" s="374"/>
      <c r="H55" s="374"/>
      <c r="I55" s="374"/>
      <c r="J55" s="374"/>
      <c r="K55" s="255"/>
    </row>
    <row r="56" spans="2:11" ht="15" customHeight="1">
      <c r="B56" s="254"/>
      <c r="C56" s="259"/>
      <c r="D56" s="374" t="s">
        <v>333</v>
      </c>
      <c r="E56" s="374"/>
      <c r="F56" s="374"/>
      <c r="G56" s="374"/>
      <c r="H56" s="374"/>
      <c r="I56" s="374"/>
      <c r="J56" s="374"/>
      <c r="K56" s="255"/>
    </row>
    <row r="57" spans="2:11" ht="15" customHeight="1">
      <c r="B57" s="254"/>
      <c r="C57" s="259"/>
      <c r="D57" s="374" t="s">
        <v>334</v>
      </c>
      <c r="E57" s="374"/>
      <c r="F57" s="374"/>
      <c r="G57" s="374"/>
      <c r="H57" s="374"/>
      <c r="I57" s="374"/>
      <c r="J57" s="374"/>
      <c r="K57" s="255"/>
    </row>
    <row r="58" spans="2:11" ht="15" customHeight="1">
      <c r="B58" s="254"/>
      <c r="C58" s="259"/>
      <c r="D58" s="374" t="s">
        <v>335</v>
      </c>
      <c r="E58" s="374"/>
      <c r="F58" s="374"/>
      <c r="G58" s="374"/>
      <c r="H58" s="374"/>
      <c r="I58" s="374"/>
      <c r="J58" s="374"/>
      <c r="K58" s="255"/>
    </row>
    <row r="59" spans="2:11" ht="15" customHeight="1">
      <c r="B59" s="254"/>
      <c r="C59" s="259"/>
      <c r="D59" s="374" t="s">
        <v>336</v>
      </c>
      <c r="E59" s="374"/>
      <c r="F59" s="374"/>
      <c r="G59" s="374"/>
      <c r="H59" s="374"/>
      <c r="I59" s="374"/>
      <c r="J59" s="374"/>
      <c r="K59" s="255"/>
    </row>
    <row r="60" spans="2:11" ht="15" customHeight="1">
      <c r="B60" s="254"/>
      <c r="C60" s="259"/>
      <c r="D60" s="373" t="s">
        <v>337</v>
      </c>
      <c r="E60" s="373"/>
      <c r="F60" s="373"/>
      <c r="G60" s="373"/>
      <c r="H60" s="373"/>
      <c r="I60" s="373"/>
      <c r="J60" s="373"/>
      <c r="K60" s="255"/>
    </row>
    <row r="61" spans="2:11" ht="15" customHeight="1">
      <c r="B61" s="254"/>
      <c r="C61" s="259"/>
      <c r="D61" s="374" t="s">
        <v>338</v>
      </c>
      <c r="E61" s="374"/>
      <c r="F61" s="374"/>
      <c r="G61" s="374"/>
      <c r="H61" s="374"/>
      <c r="I61" s="374"/>
      <c r="J61" s="374"/>
      <c r="K61" s="255"/>
    </row>
    <row r="62" spans="2:11" ht="12.75" customHeight="1">
      <c r="B62" s="254"/>
      <c r="C62" s="259"/>
      <c r="D62" s="259"/>
      <c r="E62" s="262"/>
      <c r="F62" s="259"/>
      <c r="G62" s="259"/>
      <c r="H62" s="259"/>
      <c r="I62" s="259"/>
      <c r="J62" s="259"/>
      <c r="K62" s="255"/>
    </row>
    <row r="63" spans="2:11" ht="15" customHeight="1">
      <c r="B63" s="254"/>
      <c r="C63" s="259"/>
      <c r="D63" s="374" t="s">
        <v>339</v>
      </c>
      <c r="E63" s="374"/>
      <c r="F63" s="374"/>
      <c r="G63" s="374"/>
      <c r="H63" s="374"/>
      <c r="I63" s="374"/>
      <c r="J63" s="374"/>
      <c r="K63" s="255"/>
    </row>
    <row r="64" spans="2:11" ht="15" customHeight="1">
      <c r="B64" s="254"/>
      <c r="C64" s="259"/>
      <c r="D64" s="373" t="s">
        <v>340</v>
      </c>
      <c r="E64" s="373"/>
      <c r="F64" s="373"/>
      <c r="G64" s="373"/>
      <c r="H64" s="373"/>
      <c r="I64" s="373"/>
      <c r="J64" s="373"/>
      <c r="K64" s="255"/>
    </row>
    <row r="65" spans="2:11" ht="15" customHeight="1">
      <c r="B65" s="254"/>
      <c r="C65" s="259"/>
      <c r="D65" s="374" t="s">
        <v>341</v>
      </c>
      <c r="E65" s="374"/>
      <c r="F65" s="374"/>
      <c r="G65" s="374"/>
      <c r="H65" s="374"/>
      <c r="I65" s="374"/>
      <c r="J65" s="374"/>
      <c r="K65" s="255"/>
    </row>
    <row r="66" spans="2:11" ht="15" customHeight="1">
      <c r="B66" s="254"/>
      <c r="C66" s="259"/>
      <c r="D66" s="374" t="s">
        <v>342</v>
      </c>
      <c r="E66" s="374"/>
      <c r="F66" s="374"/>
      <c r="G66" s="374"/>
      <c r="H66" s="374"/>
      <c r="I66" s="374"/>
      <c r="J66" s="374"/>
      <c r="K66" s="255"/>
    </row>
    <row r="67" spans="2:11" ht="15" customHeight="1">
      <c r="B67" s="254"/>
      <c r="C67" s="259"/>
      <c r="D67" s="374" t="s">
        <v>343</v>
      </c>
      <c r="E67" s="374"/>
      <c r="F67" s="374"/>
      <c r="G67" s="374"/>
      <c r="H67" s="374"/>
      <c r="I67" s="374"/>
      <c r="J67" s="374"/>
      <c r="K67" s="255"/>
    </row>
    <row r="68" spans="2:11" ht="15" customHeight="1">
      <c r="B68" s="254"/>
      <c r="C68" s="259"/>
      <c r="D68" s="374" t="s">
        <v>344</v>
      </c>
      <c r="E68" s="374"/>
      <c r="F68" s="374"/>
      <c r="G68" s="374"/>
      <c r="H68" s="374"/>
      <c r="I68" s="374"/>
      <c r="J68" s="374"/>
      <c r="K68" s="255"/>
    </row>
    <row r="69" spans="2:11" ht="12.75" customHeight="1">
      <c r="B69" s="263"/>
      <c r="C69" s="264"/>
      <c r="D69" s="264"/>
      <c r="E69" s="264"/>
      <c r="F69" s="264"/>
      <c r="G69" s="264"/>
      <c r="H69" s="264"/>
      <c r="I69" s="264"/>
      <c r="J69" s="264"/>
      <c r="K69" s="265"/>
    </row>
    <row r="70" spans="2:11" ht="18.75" customHeight="1">
      <c r="B70" s="266"/>
      <c r="C70" s="266"/>
      <c r="D70" s="266"/>
      <c r="E70" s="266"/>
      <c r="F70" s="266"/>
      <c r="G70" s="266"/>
      <c r="H70" s="266"/>
      <c r="I70" s="266"/>
      <c r="J70" s="266"/>
      <c r="K70" s="267"/>
    </row>
    <row r="71" spans="2:11" ht="18.75" customHeight="1">
      <c r="B71" s="267"/>
      <c r="C71" s="267"/>
      <c r="D71" s="267"/>
      <c r="E71" s="267"/>
      <c r="F71" s="267"/>
      <c r="G71" s="267"/>
      <c r="H71" s="267"/>
      <c r="I71" s="267"/>
      <c r="J71" s="267"/>
      <c r="K71" s="267"/>
    </row>
    <row r="72" spans="2:11" ht="7.5" customHeight="1">
      <c r="B72" s="268"/>
      <c r="C72" s="269"/>
      <c r="D72" s="269"/>
      <c r="E72" s="269"/>
      <c r="F72" s="269"/>
      <c r="G72" s="269"/>
      <c r="H72" s="269"/>
      <c r="I72" s="269"/>
      <c r="J72" s="269"/>
      <c r="K72" s="270"/>
    </row>
    <row r="73" spans="2:11" ht="45" customHeight="1">
      <c r="B73" s="271"/>
      <c r="C73" s="372" t="s">
        <v>80</v>
      </c>
      <c r="D73" s="372"/>
      <c r="E73" s="372"/>
      <c r="F73" s="372"/>
      <c r="G73" s="372"/>
      <c r="H73" s="372"/>
      <c r="I73" s="372"/>
      <c r="J73" s="372"/>
      <c r="K73" s="272"/>
    </row>
    <row r="74" spans="2:11" ht="17.25" customHeight="1">
      <c r="B74" s="271"/>
      <c r="C74" s="273" t="s">
        <v>345</v>
      </c>
      <c r="D74" s="273"/>
      <c r="E74" s="273"/>
      <c r="F74" s="273" t="s">
        <v>346</v>
      </c>
      <c r="G74" s="274"/>
      <c r="H74" s="273" t="s">
        <v>109</v>
      </c>
      <c r="I74" s="273" t="s">
        <v>54</v>
      </c>
      <c r="J74" s="273" t="s">
        <v>347</v>
      </c>
      <c r="K74" s="272"/>
    </row>
    <row r="75" spans="2:11" ht="17.25" customHeight="1">
      <c r="B75" s="271"/>
      <c r="C75" s="275" t="s">
        <v>348</v>
      </c>
      <c r="D75" s="275"/>
      <c r="E75" s="275"/>
      <c r="F75" s="276" t="s">
        <v>349</v>
      </c>
      <c r="G75" s="277"/>
      <c r="H75" s="275"/>
      <c r="I75" s="275"/>
      <c r="J75" s="275" t="s">
        <v>350</v>
      </c>
      <c r="K75" s="272"/>
    </row>
    <row r="76" spans="2:11" ht="5.25" customHeight="1">
      <c r="B76" s="271"/>
      <c r="C76" s="278"/>
      <c r="D76" s="278"/>
      <c r="E76" s="278"/>
      <c r="F76" s="278"/>
      <c r="G76" s="279"/>
      <c r="H76" s="278"/>
      <c r="I76" s="278"/>
      <c r="J76" s="278"/>
      <c r="K76" s="272"/>
    </row>
    <row r="77" spans="2:11" ht="15" customHeight="1">
      <c r="B77" s="271"/>
      <c r="C77" s="261" t="s">
        <v>50</v>
      </c>
      <c r="D77" s="278"/>
      <c r="E77" s="278"/>
      <c r="F77" s="280" t="s">
        <v>351</v>
      </c>
      <c r="G77" s="279"/>
      <c r="H77" s="261" t="s">
        <v>352</v>
      </c>
      <c r="I77" s="261" t="s">
        <v>353</v>
      </c>
      <c r="J77" s="261">
        <v>20</v>
      </c>
      <c r="K77" s="272"/>
    </row>
    <row r="78" spans="2:11" ht="15" customHeight="1">
      <c r="B78" s="271"/>
      <c r="C78" s="261" t="s">
        <v>354</v>
      </c>
      <c r="D78" s="261"/>
      <c r="E78" s="261"/>
      <c r="F78" s="280" t="s">
        <v>351</v>
      </c>
      <c r="G78" s="279"/>
      <c r="H78" s="261" t="s">
        <v>355</v>
      </c>
      <c r="I78" s="261" t="s">
        <v>353</v>
      </c>
      <c r="J78" s="261">
        <v>120</v>
      </c>
      <c r="K78" s="272"/>
    </row>
    <row r="79" spans="2:11" ht="15" customHeight="1">
      <c r="B79" s="281"/>
      <c r="C79" s="261" t="s">
        <v>356</v>
      </c>
      <c r="D79" s="261"/>
      <c r="E79" s="261"/>
      <c r="F79" s="280" t="s">
        <v>357</v>
      </c>
      <c r="G79" s="279"/>
      <c r="H79" s="261" t="s">
        <v>358</v>
      </c>
      <c r="I79" s="261" t="s">
        <v>353</v>
      </c>
      <c r="J79" s="261">
        <v>50</v>
      </c>
      <c r="K79" s="272"/>
    </row>
    <row r="80" spans="2:11" ht="15" customHeight="1">
      <c r="B80" s="281"/>
      <c r="C80" s="261" t="s">
        <v>359</v>
      </c>
      <c r="D80" s="261"/>
      <c r="E80" s="261"/>
      <c r="F80" s="280" t="s">
        <v>351</v>
      </c>
      <c r="G80" s="279"/>
      <c r="H80" s="261" t="s">
        <v>360</v>
      </c>
      <c r="I80" s="261" t="s">
        <v>361</v>
      </c>
      <c r="J80" s="261"/>
      <c r="K80" s="272"/>
    </row>
    <row r="81" spans="2:11" ht="15" customHeight="1">
      <c r="B81" s="281"/>
      <c r="C81" s="282" t="s">
        <v>362</v>
      </c>
      <c r="D81" s="282"/>
      <c r="E81" s="282"/>
      <c r="F81" s="283" t="s">
        <v>357</v>
      </c>
      <c r="G81" s="282"/>
      <c r="H81" s="282" t="s">
        <v>363</v>
      </c>
      <c r="I81" s="282" t="s">
        <v>353</v>
      </c>
      <c r="J81" s="282">
        <v>15</v>
      </c>
      <c r="K81" s="272"/>
    </row>
    <row r="82" spans="2:11" ht="15" customHeight="1">
      <c r="B82" s="281"/>
      <c r="C82" s="282" t="s">
        <v>364</v>
      </c>
      <c r="D82" s="282"/>
      <c r="E82" s="282"/>
      <c r="F82" s="283" t="s">
        <v>357</v>
      </c>
      <c r="G82" s="282"/>
      <c r="H82" s="282" t="s">
        <v>365</v>
      </c>
      <c r="I82" s="282" t="s">
        <v>353</v>
      </c>
      <c r="J82" s="282">
        <v>15</v>
      </c>
      <c r="K82" s="272"/>
    </row>
    <row r="83" spans="2:11" ht="15" customHeight="1">
      <c r="B83" s="281"/>
      <c r="C83" s="282" t="s">
        <v>366</v>
      </c>
      <c r="D83" s="282"/>
      <c r="E83" s="282"/>
      <c r="F83" s="283" t="s">
        <v>357</v>
      </c>
      <c r="G83" s="282"/>
      <c r="H83" s="282" t="s">
        <v>367</v>
      </c>
      <c r="I83" s="282" t="s">
        <v>353</v>
      </c>
      <c r="J83" s="282">
        <v>20</v>
      </c>
      <c r="K83" s="272"/>
    </row>
    <row r="84" spans="2:11" ht="15" customHeight="1">
      <c r="B84" s="281"/>
      <c r="C84" s="282" t="s">
        <v>368</v>
      </c>
      <c r="D84" s="282"/>
      <c r="E84" s="282"/>
      <c r="F84" s="283" t="s">
        <v>357</v>
      </c>
      <c r="G84" s="282"/>
      <c r="H84" s="282" t="s">
        <v>369</v>
      </c>
      <c r="I84" s="282" t="s">
        <v>353</v>
      </c>
      <c r="J84" s="282">
        <v>20</v>
      </c>
      <c r="K84" s="272"/>
    </row>
    <row r="85" spans="2:11" ht="15" customHeight="1">
      <c r="B85" s="281"/>
      <c r="C85" s="261" t="s">
        <v>370</v>
      </c>
      <c r="D85" s="261"/>
      <c r="E85" s="261"/>
      <c r="F85" s="280" t="s">
        <v>357</v>
      </c>
      <c r="G85" s="279"/>
      <c r="H85" s="261" t="s">
        <v>371</v>
      </c>
      <c r="I85" s="261" t="s">
        <v>353</v>
      </c>
      <c r="J85" s="261">
        <v>50</v>
      </c>
      <c r="K85" s="272"/>
    </row>
    <row r="86" spans="2:11" ht="15" customHeight="1">
      <c r="B86" s="281"/>
      <c r="C86" s="261" t="s">
        <v>372</v>
      </c>
      <c r="D86" s="261"/>
      <c r="E86" s="261"/>
      <c r="F86" s="280" t="s">
        <v>357</v>
      </c>
      <c r="G86" s="279"/>
      <c r="H86" s="261" t="s">
        <v>373</v>
      </c>
      <c r="I86" s="261" t="s">
        <v>353</v>
      </c>
      <c r="J86" s="261">
        <v>20</v>
      </c>
      <c r="K86" s="272"/>
    </row>
    <row r="87" spans="2:11" ht="15" customHeight="1">
      <c r="B87" s="281"/>
      <c r="C87" s="261" t="s">
        <v>374</v>
      </c>
      <c r="D87" s="261"/>
      <c r="E87" s="261"/>
      <c r="F87" s="280" t="s">
        <v>357</v>
      </c>
      <c r="G87" s="279"/>
      <c r="H87" s="261" t="s">
        <v>375</v>
      </c>
      <c r="I87" s="261" t="s">
        <v>353</v>
      </c>
      <c r="J87" s="261">
        <v>20</v>
      </c>
      <c r="K87" s="272"/>
    </row>
    <row r="88" spans="2:11" ht="15" customHeight="1">
      <c r="B88" s="281"/>
      <c r="C88" s="261" t="s">
        <v>376</v>
      </c>
      <c r="D88" s="261"/>
      <c r="E88" s="261"/>
      <c r="F88" s="280" t="s">
        <v>357</v>
      </c>
      <c r="G88" s="279"/>
      <c r="H88" s="261" t="s">
        <v>377</v>
      </c>
      <c r="I88" s="261" t="s">
        <v>353</v>
      </c>
      <c r="J88" s="261">
        <v>50</v>
      </c>
      <c r="K88" s="272"/>
    </row>
    <row r="89" spans="2:11" ht="15" customHeight="1">
      <c r="B89" s="281"/>
      <c r="C89" s="261" t="s">
        <v>378</v>
      </c>
      <c r="D89" s="261"/>
      <c r="E89" s="261"/>
      <c r="F89" s="280" t="s">
        <v>357</v>
      </c>
      <c r="G89" s="279"/>
      <c r="H89" s="261" t="s">
        <v>378</v>
      </c>
      <c r="I89" s="261" t="s">
        <v>353</v>
      </c>
      <c r="J89" s="261">
        <v>50</v>
      </c>
      <c r="K89" s="272"/>
    </row>
    <row r="90" spans="2:11" ht="15" customHeight="1">
      <c r="B90" s="281"/>
      <c r="C90" s="261" t="s">
        <v>114</v>
      </c>
      <c r="D90" s="261"/>
      <c r="E90" s="261"/>
      <c r="F90" s="280" t="s">
        <v>357</v>
      </c>
      <c r="G90" s="279"/>
      <c r="H90" s="261" t="s">
        <v>379</v>
      </c>
      <c r="I90" s="261" t="s">
        <v>353</v>
      </c>
      <c r="J90" s="261">
        <v>255</v>
      </c>
      <c r="K90" s="272"/>
    </row>
    <row r="91" spans="2:11" ht="15" customHeight="1">
      <c r="B91" s="281"/>
      <c r="C91" s="261" t="s">
        <v>380</v>
      </c>
      <c r="D91" s="261"/>
      <c r="E91" s="261"/>
      <c r="F91" s="280" t="s">
        <v>351</v>
      </c>
      <c r="G91" s="279"/>
      <c r="H91" s="261" t="s">
        <v>381</v>
      </c>
      <c r="I91" s="261" t="s">
        <v>382</v>
      </c>
      <c r="J91" s="261"/>
      <c r="K91" s="272"/>
    </row>
    <row r="92" spans="2:11" ht="15" customHeight="1">
      <c r="B92" s="281"/>
      <c r="C92" s="261" t="s">
        <v>383</v>
      </c>
      <c r="D92" s="261"/>
      <c r="E92" s="261"/>
      <c r="F92" s="280" t="s">
        <v>351</v>
      </c>
      <c r="G92" s="279"/>
      <c r="H92" s="261" t="s">
        <v>384</v>
      </c>
      <c r="I92" s="261" t="s">
        <v>385</v>
      </c>
      <c r="J92" s="261"/>
      <c r="K92" s="272"/>
    </row>
    <row r="93" spans="2:11" ht="15" customHeight="1">
      <c r="B93" s="281"/>
      <c r="C93" s="261" t="s">
        <v>386</v>
      </c>
      <c r="D93" s="261"/>
      <c r="E93" s="261"/>
      <c r="F93" s="280" t="s">
        <v>351</v>
      </c>
      <c r="G93" s="279"/>
      <c r="H93" s="261" t="s">
        <v>386</v>
      </c>
      <c r="I93" s="261" t="s">
        <v>385</v>
      </c>
      <c r="J93" s="261"/>
      <c r="K93" s="272"/>
    </row>
    <row r="94" spans="2:11" ht="15" customHeight="1">
      <c r="B94" s="281"/>
      <c r="C94" s="261" t="s">
        <v>35</v>
      </c>
      <c r="D94" s="261"/>
      <c r="E94" s="261"/>
      <c r="F94" s="280" t="s">
        <v>351</v>
      </c>
      <c r="G94" s="279"/>
      <c r="H94" s="261" t="s">
        <v>387</v>
      </c>
      <c r="I94" s="261" t="s">
        <v>385</v>
      </c>
      <c r="J94" s="261"/>
      <c r="K94" s="272"/>
    </row>
    <row r="95" spans="2:11" ht="15" customHeight="1">
      <c r="B95" s="281"/>
      <c r="C95" s="261" t="s">
        <v>45</v>
      </c>
      <c r="D95" s="261"/>
      <c r="E95" s="261"/>
      <c r="F95" s="280" t="s">
        <v>351</v>
      </c>
      <c r="G95" s="279"/>
      <c r="H95" s="261" t="s">
        <v>388</v>
      </c>
      <c r="I95" s="261" t="s">
        <v>385</v>
      </c>
      <c r="J95" s="261"/>
      <c r="K95" s="272"/>
    </row>
    <row r="96" spans="2:11" ht="15" customHeight="1">
      <c r="B96" s="284"/>
      <c r="C96" s="285"/>
      <c r="D96" s="285"/>
      <c r="E96" s="285"/>
      <c r="F96" s="285"/>
      <c r="G96" s="285"/>
      <c r="H96" s="285"/>
      <c r="I96" s="285"/>
      <c r="J96" s="285"/>
      <c r="K96" s="286"/>
    </row>
    <row r="97" spans="2:11" ht="18.75" customHeight="1">
      <c r="B97" s="287"/>
      <c r="C97" s="288"/>
      <c r="D97" s="288"/>
      <c r="E97" s="288"/>
      <c r="F97" s="288"/>
      <c r="G97" s="288"/>
      <c r="H97" s="288"/>
      <c r="I97" s="288"/>
      <c r="J97" s="288"/>
      <c r="K97" s="287"/>
    </row>
    <row r="98" spans="2:11" ht="18.75" customHeight="1">
      <c r="B98" s="267"/>
      <c r="C98" s="267"/>
      <c r="D98" s="267"/>
      <c r="E98" s="267"/>
      <c r="F98" s="267"/>
      <c r="G98" s="267"/>
      <c r="H98" s="267"/>
      <c r="I98" s="267"/>
      <c r="J98" s="267"/>
      <c r="K98" s="267"/>
    </row>
    <row r="99" spans="2:11" ht="7.5" customHeight="1">
      <c r="B99" s="268"/>
      <c r="C99" s="269"/>
      <c r="D99" s="269"/>
      <c r="E99" s="269"/>
      <c r="F99" s="269"/>
      <c r="G99" s="269"/>
      <c r="H99" s="269"/>
      <c r="I99" s="269"/>
      <c r="J99" s="269"/>
      <c r="K99" s="270"/>
    </row>
    <row r="100" spans="2:11" ht="45" customHeight="1">
      <c r="B100" s="271"/>
      <c r="C100" s="372" t="s">
        <v>389</v>
      </c>
      <c r="D100" s="372"/>
      <c r="E100" s="372"/>
      <c r="F100" s="372"/>
      <c r="G100" s="372"/>
      <c r="H100" s="372"/>
      <c r="I100" s="372"/>
      <c r="J100" s="372"/>
      <c r="K100" s="272"/>
    </row>
    <row r="101" spans="2:11" ht="17.25" customHeight="1">
      <c r="B101" s="271"/>
      <c r="C101" s="273" t="s">
        <v>345</v>
      </c>
      <c r="D101" s="273"/>
      <c r="E101" s="273"/>
      <c r="F101" s="273" t="s">
        <v>346</v>
      </c>
      <c r="G101" s="274"/>
      <c r="H101" s="273" t="s">
        <v>109</v>
      </c>
      <c r="I101" s="273" t="s">
        <v>54</v>
      </c>
      <c r="J101" s="273" t="s">
        <v>347</v>
      </c>
      <c r="K101" s="272"/>
    </row>
    <row r="102" spans="2:11" ht="17.25" customHeight="1">
      <c r="B102" s="271"/>
      <c r="C102" s="275" t="s">
        <v>348</v>
      </c>
      <c r="D102" s="275"/>
      <c r="E102" s="275"/>
      <c r="F102" s="276" t="s">
        <v>349</v>
      </c>
      <c r="G102" s="277"/>
      <c r="H102" s="275"/>
      <c r="I102" s="275"/>
      <c r="J102" s="275" t="s">
        <v>350</v>
      </c>
      <c r="K102" s="272"/>
    </row>
    <row r="103" spans="2:11" ht="5.25" customHeight="1">
      <c r="B103" s="271"/>
      <c r="C103" s="273"/>
      <c r="D103" s="273"/>
      <c r="E103" s="273"/>
      <c r="F103" s="273"/>
      <c r="G103" s="289"/>
      <c r="H103" s="273"/>
      <c r="I103" s="273"/>
      <c r="J103" s="273"/>
      <c r="K103" s="272"/>
    </row>
    <row r="104" spans="2:11" ht="15" customHeight="1">
      <c r="B104" s="271"/>
      <c r="C104" s="261" t="s">
        <v>50</v>
      </c>
      <c r="D104" s="278"/>
      <c r="E104" s="278"/>
      <c r="F104" s="280" t="s">
        <v>351</v>
      </c>
      <c r="G104" s="289"/>
      <c r="H104" s="261" t="s">
        <v>390</v>
      </c>
      <c r="I104" s="261" t="s">
        <v>353</v>
      </c>
      <c r="J104" s="261">
        <v>20</v>
      </c>
      <c r="K104" s="272"/>
    </row>
    <row r="105" spans="2:11" ht="15" customHeight="1">
      <c r="B105" s="271"/>
      <c r="C105" s="261" t="s">
        <v>354</v>
      </c>
      <c r="D105" s="261"/>
      <c r="E105" s="261"/>
      <c r="F105" s="280" t="s">
        <v>351</v>
      </c>
      <c r="G105" s="261"/>
      <c r="H105" s="261" t="s">
        <v>390</v>
      </c>
      <c r="I105" s="261" t="s">
        <v>353</v>
      </c>
      <c r="J105" s="261">
        <v>120</v>
      </c>
      <c r="K105" s="272"/>
    </row>
    <row r="106" spans="2:11" ht="15" customHeight="1">
      <c r="B106" s="281"/>
      <c r="C106" s="261" t="s">
        <v>356</v>
      </c>
      <c r="D106" s="261"/>
      <c r="E106" s="261"/>
      <c r="F106" s="280" t="s">
        <v>357</v>
      </c>
      <c r="G106" s="261"/>
      <c r="H106" s="261" t="s">
        <v>390</v>
      </c>
      <c r="I106" s="261" t="s">
        <v>353</v>
      </c>
      <c r="J106" s="261">
        <v>50</v>
      </c>
      <c r="K106" s="272"/>
    </row>
    <row r="107" spans="2:11" ht="15" customHeight="1">
      <c r="B107" s="281"/>
      <c r="C107" s="261" t="s">
        <v>359</v>
      </c>
      <c r="D107" s="261"/>
      <c r="E107" s="261"/>
      <c r="F107" s="280" t="s">
        <v>351</v>
      </c>
      <c r="G107" s="261"/>
      <c r="H107" s="261" t="s">
        <v>390</v>
      </c>
      <c r="I107" s="261" t="s">
        <v>361</v>
      </c>
      <c r="J107" s="261"/>
      <c r="K107" s="272"/>
    </row>
    <row r="108" spans="2:11" ht="15" customHeight="1">
      <c r="B108" s="281"/>
      <c r="C108" s="261" t="s">
        <v>370</v>
      </c>
      <c r="D108" s="261"/>
      <c r="E108" s="261"/>
      <c r="F108" s="280" t="s">
        <v>357</v>
      </c>
      <c r="G108" s="261"/>
      <c r="H108" s="261" t="s">
        <v>390</v>
      </c>
      <c r="I108" s="261" t="s">
        <v>353</v>
      </c>
      <c r="J108" s="261">
        <v>50</v>
      </c>
      <c r="K108" s="272"/>
    </row>
    <row r="109" spans="2:11" ht="15" customHeight="1">
      <c r="B109" s="281"/>
      <c r="C109" s="261" t="s">
        <v>378</v>
      </c>
      <c r="D109" s="261"/>
      <c r="E109" s="261"/>
      <c r="F109" s="280" t="s">
        <v>357</v>
      </c>
      <c r="G109" s="261"/>
      <c r="H109" s="261" t="s">
        <v>390</v>
      </c>
      <c r="I109" s="261" t="s">
        <v>353</v>
      </c>
      <c r="J109" s="261">
        <v>50</v>
      </c>
      <c r="K109" s="272"/>
    </row>
    <row r="110" spans="2:11" ht="15" customHeight="1">
      <c r="B110" s="281"/>
      <c r="C110" s="261" t="s">
        <v>376</v>
      </c>
      <c r="D110" s="261"/>
      <c r="E110" s="261"/>
      <c r="F110" s="280" t="s">
        <v>357</v>
      </c>
      <c r="G110" s="261"/>
      <c r="H110" s="261" t="s">
        <v>390</v>
      </c>
      <c r="I110" s="261" t="s">
        <v>353</v>
      </c>
      <c r="J110" s="261">
        <v>50</v>
      </c>
      <c r="K110" s="272"/>
    </row>
    <row r="111" spans="2:11" ht="15" customHeight="1">
      <c r="B111" s="281"/>
      <c r="C111" s="261" t="s">
        <v>50</v>
      </c>
      <c r="D111" s="261"/>
      <c r="E111" s="261"/>
      <c r="F111" s="280" t="s">
        <v>351</v>
      </c>
      <c r="G111" s="261"/>
      <c r="H111" s="261" t="s">
        <v>391</v>
      </c>
      <c r="I111" s="261" t="s">
        <v>353</v>
      </c>
      <c r="J111" s="261">
        <v>20</v>
      </c>
      <c r="K111" s="272"/>
    </row>
    <row r="112" spans="2:11" ht="15" customHeight="1">
      <c r="B112" s="281"/>
      <c r="C112" s="261" t="s">
        <v>392</v>
      </c>
      <c r="D112" s="261"/>
      <c r="E112" s="261"/>
      <c r="F112" s="280" t="s">
        <v>351</v>
      </c>
      <c r="G112" s="261"/>
      <c r="H112" s="261" t="s">
        <v>393</v>
      </c>
      <c r="I112" s="261" t="s">
        <v>353</v>
      </c>
      <c r="J112" s="261">
        <v>120</v>
      </c>
      <c r="K112" s="272"/>
    </row>
    <row r="113" spans="2:11" ht="15" customHeight="1">
      <c r="B113" s="281"/>
      <c r="C113" s="261" t="s">
        <v>35</v>
      </c>
      <c r="D113" s="261"/>
      <c r="E113" s="261"/>
      <c r="F113" s="280" t="s">
        <v>351</v>
      </c>
      <c r="G113" s="261"/>
      <c r="H113" s="261" t="s">
        <v>394</v>
      </c>
      <c r="I113" s="261" t="s">
        <v>385</v>
      </c>
      <c r="J113" s="261"/>
      <c r="K113" s="272"/>
    </row>
    <row r="114" spans="2:11" ht="15" customHeight="1">
      <c r="B114" s="281"/>
      <c r="C114" s="261" t="s">
        <v>45</v>
      </c>
      <c r="D114" s="261"/>
      <c r="E114" s="261"/>
      <c r="F114" s="280" t="s">
        <v>351</v>
      </c>
      <c r="G114" s="261"/>
      <c r="H114" s="261" t="s">
        <v>395</v>
      </c>
      <c r="I114" s="261" t="s">
        <v>385</v>
      </c>
      <c r="J114" s="261"/>
      <c r="K114" s="272"/>
    </row>
    <row r="115" spans="2:11" ht="15" customHeight="1">
      <c r="B115" s="281"/>
      <c r="C115" s="261" t="s">
        <v>54</v>
      </c>
      <c r="D115" s="261"/>
      <c r="E115" s="261"/>
      <c r="F115" s="280" t="s">
        <v>351</v>
      </c>
      <c r="G115" s="261"/>
      <c r="H115" s="261" t="s">
        <v>396</v>
      </c>
      <c r="I115" s="261" t="s">
        <v>397</v>
      </c>
      <c r="J115" s="261"/>
      <c r="K115" s="272"/>
    </row>
    <row r="116" spans="2:11" ht="15" customHeight="1">
      <c r="B116" s="284"/>
      <c r="C116" s="290"/>
      <c r="D116" s="290"/>
      <c r="E116" s="290"/>
      <c r="F116" s="290"/>
      <c r="G116" s="290"/>
      <c r="H116" s="290"/>
      <c r="I116" s="290"/>
      <c r="J116" s="290"/>
      <c r="K116" s="286"/>
    </row>
    <row r="117" spans="2:11" ht="18.75" customHeight="1">
      <c r="B117" s="291"/>
      <c r="C117" s="257"/>
      <c r="D117" s="257"/>
      <c r="E117" s="257"/>
      <c r="F117" s="292"/>
      <c r="G117" s="257"/>
      <c r="H117" s="257"/>
      <c r="I117" s="257"/>
      <c r="J117" s="257"/>
      <c r="K117" s="291"/>
    </row>
    <row r="118" spans="2:11" ht="18.75" customHeight="1">
      <c r="B118" s="267"/>
      <c r="C118" s="267"/>
      <c r="D118" s="267"/>
      <c r="E118" s="267"/>
      <c r="F118" s="267"/>
      <c r="G118" s="267"/>
      <c r="H118" s="267"/>
      <c r="I118" s="267"/>
      <c r="J118" s="267"/>
      <c r="K118" s="267"/>
    </row>
    <row r="119" spans="2:11" ht="7.5" customHeight="1">
      <c r="B119" s="293"/>
      <c r="C119" s="294"/>
      <c r="D119" s="294"/>
      <c r="E119" s="294"/>
      <c r="F119" s="294"/>
      <c r="G119" s="294"/>
      <c r="H119" s="294"/>
      <c r="I119" s="294"/>
      <c r="J119" s="294"/>
      <c r="K119" s="295"/>
    </row>
    <row r="120" spans="2:11" ht="45" customHeight="1">
      <c r="B120" s="296"/>
      <c r="C120" s="371" t="s">
        <v>398</v>
      </c>
      <c r="D120" s="371"/>
      <c r="E120" s="371"/>
      <c r="F120" s="371"/>
      <c r="G120" s="371"/>
      <c r="H120" s="371"/>
      <c r="I120" s="371"/>
      <c r="J120" s="371"/>
      <c r="K120" s="297"/>
    </row>
    <row r="121" spans="2:11" ht="17.25" customHeight="1">
      <c r="B121" s="298"/>
      <c r="C121" s="273" t="s">
        <v>345</v>
      </c>
      <c r="D121" s="273"/>
      <c r="E121" s="273"/>
      <c r="F121" s="273" t="s">
        <v>346</v>
      </c>
      <c r="G121" s="274"/>
      <c r="H121" s="273" t="s">
        <v>109</v>
      </c>
      <c r="I121" s="273" t="s">
        <v>54</v>
      </c>
      <c r="J121" s="273" t="s">
        <v>347</v>
      </c>
      <c r="K121" s="299"/>
    </row>
    <row r="122" spans="2:11" ht="17.25" customHeight="1">
      <c r="B122" s="298"/>
      <c r="C122" s="275" t="s">
        <v>348</v>
      </c>
      <c r="D122" s="275"/>
      <c r="E122" s="275"/>
      <c r="F122" s="276" t="s">
        <v>349</v>
      </c>
      <c r="G122" s="277"/>
      <c r="H122" s="275"/>
      <c r="I122" s="275"/>
      <c r="J122" s="275" t="s">
        <v>350</v>
      </c>
      <c r="K122" s="299"/>
    </row>
    <row r="123" spans="2:11" ht="5.25" customHeight="1">
      <c r="B123" s="300"/>
      <c r="C123" s="278"/>
      <c r="D123" s="278"/>
      <c r="E123" s="278"/>
      <c r="F123" s="278"/>
      <c r="G123" s="261"/>
      <c r="H123" s="278"/>
      <c r="I123" s="278"/>
      <c r="J123" s="278"/>
      <c r="K123" s="301"/>
    </row>
    <row r="124" spans="2:11" ht="15" customHeight="1">
      <c r="B124" s="300"/>
      <c r="C124" s="261" t="s">
        <v>354</v>
      </c>
      <c r="D124" s="278"/>
      <c r="E124" s="278"/>
      <c r="F124" s="280" t="s">
        <v>351</v>
      </c>
      <c r="G124" s="261"/>
      <c r="H124" s="261" t="s">
        <v>390</v>
      </c>
      <c r="I124" s="261" t="s">
        <v>353</v>
      </c>
      <c r="J124" s="261">
        <v>120</v>
      </c>
      <c r="K124" s="302"/>
    </row>
    <row r="125" spans="2:11" ht="15" customHeight="1">
      <c r="B125" s="300"/>
      <c r="C125" s="261" t="s">
        <v>399</v>
      </c>
      <c r="D125" s="261"/>
      <c r="E125" s="261"/>
      <c r="F125" s="280" t="s">
        <v>351</v>
      </c>
      <c r="G125" s="261"/>
      <c r="H125" s="261" t="s">
        <v>400</v>
      </c>
      <c r="I125" s="261" t="s">
        <v>353</v>
      </c>
      <c r="J125" s="261" t="s">
        <v>401</v>
      </c>
      <c r="K125" s="302"/>
    </row>
    <row r="126" spans="2:11" ht="15" customHeight="1">
      <c r="B126" s="300"/>
      <c r="C126" s="261" t="s">
        <v>300</v>
      </c>
      <c r="D126" s="261"/>
      <c r="E126" s="261"/>
      <c r="F126" s="280" t="s">
        <v>351</v>
      </c>
      <c r="G126" s="261"/>
      <c r="H126" s="261" t="s">
        <v>402</v>
      </c>
      <c r="I126" s="261" t="s">
        <v>353</v>
      </c>
      <c r="J126" s="261" t="s">
        <v>401</v>
      </c>
      <c r="K126" s="302"/>
    </row>
    <row r="127" spans="2:11" ht="15" customHeight="1">
      <c r="B127" s="300"/>
      <c r="C127" s="261" t="s">
        <v>362</v>
      </c>
      <c r="D127" s="261"/>
      <c r="E127" s="261"/>
      <c r="F127" s="280" t="s">
        <v>357</v>
      </c>
      <c r="G127" s="261"/>
      <c r="H127" s="261" t="s">
        <v>363</v>
      </c>
      <c r="I127" s="261" t="s">
        <v>353</v>
      </c>
      <c r="J127" s="261">
        <v>15</v>
      </c>
      <c r="K127" s="302"/>
    </row>
    <row r="128" spans="2:11" ht="15" customHeight="1">
      <c r="B128" s="300"/>
      <c r="C128" s="282" t="s">
        <v>364</v>
      </c>
      <c r="D128" s="282"/>
      <c r="E128" s="282"/>
      <c r="F128" s="283" t="s">
        <v>357</v>
      </c>
      <c r="G128" s="282"/>
      <c r="H128" s="282" t="s">
        <v>365</v>
      </c>
      <c r="I128" s="282" t="s">
        <v>353</v>
      </c>
      <c r="J128" s="282">
        <v>15</v>
      </c>
      <c r="K128" s="302"/>
    </row>
    <row r="129" spans="2:11" ht="15" customHeight="1">
      <c r="B129" s="300"/>
      <c r="C129" s="282" t="s">
        <v>366</v>
      </c>
      <c r="D129" s="282"/>
      <c r="E129" s="282"/>
      <c r="F129" s="283" t="s">
        <v>357</v>
      </c>
      <c r="G129" s="282"/>
      <c r="H129" s="282" t="s">
        <v>367</v>
      </c>
      <c r="I129" s="282" t="s">
        <v>353</v>
      </c>
      <c r="J129" s="282">
        <v>20</v>
      </c>
      <c r="K129" s="302"/>
    </row>
    <row r="130" spans="2:11" ht="15" customHeight="1">
      <c r="B130" s="300"/>
      <c r="C130" s="282" t="s">
        <v>368</v>
      </c>
      <c r="D130" s="282"/>
      <c r="E130" s="282"/>
      <c r="F130" s="283" t="s">
        <v>357</v>
      </c>
      <c r="G130" s="282"/>
      <c r="H130" s="282" t="s">
        <v>369</v>
      </c>
      <c r="I130" s="282" t="s">
        <v>353</v>
      </c>
      <c r="J130" s="282">
        <v>20</v>
      </c>
      <c r="K130" s="302"/>
    </row>
    <row r="131" spans="2:11" ht="15" customHeight="1">
      <c r="B131" s="300"/>
      <c r="C131" s="261" t="s">
        <v>356</v>
      </c>
      <c r="D131" s="261"/>
      <c r="E131" s="261"/>
      <c r="F131" s="280" t="s">
        <v>357</v>
      </c>
      <c r="G131" s="261"/>
      <c r="H131" s="261" t="s">
        <v>390</v>
      </c>
      <c r="I131" s="261" t="s">
        <v>353</v>
      </c>
      <c r="J131" s="261">
        <v>50</v>
      </c>
      <c r="K131" s="302"/>
    </row>
    <row r="132" spans="2:11" ht="15" customHeight="1">
      <c r="B132" s="300"/>
      <c r="C132" s="261" t="s">
        <v>370</v>
      </c>
      <c r="D132" s="261"/>
      <c r="E132" s="261"/>
      <c r="F132" s="280" t="s">
        <v>357</v>
      </c>
      <c r="G132" s="261"/>
      <c r="H132" s="261" t="s">
        <v>390</v>
      </c>
      <c r="I132" s="261" t="s">
        <v>353</v>
      </c>
      <c r="J132" s="261">
        <v>50</v>
      </c>
      <c r="K132" s="302"/>
    </row>
    <row r="133" spans="2:11" ht="15" customHeight="1">
      <c r="B133" s="300"/>
      <c r="C133" s="261" t="s">
        <v>376</v>
      </c>
      <c r="D133" s="261"/>
      <c r="E133" s="261"/>
      <c r="F133" s="280" t="s">
        <v>357</v>
      </c>
      <c r="G133" s="261"/>
      <c r="H133" s="261" t="s">
        <v>390</v>
      </c>
      <c r="I133" s="261" t="s">
        <v>353</v>
      </c>
      <c r="J133" s="261">
        <v>50</v>
      </c>
      <c r="K133" s="302"/>
    </row>
    <row r="134" spans="2:11" ht="15" customHeight="1">
      <c r="B134" s="300"/>
      <c r="C134" s="261" t="s">
        <v>378</v>
      </c>
      <c r="D134" s="261"/>
      <c r="E134" s="261"/>
      <c r="F134" s="280" t="s">
        <v>357</v>
      </c>
      <c r="G134" s="261"/>
      <c r="H134" s="261" t="s">
        <v>390</v>
      </c>
      <c r="I134" s="261" t="s">
        <v>353</v>
      </c>
      <c r="J134" s="261">
        <v>50</v>
      </c>
      <c r="K134" s="302"/>
    </row>
    <row r="135" spans="2:11" ht="15" customHeight="1">
      <c r="B135" s="300"/>
      <c r="C135" s="261" t="s">
        <v>114</v>
      </c>
      <c r="D135" s="261"/>
      <c r="E135" s="261"/>
      <c r="F135" s="280" t="s">
        <v>357</v>
      </c>
      <c r="G135" s="261"/>
      <c r="H135" s="261" t="s">
        <v>403</v>
      </c>
      <c r="I135" s="261" t="s">
        <v>353</v>
      </c>
      <c r="J135" s="261">
        <v>255</v>
      </c>
      <c r="K135" s="302"/>
    </row>
    <row r="136" spans="2:11" ht="15" customHeight="1">
      <c r="B136" s="300"/>
      <c r="C136" s="261" t="s">
        <v>380</v>
      </c>
      <c r="D136" s="261"/>
      <c r="E136" s="261"/>
      <c r="F136" s="280" t="s">
        <v>351</v>
      </c>
      <c r="G136" s="261"/>
      <c r="H136" s="261" t="s">
        <v>404</v>
      </c>
      <c r="I136" s="261" t="s">
        <v>382</v>
      </c>
      <c r="J136" s="261"/>
      <c r="K136" s="302"/>
    </row>
    <row r="137" spans="2:11" ht="15" customHeight="1">
      <c r="B137" s="300"/>
      <c r="C137" s="261" t="s">
        <v>383</v>
      </c>
      <c r="D137" s="261"/>
      <c r="E137" s="261"/>
      <c r="F137" s="280" t="s">
        <v>351</v>
      </c>
      <c r="G137" s="261"/>
      <c r="H137" s="261" t="s">
        <v>405</v>
      </c>
      <c r="I137" s="261" t="s">
        <v>385</v>
      </c>
      <c r="J137" s="261"/>
      <c r="K137" s="302"/>
    </row>
    <row r="138" spans="2:11" ht="15" customHeight="1">
      <c r="B138" s="300"/>
      <c r="C138" s="261" t="s">
        <v>386</v>
      </c>
      <c r="D138" s="261"/>
      <c r="E138" s="261"/>
      <c r="F138" s="280" t="s">
        <v>351</v>
      </c>
      <c r="G138" s="261"/>
      <c r="H138" s="261" t="s">
        <v>386</v>
      </c>
      <c r="I138" s="261" t="s">
        <v>385</v>
      </c>
      <c r="J138" s="261"/>
      <c r="K138" s="302"/>
    </row>
    <row r="139" spans="2:11" ht="15" customHeight="1">
      <c r="B139" s="300"/>
      <c r="C139" s="261" t="s">
        <v>35</v>
      </c>
      <c r="D139" s="261"/>
      <c r="E139" s="261"/>
      <c r="F139" s="280" t="s">
        <v>351</v>
      </c>
      <c r="G139" s="261"/>
      <c r="H139" s="261" t="s">
        <v>406</v>
      </c>
      <c r="I139" s="261" t="s">
        <v>385</v>
      </c>
      <c r="J139" s="261"/>
      <c r="K139" s="302"/>
    </row>
    <row r="140" spans="2:11" ht="15" customHeight="1">
      <c r="B140" s="300"/>
      <c r="C140" s="261" t="s">
        <v>407</v>
      </c>
      <c r="D140" s="261"/>
      <c r="E140" s="261"/>
      <c r="F140" s="280" t="s">
        <v>351</v>
      </c>
      <c r="G140" s="261"/>
      <c r="H140" s="261" t="s">
        <v>408</v>
      </c>
      <c r="I140" s="261" t="s">
        <v>385</v>
      </c>
      <c r="J140" s="261"/>
      <c r="K140" s="302"/>
    </row>
    <row r="141" spans="2:11" ht="15" customHeight="1">
      <c r="B141" s="303"/>
      <c r="C141" s="304"/>
      <c r="D141" s="304"/>
      <c r="E141" s="304"/>
      <c r="F141" s="304"/>
      <c r="G141" s="304"/>
      <c r="H141" s="304"/>
      <c r="I141" s="304"/>
      <c r="J141" s="304"/>
      <c r="K141" s="305"/>
    </row>
    <row r="142" spans="2:11" ht="18.75" customHeight="1">
      <c r="B142" s="257"/>
      <c r="C142" s="257"/>
      <c r="D142" s="257"/>
      <c r="E142" s="257"/>
      <c r="F142" s="292"/>
      <c r="G142" s="257"/>
      <c r="H142" s="257"/>
      <c r="I142" s="257"/>
      <c r="J142" s="257"/>
      <c r="K142" s="257"/>
    </row>
    <row r="143" spans="2:11" ht="18.75" customHeight="1">
      <c r="B143" s="267"/>
      <c r="C143" s="267"/>
      <c r="D143" s="267"/>
      <c r="E143" s="267"/>
      <c r="F143" s="267"/>
      <c r="G143" s="267"/>
      <c r="H143" s="267"/>
      <c r="I143" s="267"/>
      <c r="J143" s="267"/>
      <c r="K143" s="267"/>
    </row>
    <row r="144" spans="2:11" ht="7.5" customHeight="1">
      <c r="B144" s="268"/>
      <c r="C144" s="269"/>
      <c r="D144" s="269"/>
      <c r="E144" s="269"/>
      <c r="F144" s="269"/>
      <c r="G144" s="269"/>
      <c r="H144" s="269"/>
      <c r="I144" s="269"/>
      <c r="J144" s="269"/>
      <c r="K144" s="270"/>
    </row>
    <row r="145" spans="2:11" ht="45" customHeight="1">
      <c r="B145" s="271"/>
      <c r="C145" s="372" t="s">
        <v>409</v>
      </c>
      <c r="D145" s="372"/>
      <c r="E145" s="372"/>
      <c r="F145" s="372"/>
      <c r="G145" s="372"/>
      <c r="H145" s="372"/>
      <c r="I145" s="372"/>
      <c r="J145" s="372"/>
      <c r="K145" s="272"/>
    </row>
    <row r="146" spans="2:11" ht="17.25" customHeight="1">
      <c r="B146" s="271"/>
      <c r="C146" s="273" t="s">
        <v>345</v>
      </c>
      <c r="D146" s="273"/>
      <c r="E146" s="273"/>
      <c r="F146" s="273" t="s">
        <v>346</v>
      </c>
      <c r="G146" s="274"/>
      <c r="H146" s="273" t="s">
        <v>109</v>
      </c>
      <c r="I146" s="273" t="s">
        <v>54</v>
      </c>
      <c r="J146" s="273" t="s">
        <v>347</v>
      </c>
      <c r="K146" s="272"/>
    </row>
    <row r="147" spans="2:11" ht="17.25" customHeight="1">
      <c r="B147" s="271"/>
      <c r="C147" s="275" t="s">
        <v>348</v>
      </c>
      <c r="D147" s="275"/>
      <c r="E147" s="275"/>
      <c r="F147" s="276" t="s">
        <v>349</v>
      </c>
      <c r="G147" s="277"/>
      <c r="H147" s="275"/>
      <c r="I147" s="275"/>
      <c r="J147" s="275" t="s">
        <v>350</v>
      </c>
      <c r="K147" s="272"/>
    </row>
    <row r="148" spans="2:11" ht="5.25" customHeight="1">
      <c r="B148" s="281"/>
      <c r="C148" s="278"/>
      <c r="D148" s="278"/>
      <c r="E148" s="278"/>
      <c r="F148" s="278"/>
      <c r="G148" s="279"/>
      <c r="H148" s="278"/>
      <c r="I148" s="278"/>
      <c r="J148" s="278"/>
      <c r="K148" s="302"/>
    </row>
    <row r="149" spans="2:11" ht="15" customHeight="1">
      <c r="B149" s="281"/>
      <c r="C149" s="306" t="s">
        <v>354</v>
      </c>
      <c r="D149" s="261"/>
      <c r="E149" s="261"/>
      <c r="F149" s="307" t="s">
        <v>351</v>
      </c>
      <c r="G149" s="261"/>
      <c r="H149" s="306" t="s">
        <v>390</v>
      </c>
      <c r="I149" s="306" t="s">
        <v>353</v>
      </c>
      <c r="J149" s="306">
        <v>120</v>
      </c>
      <c r="K149" s="302"/>
    </row>
    <row r="150" spans="2:11" ht="15" customHeight="1">
      <c r="B150" s="281"/>
      <c r="C150" s="306" t="s">
        <v>399</v>
      </c>
      <c r="D150" s="261"/>
      <c r="E150" s="261"/>
      <c r="F150" s="307" t="s">
        <v>351</v>
      </c>
      <c r="G150" s="261"/>
      <c r="H150" s="306" t="s">
        <v>410</v>
      </c>
      <c r="I150" s="306" t="s">
        <v>353</v>
      </c>
      <c r="J150" s="306" t="s">
        <v>401</v>
      </c>
      <c r="K150" s="302"/>
    </row>
    <row r="151" spans="2:11" ht="15" customHeight="1">
      <c r="B151" s="281"/>
      <c r="C151" s="306" t="s">
        <v>300</v>
      </c>
      <c r="D151" s="261"/>
      <c r="E151" s="261"/>
      <c r="F151" s="307" t="s">
        <v>351</v>
      </c>
      <c r="G151" s="261"/>
      <c r="H151" s="306" t="s">
        <v>411</v>
      </c>
      <c r="I151" s="306" t="s">
        <v>353</v>
      </c>
      <c r="J151" s="306" t="s">
        <v>401</v>
      </c>
      <c r="K151" s="302"/>
    </row>
    <row r="152" spans="2:11" ht="15" customHeight="1">
      <c r="B152" s="281"/>
      <c r="C152" s="306" t="s">
        <v>356</v>
      </c>
      <c r="D152" s="261"/>
      <c r="E152" s="261"/>
      <c r="F152" s="307" t="s">
        <v>357</v>
      </c>
      <c r="G152" s="261"/>
      <c r="H152" s="306" t="s">
        <v>390</v>
      </c>
      <c r="I152" s="306" t="s">
        <v>353</v>
      </c>
      <c r="J152" s="306">
        <v>50</v>
      </c>
      <c r="K152" s="302"/>
    </row>
    <row r="153" spans="2:11" ht="15" customHeight="1">
      <c r="B153" s="281"/>
      <c r="C153" s="306" t="s">
        <v>359</v>
      </c>
      <c r="D153" s="261"/>
      <c r="E153" s="261"/>
      <c r="F153" s="307" t="s">
        <v>351</v>
      </c>
      <c r="G153" s="261"/>
      <c r="H153" s="306" t="s">
        <v>390</v>
      </c>
      <c r="I153" s="306" t="s">
        <v>361</v>
      </c>
      <c r="J153" s="306"/>
      <c r="K153" s="302"/>
    </row>
    <row r="154" spans="2:11" ht="15" customHeight="1">
      <c r="B154" s="281"/>
      <c r="C154" s="306" t="s">
        <v>370</v>
      </c>
      <c r="D154" s="261"/>
      <c r="E154" s="261"/>
      <c r="F154" s="307" t="s">
        <v>357</v>
      </c>
      <c r="G154" s="261"/>
      <c r="H154" s="306" t="s">
        <v>390</v>
      </c>
      <c r="I154" s="306" t="s">
        <v>353</v>
      </c>
      <c r="J154" s="306">
        <v>50</v>
      </c>
      <c r="K154" s="302"/>
    </row>
    <row r="155" spans="2:11" ht="15" customHeight="1">
      <c r="B155" s="281"/>
      <c r="C155" s="306" t="s">
        <v>378</v>
      </c>
      <c r="D155" s="261"/>
      <c r="E155" s="261"/>
      <c r="F155" s="307" t="s">
        <v>357</v>
      </c>
      <c r="G155" s="261"/>
      <c r="H155" s="306" t="s">
        <v>390</v>
      </c>
      <c r="I155" s="306" t="s">
        <v>353</v>
      </c>
      <c r="J155" s="306">
        <v>50</v>
      </c>
      <c r="K155" s="302"/>
    </row>
    <row r="156" spans="2:11" ht="15" customHeight="1">
      <c r="B156" s="281"/>
      <c r="C156" s="306" t="s">
        <v>376</v>
      </c>
      <c r="D156" s="261"/>
      <c r="E156" s="261"/>
      <c r="F156" s="307" t="s">
        <v>357</v>
      </c>
      <c r="G156" s="261"/>
      <c r="H156" s="306" t="s">
        <v>390</v>
      </c>
      <c r="I156" s="306" t="s">
        <v>353</v>
      </c>
      <c r="J156" s="306">
        <v>50</v>
      </c>
      <c r="K156" s="302"/>
    </row>
    <row r="157" spans="2:11" ht="15" customHeight="1">
      <c r="B157" s="281"/>
      <c r="C157" s="306" t="s">
        <v>84</v>
      </c>
      <c r="D157" s="261"/>
      <c r="E157" s="261"/>
      <c r="F157" s="307" t="s">
        <v>351</v>
      </c>
      <c r="G157" s="261"/>
      <c r="H157" s="306" t="s">
        <v>412</v>
      </c>
      <c r="I157" s="306" t="s">
        <v>353</v>
      </c>
      <c r="J157" s="306" t="s">
        <v>413</v>
      </c>
      <c r="K157" s="302"/>
    </row>
    <row r="158" spans="2:11" ht="15" customHeight="1">
      <c r="B158" s="281"/>
      <c r="C158" s="306" t="s">
        <v>414</v>
      </c>
      <c r="D158" s="261"/>
      <c r="E158" s="261"/>
      <c r="F158" s="307" t="s">
        <v>351</v>
      </c>
      <c r="G158" s="261"/>
      <c r="H158" s="306" t="s">
        <v>415</v>
      </c>
      <c r="I158" s="306" t="s">
        <v>385</v>
      </c>
      <c r="J158" s="306"/>
      <c r="K158" s="302"/>
    </row>
    <row r="159" spans="2:11" ht="15" customHeight="1">
      <c r="B159" s="308"/>
      <c r="C159" s="290"/>
      <c r="D159" s="290"/>
      <c r="E159" s="290"/>
      <c r="F159" s="290"/>
      <c r="G159" s="290"/>
      <c r="H159" s="290"/>
      <c r="I159" s="290"/>
      <c r="J159" s="290"/>
      <c r="K159" s="309"/>
    </row>
    <row r="160" spans="2:11" ht="18.75" customHeight="1">
      <c r="B160" s="257"/>
      <c r="C160" s="261"/>
      <c r="D160" s="261"/>
      <c r="E160" s="261"/>
      <c r="F160" s="280"/>
      <c r="G160" s="261"/>
      <c r="H160" s="261"/>
      <c r="I160" s="261"/>
      <c r="J160" s="261"/>
      <c r="K160" s="257"/>
    </row>
    <row r="161" spans="2:11" ht="18.75" customHeight="1">
      <c r="B161" s="267"/>
      <c r="C161" s="267"/>
      <c r="D161" s="267"/>
      <c r="E161" s="267"/>
      <c r="F161" s="267"/>
      <c r="G161" s="267"/>
      <c r="H161" s="267"/>
      <c r="I161" s="267"/>
      <c r="J161" s="267"/>
      <c r="K161" s="267"/>
    </row>
    <row r="162" spans="2:11" ht="7.5" customHeight="1">
      <c r="B162" s="249"/>
      <c r="C162" s="250"/>
      <c r="D162" s="250"/>
      <c r="E162" s="250"/>
      <c r="F162" s="250"/>
      <c r="G162" s="250"/>
      <c r="H162" s="250"/>
      <c r="I162" s="250"/>
      <c r="J162" s="250"/>
      <c r="K162" s="251"/>
    </row>
    <row r="163" spans="2:11" ht="45" customHeight="1">
      <c r="B163" s="252"/>
      <c r="C163" s="371" t="s">
        <v>416</v>
      </c>
      <c r="D163" s="371"/>
      <c r="E163" s="371"/>
      <c r="F163" s="371"/>
      <c r="G163" s="371"/>
      <c r="H163" s="371"/>
      <c r="I163" s="371"/>
      <c r="J163" s="371"/>
      <c r="K163" s="253"/>
    </row>
    <row r="164" spans="2:11" ht="17.25" customHeight="1">
      <c r="B164" s="252"/>
      <c r="C164" s="273" t="s">
        <v>345</v>
      </c>
      <c r="D164" s="273"/>
      <c r="E164" s="273"/>
      <c r="F164" s="273" t="s">
        <v>346</v>
      </c>
      <c r="G164" s="310"/>
      <c r="H164" s="311" t="s">
        <v>109</v>
      </c>
      <c r="I164" s="311" t="s">
        <v>54</v>
      </c>
      <c r="J164" s="273" t="s">
        <v>347</v>
      </c>
      <c r="K164" s="253"/>
    </row>
    <row r="165" spans="2:11" ht="17.25" customHeight="1">
      <c r="B165" s="254"/>
      <c r="C165" s="275" t="s">
        <v>348</v>
      </c>
      <c r="D165" s="275"/>
      <c r="E165" s="275"/>
      <c r="F165" s="276" t="s">
        <v>349</v>
      </c>
      <c r="G165" s="312"/>
      <c r="H165" s="313"/>
      <c r="I165" s="313"/>
      <c r="J165" s="275" t="s">
        <v>350</v>
      </c>
      <c r="K165" s="255"/>
    </row>
    <row r="166" spans="2:11" ht="5.25" customHeight="1">
      <c r="B166" s="281"/>
      <c r="C166" s="278"/>
      <c r="D166" s="278"/>
      <c r="E166" s="278"/>
      <c r="F166" s="278"/>
      <c r="G166" s="279"/>
      <c r="H166" s="278"/>
      <c r="I166" s="278"/>
      <c r="J166" s="278"/>
      <c r="K166" s="302"/>
    </row>
    <row r="167" spans="2:11" ht="15" customHeight="1">
      <c r="B167" s="281"/>
      <c r="C167" s="261" t="s">
        <v>354</v>
      </c>
      <c r="D167" s="261"/>
      <c r="E167" s="261"/>
      <c r="F167" s="280" t="s">
        <v>351</v>
      </c>
      <c r="G167" s="261"/>
      <c r="H167" s="261" t="s">
        <v>390</v>
      </c>
      <c r="I167" s="261" t="s">
        <v>353</v>
      </c>
      <c r="J167" s="261">
        <v>120</v>
      </c>
      <c r="K167" s="302"/>
    </row>
    <row r="168" spans="2:11" ht="15" customHeight="1">
      <c r="B168" s="281"/>
      <c r="C168" s="261" t="s">
        <v>399</v>
      </c>
      <c r="D168" s="261"/>
      <c r="E168" s="261"/>
      <c r="F168" s="280" t="s">
        <v>351</v>
      </c>
      <c r="G168" s="261"/>
      <c r="H168" s="261" t="s">
        <v>400</v>
      </c>
      <c r="I168" s="261" t="s">
        <v>353</v>
      </c>
      <c r="J168" s="261" t="s">
        <v>401</v>
      </c>
      <c r="K168" s="302"/>
    </row>
    <row r="169" spans="2:11" ht="15" customHeight="1">
      <c r="B169" s="281"/>
      <c r="C169" s="261" t="s">
        <v>300</v>
      </c>
      <c r="D169" s="261"/>
      <c r="E169" s="261"/>
      <c r="F169" s="280" t="s">
        <v>351</v>
      </c>
      <c r="G169" s="261"/>
      <c r="H169" s="261" t="s">
        <v>417</v>
      </c>
      <c r="I169" s="261" t="s">
        <v>353</v>
      </c>
      <c r="J169" s="261" t="s">
        <v>401</v>
      </c>
      <c r="K169" s="302"/>
    </row>
    <row r="170" spans="2:11" ht="15" customHeight="1">
      <c r="B170" s="281"/>
      <c r="C170" s="261" t="s">
        <v>356</v>
      </c>
      <c r="D170" s="261"/>
      <c r="E170" s="261"/>
      <c r="F170" s="280" t="s">
        <v>357</v>
      </c>
      <c r="G170" s="261"/>
      <c r="H170" s="261" t="s">
        <v>417</v>
      </c>
      <c r="I170" s="261" t="s">
        <v>353</v>
      </c>
      <c r="J170" s="261">
        <v>50</v>
      </c>
      <c r="K170" s="302"/>
    </row>
    <row r="171" spans="2:11" ht="15" customHeight="1">
      <c r="B171" s="281"/>
      <c r="C171" s="261" t="s">
        <v>359</v>
      </c>
      <c r="D171" s="261"/>
      <c r="E171" s="261"/>
      <c r="F171" s="280" t="s">
        <v>351</v>
      </c>
      <c r="G171" s="261"/>
      <c r="H171" s="261" t="s">
        <v>417</v>
      </c>
      <c r="I171" s="261" t="s">
        <v>361</v>
      </c>
      <c r="J171" s="261"/>
      <c r="K171" s="302"/>
    </row>
    <row r="172" spans="2:11" ht="15" customHeight="1">
      <c r="B172" s="281"/>
      <c r="C172" s="261" t="s">
        <v>370</v>
      </c>
      <c r="D172" s="261"/>
      <c r="E172" s="261"/>
      <c r="F172" s="280" t="s">
        <v>357</v>
      </c>
      <c r="G172" s="261"/>
      <c r="H172" s="261" t="s">
        <v>417</v>
      </c>
      <c r="I172" s="261" t="s">
        <v>353</v>
      </c>
      <c r="J172" s="261">
        <v>50</v>
      </c>
      <c r="K172" s="302"/>
    </row>
    <row r="173" spans="2:11" ht="15" customHeight="1">
      <c r="B173" s="281"/>
      <c r="C173" s="261" t="s">
        <v>378</v>
      </c>
      <c r="D173" s="261"/>
      <c r="E173" s="261"/>
      <c r="F173" s="280" t="s">
        <v>357</v>
      </c>
      <c r="G173" s="261"/>
      <c r="H173" s="261" t="s">
        <v>417</v>
      </c>
      <c r="I173" s="261" t="s">
        <v>353</v>
      </c>
      <c r="J173" s="261">
        <v>50</v>
      </c>
      <c r="K173" s="302"/>
    </row>
    <row r="174" spans="2:11" ht="15" customHeight="1">
      <c r="B174" s="281"/>
      <c r="C174" s="261" t="s">
        <v>376</v>
      </c>
      <c r="D174" s="261"/>
      <c r="E174" s="261"/>
      <c r="F174" s="280" t="s">
        <v>357</v>
      </c>
      <c r="G174" s="261"/>
      <c r="H174" s="261" t="s">
        <v>417</v>
      </c>
      <c r="I174" s="261" t="s">
        <v>353</v>
      </c>
      <c r="J174" s="261">
        <v>50</v>
      </c>
      <c r="K174" s="302"/>
    </row>
    <row r="175" spans="2:11" ht="15" customHeight="1">
      <c r="B175" s="281"/>
      <c r="C175" s="261" t="s">
        <v>108</v>
      </c>
      <c r="D175" s="261"/>
      <c r="E175" s="261"/>
      <c r="F175" s="280" t="s">
        <v>351</v>
      </c>
      <c r="G175" s="261"/>
      <c r="H175" s="261" t="s">
        <v>418</v>
      </c>
      <c r="I175" s="261" t="s">
        <v>419</v>
      </c>
      <c r="J175" s="261"/>
      <c r="K175" s="302"/>
    </row>
    <row r="176" spans="2:11" ht="15" customHeight="1">
      <c r="B176" s="281"/>
      <c r="C176" s="261" t="s">
        <v>54</v>
      </c>
      <c r="D176" s="261"/>
      <c r="E176" s="261"/>
      <c r="F176" s="280" t="s">
        <v>351</v>
      </c>
      <c r="G176" s="261"/>
      <c r="H176" s="261" t="s">
        <v>420</v>
      </c>
      <c r="I176" s="261" t="s">
        <v>421</v>
      </c>
      <c r="J176" s="261">
        <v>1</v>
      </c>
      <c r="K176" s="302"/>
    </row>
    <row r="177" spans="2:11" ht="15" customHeight="1">
      <c r="B177" s="281"/>
      <c r="C177" s="261" t="s">
        <v>50</v>
      </c>
      <c r="D177" s="261"/>
      <c r="E177" s="261"/>
      <c r="F177" s="280" t="s">
        <v>351</v>
      </c>
      <c r="G177" s="261"/>
      <c r="H177" s="261" t="s">
        <v>422</v>
      </c>
      <c r="I177" s="261" t="s">
        <v>353</v>
      </c>
      <c r="J177" s="261">
        <v>20</v>
      </c>
      <c r="K177" s="302"/>
    </row>
    <row r="178" spans="2:11" ht="15" customHeight="1">
      <c r="B178" s="281"/>
      <c r="C178" s="261" t="s">
        <v>109</v>
      </c>
      <c r="D178" s="261"/>
      <c r="E178" s="261"/>
      <c r="F178" s="280" t="s">
        <v>351</v>
      </c>
      <c r="G178" s="261"/>
      <c r="H178" s="261" t="s">
        <v>423</v>
      </c>
      <c r="I178" s="261" t="s">
        <v>353</v>
      </c>
      <c r="J178" s="261">
        <v>255</v>
      </c>
      <c r="K178" s="302"/>
    </row>
    <row r="179" spans="2:11" ht="15" customHeight="1">
      <c r="B179" s="281"/>
      <c r="C179" s="261" t="s">
        <v>110</v>
      </c>
      <c r="D179" s="261"/>
      <c r="E179" s="261"/>
      <c r="F179" s="280" t="s">
        <v>351</v>
      </c>
      <c r="G179" s="261"/>
      <c r="H179" s="261" t="s">
        <v>316</v>
      </c>
      <c r="I179" s="261" t="s">
        <v>353</v>
      </c>
      <c r="J179" s="261">
        <v>10</v>
      </c>
      <c r="K179" s="302"/>
    </row>
    <row r="180" spans="2:11" ht="15" customHeight="1">
      <c r="B180" s="281"/>
      <c r="C180" s="261" t="s">
        <v>111</v>
      </c>
      <c r="D180" s="261"/>
      <c r="E180" s="261"/>
      <c r="F180" s="280" t="s">
        <v>351</v>
      </c>
      <c r="G180" s="261"/>
      <c r="H180" s="261" t="s">
        <v>424</v>
      </c>
      <c r="I180" s="261" t="s">
        <v>385</v>
      </c>
      <c r="J180" s="261"/>
      <c r="K180" s="302"/>
    </row>
    <row r="181" spans="2:11" ht="15" customHeight="1">
      <c r="B181" s="281"/>
      <c r="C181" s="261" t="s">
        <v>425</v>
      </c>
      <c r="D181" s="261"/>
      <c r="E181" s="261"/>
      <c r="F181" s="280" t="s">
        <v>351</v>
      </c>
      <c r="G181" s="261"/>
      <c r="H181" s="261" t="s">
        <v>426</v>
      </c>
      <c r="I181" s="261" t="s">
        <v>385</v>
      </c>
      <c r="J181" s="261"/>
      <c r="K181" s="302"/>
    </row>
    <row r="182" spans="2:11" ht="15" customHeight="1">
      <c r="B182" s="281"/>
      <c r="C182" s="261" t="s">
        <v>414</v>
      </c>
      <c r="D182" s="261"/>
      <c r="E182" s="261"/>
      <c r="F182" s="280" t="s">
        <v>351</v>
      </c>
      <c r="G182" s="261"/>
      <c r="H182" s="261" t="s">
        <v>427</v>
      </c>
      <c r="I182" s="261" t="s">
        <v>385</v>
      </c>
      <c r="J182" s="261"/>
      <c r="K182" s="302"/>
    </row>
    <row r="183" spans="2:11" ht="15" customHeight="1">
      <c r="B183" s="281"/>
      <c r="C183" s="261" t="s">
        <v>113</v>
      </c>
      <c r="D183" s="261"/>
      <c r="E183" s="261"/>
      <c r="F183" s="280" t="s">
        <v>357</v>
      </c>
      <c r="G183" s="261"/>
      <c r="H183" s="261" t="s">
        <v>428</v>
      </c>
      <c r="I183" s="261" t="s">
        <v>353</v>
      </c>
      <c r="J183" s="261">
        <v>50</v>
      </c>
      <c r="K183" s="302"/>
    </row>
    <row r="184" spans="2:11" ht="15" customHeight="1">
      <c r="B184" s="281"/>
      <c r="C184" s="261" t="s">
        <v>429</v>
      </c>
      <c r="D184" s="261"/>
      <c r="E184" s="261"/>
      <c r="F184" s="280" t="s">
        <v>357</v>
      </c>
      <c r="G184" s="261"/>
      <c r="H184" s="261" t="s">
        <v>430</v>
      </c>
      <c r="I184" s="261" t="s">
        <v>431</v>
      </c>
      <c r="J184" s="261"/>
      <c r="K184" s="302"/>
    </row>
    <row r="185" spans="2:11" ht="15" customHeight="1">
      <c r="B185" s="281"/>
      <c r="C185" s="261" t="s">
        <v>432</v>
      </c>
      <c r="D185" s="261"/>
      <c r="E185" s="261"/>
      <c r="F185" s="280" t="s">
        <v>357</v>
      </c>
      <c r="G185" s="261"/>
      <c r="H185" s="261" t="s">
        <v>433</v>
      </c>
      <c r="I185" s="261" t="s">
        <v>431</v>
      </c>
      <c r="J185" s="261"/>
      <c r="K185" s="302"/>
    </row>
    <row r="186" spans="2:11" ht="15" customHeight="1">
      <c r="B186" s="281"/>
      <c r="C186" s="261" t="s">
        <v>434</v>
      </c>
      <c r="D186" s="261"/>
      <c r="E186" s="261"/>
      <c r="F186" s="280" t="s">
        <v>357</v>
      </c>
      <c r="G186" s="261"/>
      <c r="H186" s="261" t="s">
        <v>435</v>
      </c>
      <c r="I186" s="261" t="s">
        <v>431</v>
      </c>
      <c r="J186" s="261"/>
      <c r="K186" s="302"/>
    </row>
    <row r="187" spans="2:11" ht="15" customHeight="1">
      <c r="B187" s="281"/>
      <c r="C187" s="314" t="s">
        <v>436</v>
      </c>
      <c r="D187" s="261"/>
      <c r="E187" s="261"/>
      <c r="F187" s="280" t="s">
        <v>357</v>
      </c>
      <c r="G187" s="261"/>
      <c r="H187" s="261" t="s">
        <v>437</v>
      </c>
      <c r="I187" s="261" t="s">
        <v>438</v>
      </c>
      <c r="J187" s="315" t="s">
        <v>439</v>
      </c>
      <c r="K187" s="302"/>
    </row>
    <row r="188" spans="2:11" ht="15" customHeight="1">
      <c r="B188" s="281"/>
      <c r="C188" s="266" t="s">
        <v>39</v>
      </c>
      <c r="D188" s="261"/>
      <c r="E188" s="261"/>
      <c r="F188" s="280" t="s">
        <v>351</v>
      </c>
      <c r="G188" s="261"/>
      <c r="H188" s="257" t="s">
        <v>440</v>
      </c>
      <c r="I188" s="261" t="s">
        <v>441</v>
      </c>
      <c r="J188" s="261"/>
      <c r="K188" s="302"/>
    </row>
    <row r="189" spans="2:11" ht="15" customHeight="1">
      <c r="B189" s="281"/>
      <c r="C189" s="266" t="s">
        <v>442</v>
      </c>
      <c r="D189" s="261"/>
      <c r="E189" s="261"/>
      <c r="F189" s="280" t="s">
        <v>351</v>
      </c>
      <c r="G189" s="261"/>
      <c r="H189" s="261" t="s">
        <v>443</v>
      </c>
      <c r="I189" s="261" t="s">
        <v>385</v>
      </c>
      <c r="J189" s="261"/>
      <c r="K189" s="302"/>
    </row>
    <row r="190" spans="2:11" ht="15" customHeight="1">
      <c r="B190" s="281"/>
      <c r="C190" s="266" t="s">
        <v>444</v>
      </c>
      <c r="D190" s="261"/>
      <c r="E190" s="261"/>
      <c r="F190" s="280" t="s">
        <v>351</v>
      </c>
      <c r="G190" s="261"/>
      <c r="H190" s="261" t="s">
        <v>445</v>
      </c>
      <c r="I190" s="261" t="s">
        <v>385</v>
      </c>
      <c r="J190" s="261"/>
      <c r="K190" s="302"/>
    </row>
    <row r="191" spans="2:11" ht="15" customHeight="1">
      <c r="B191" s="281"/>
      <c r="C191" s="266" t="s">
        <v>446</v>
      </c>
      <c r="D191" s="261"/>
      <c r="E191" s="261"/>
      <c r="F191" s="280" t="s">
        <v>357</v>
      </c>
      <c r="G191" s="261"/>
      <c r="H191" s="261" t="s">
        <v>447</v>
      </c>
      <c r="I191" s="261" t="s">
        <v>385</v>
      </c>
      <c r="J191" s="261"/>
      <c r="K191" s="302"/>
    </row>
    <row r="192" spans="2:11" ht="15" customHeight="1">
      <c r="B192" s="308"/>
      <c r="C192" s="316"/>
      <c r="D192" s="290"/>
      <c r="E192" s="290"/>
      <c r="F192" s="290"/>
      <c r="G192" s="290"/>
      <c r="H192" s="290"/>
      <c r="I192" s="290"/>
      <c r="J192" s="290"/>
      <c r="K192" s="309"/>
    </row>
    <row r="193" spans="2:11" ht="18.75" customHeight="1">
      <c r="B193" s="257"/>
      <c r="C193" s="261"/>
      <c r="D193" s="261"/>
      <c r="E193" s="261"/>
      <c r="F193" s="280"/>
      <c r="G193" s="261"/>
      <c r="H193" s="261"/>
      <c r="I193" s="261"/>
      <c r="J193" s="261"/>
      <c r="K193" s="257"/>
    </row>
    <row r="194" spans="2:11" ht="18.75" customHeight="1">
      <c r="B194" s="257"/>
      <c r="C194" s="261"/>
      <c r="D194" s="261"/>
      <c r="E194" s="261"/>
      <c r="F194" s="280"/>
      <c r="G194" s="261"/>
      <c r="H194" s="261"/>
      <c r="I194" s="261"/>
      <c r="J194" s="261"/>
      <c r="K194" s="257"/>
    </row>
    <row r="195" spans="2:11" ht="18.75" customHeight="1">
      <c r="B195" s="267"/>
      <c r="C195" s="267"/>
      <c r="D195" s="267"/>
      <c r="E195" s="267"/>
      <c r="F195" s="267"/>
      <c r="G195" s="267"/>
      <c r="H195" s="267"/>
      <c r="I195" s="267"/>
      <c r="J195" s="267"/>
      <c r="K195" s="267"/>
    </row>
    <row r="196" spans="2:11">
      <c r="B196" s="249"/>
      <c r="C196" s="250"/>
      <c r="D196" s="250"/>
      <c r="E196" s="250"/>
      <c r="F196" s="250"/>
      <c r="G196" s="250"/>
      <c r="H196" s="250"/>
      <c r="I196" s="250"/>
      <c r="J196" s="250"/>
      <c r="K196" s="251"/>
    </row>
    <row r="197" spans="2:11" ht="21">
      <c r="B197" s="252"/>
      <c r="C197" s="371" t="s">
        <v>448</v>
      </c>
      <c r="D197" s="371"/>
      <c r="E197" s="371"/>
      <c r="F197" s="371"/>
      <c r="G197" s="371"/>
      <c r="H197" s="371"/>
      <c r="I197" s="371"/>
      <c r="J197" s="371"/>
      <c r="K197" s="253"/>
    </row>
    <row r="198" spans="2:11" ht="25.5" customHeight="1">
      <c r="B198" s="252"/>
      <c r="C198" s="317" t="s">
        <v>449</v>
      </c>
      <c r="D198" s="317"/>
      <c r="E198" s="317"/>
      <c r="F198" s="317" t="s">
        <v>450</v>
      </c>
      <c r="G198" s="318"/>
      <c r="H198" s="370" t="s">
        <v>451</v>
      </c>
      <c r="I198" s="370"/>
      <c r="J198" s="370"/>
      <c r="K198" s="253"/>
    </row>
    <row r="199" spans="2:11" ht="5.25" customHeight="1">
      <c r="B199" s="281"/>
      <c r="C199" s="278"/>
      <c r="D199" s="278"/>
      <c r="E199" s="278"/>
      <c r="F199" s="278"/>
      <c r="G199" s="261"/>
      <c r="H199" s="278"/>
      <c r="I199" s="278"/>
      <c r="J199" s="278"/>
      <c r="K199" s="302"/>
    </row>
    <row r="200" spans="2:11" ht="15" customHeight="1">
      <c r="B200" s="281"/>
      <c r="C200" s="261" t="s">
        <v>441</v>
      </c>
      <c r="D200" s="261"/>
      <c r="E200" s="261"/>
      <c r="F200" s="280" t="s">
        <v>40</v>
      </c>
      <c r="G200" s="261"/>
      <c r="H200" s="368" t="s">
        <v>452</v>
      </c>
      <c r="I200" s="368"/>
      <c r="J200" s="368"/>
      <c r="K200" s="302"/>
    </row>
    <row r="201" spans="2:11" ht="15" customHeight="1">
      <c r="B201" s="281"/>
      <c r="C201" s="287"/>
      <c r="D201" s="261"/>
      <c r="E201" s="261"/>
      <c r="F201" s="280" t="s">
        <v>41</v>
      </c>
      <c r="G201" s="261"/>
      <c r="H201" s="368" t="s">
        <v>453</v>
      </c>
      <c r="I201" s="368"/>
      <c r="J201" s="368"/>
      <c r="K201" s="302"/>
    </row>
    <row r="202" spans="2:11" ht="15" customHeight="1">
      <c r="B202" s="281"/>
      <c r="C202" s="287"/>
      <c r="D202" s="261"/>
      <c r="E202" s="261"/>
      <c r="F202" s="280" t="s">
        <v>44</v>
      </c>
      <c r="G202" s="261"/>
      <c r="H202" s="368" t="s">
        <v>454</v>
      </c>
      <c r="I202" s="368"/>
      <c r="J202" s="368"/>
      <c r="K202" s="302"/>
    </row>
    <row r="203" spans="2:11" ht="15" customHeight="1">
      <c r="B203" s="281"/>
      <c r="C203" s="261"/>
      <c r="D203" s="261"/>
      <c r="E203" s="261"/>
      <c r="F203" s="280" t="s">
        <v>42</v>
      </c>
      <c r="G203" s="261"/>
      <c r="H203" s="368" t="s">
        <v>455</v>
      </c>
      <c r="I203" s="368"/>
      <c r="J203" s="368"/>
      <c r="K203" s="302"/>
    </row>
    <row r="204" spans="2:11" ht="15" customHeight="1">
      <c r="B204" s="281"/>
      <c r="C204" s="261"/>
      <c r="D204" s="261"/>
      <c r="E204" s="261"/>
      <c r="F204" s="280" t="s">
        <v>43</v>
      </c>
      <c r="G204" s="261"/>
      <c r="H204" s="368" t="s">
        <v>456</v>
      </c>
      <c r="I204" s="368"/>
      <c r="J204" s="368"/>
      <c r="K204" s="302"/>
    </row>
    <row r="205" spans="2:11" ht="15" customHeight="1">
      <c r="B205" s="281"/>
      <c r="C205" s="261"/>
      <c r="D205" s="261"/>
      <c r="E205" s="261"/>
      <c r="F205" s="280"/>
      <c r="G205" s="261"/>
      <c r="H205" s="261"/>
      <c r="I205" s="261"/>
      <c r="J205" s="261"/>
      <c r="K205" s="302"/>
    </row>
    <row r="206" spans="2:11" ht="15" customHeight="1">
      <c r="B206" s="281"/>
      <c r="C206" s="261" t="s">
        <v>397</v>
      </c>
      <c r="D206" s="261"/>
      <c r="E206" s="261"/>
      <c r="F206" s="280" t="s">
        <v>73</v>
      </c>
      <c r="G206" s="261"/>
      <c r="H206" s="368" t="s">
        <v>457</v>
      </c>
      <c r="I206" s="368"/>
      <c r="J206" s="368"/>
      <c r="K206" s="302"/>
    </row>
    <row r="207" spans="2:11" ht="15" customHeight="1">
      <c r="B207" s="281"/>
      <c r="C207" s="287"/>
      <c r="D207" s="261"/>
      <c r="E207" s="261"/>
      <c r="F207" s="280" t="s">
        <v>294</v>
      </c>
      <c r="G207" s="261"/>
      <c r="H207" s="368" t="s">
        <v>295</v>
      </c>
      <c r="I207" s="368"/>
      <c r="J207" s="368"/>
      <c r="K207" s="302"/>
    </row>
    <row r="208" spans="2:11" ht="15" customHeight="1">
      <c r="B208" s="281"/>
      <c r="C208" s="261"/>
      <c r="D208" s="261"/>
      <c r="E208" s="261"/>
      <c r="F208" s="280" t="s">
        <v>292</v>
      </c>
      <c r="G208" s="261"/>
      <c r="H208" s="368" t="s">
        <v>458</v>
      </c>
      <c r="I208" s="368"/>
      <c r="J208" s="368"/>
      <c r="K208" s="302"/>
    </row>
    <row r="209" spans="2:11" ht="15" customHeight="1">
      <c r="B209" s="319"/>
      <c r="C209" s="287"/>
      <c r="D209" s="287"/>
      <c r="E209" s="287"/>
      <c r="F209" s="280" t="s">
        <v>296</v>
      </c>
      <c r="G209" s="266"/>
      <c r="H209" s="369" t="s">
        <v>297</v>
      </c>
      <c r="I209" s="369"/>
      <c r="J209" s="369"/>
      <c r="K209" s="320"/>
    </row>
    <row r="210" spans="2:11" ht="15" customHeight="1">
      <c r="B210" s="319"/>
      <c r="C210" s="287"/>
      <c r="D210" s="287"/>
      <c r="E210" s="287"/>
      <c r="F210" s="280" t="s">
        <v>298</v>
      </c>
      <c r="G210" s="266"/>
      <c r="H210" s="369" t="s">
        <v>459</v>
      </c>
      <c r="I210" s="369"/>
      <c r="J210" s="369"/>
      <c r="K210" s="320"/>
    </row>
    <row r="211" spans="2:11" ht="15" customHeight="1">
      <c r="B211" s="319"/>
      <c r="C211" s="287"/>
      <c r="D211" s="287"/>
      <c r="E211" s="287"/>
      <c r="F211" s="321"/>
      <c r="G211" s="266"/>
      <c r="H211" s="322"/>
      <c r="I211" s="322"/>
      <c r="J211" s="322"/>
      <c r="K211" s="320"/>
    </row>
    <row r="212" spans="2:11" ht="15" customHeight="1">
      <c r="B212" s="319"/>
      <c r="C212" s="261" t="s">
        <v>421</v>
      </c>
      <c r="D212" s="287"/>
      <c r="E212" s="287"/>
      <c r="F212" s="280">
        <v>1</v>
      </c>
      <c r="G212" s="266"/>
      <c r="H212" s="369" t="s">
        <v>460</v>
      </c>
      <c r="I212" s="369"/>
      <c r="J212" s="369"/>
      <c r="K212" s="320"/>
    </row>
    <row r="213" spans="2:11" ht="15" customHeight="1">
      <c r="B213" s="319"/>
      <c r="C213" s="287"/>
      <c r="D213" s="287"/>
      <c r="E213" s="287"/>
      <c r="F213" s="280">
        <v>2</v>
      </c>
      <c r="G213" s="266"/>
      <c r="H213" s="369" t="s">
        <v>461</v>
      </c>
      <c r="I213" s="369"/>
      <c r="J213" s="369"/>
      <c r="K213" s="320"/>
    </row>
    <row r="214" spans="2:11" ht="15" customHeight="1">
      <c r="B214" s="319"/>
      <c r="C214" s="287"/>
      <c r="D214" s="287"/>
      <c r="E214" s="287"/>
      <c r="F214" s="280">
        <v>3</v>
      </c>
      <c r="G214" s="266"/>
      <c r="H214" s="369" t="s">
        <v>462</v>
      </c>
      <c r="I214" s="369"/>
      <c r="J214" s="369"/>
      <c r="K214" s="320"/>
    </row>
    <row r="215" spans="2:11" ht="15" customHeight="1">
      <c r="B215" s="319"/>
      <c r="C215" s="287"/>
      <c r="D215" s="287"/>
      <c r="E215" s="287"/>
      <c r="F215" s="280">
        <v>4</v>
      </c>
      <c r="G215" s="266"/>
      <c r="H215" s="369" t="s">
        <v>463</v>
      </c>
      <c r="I215" s="369"/>
      <c r="J215" s="369"/>
      <c r="K215" s="320"/>
    </row>
    <row r="216" spans="2:11" ht="12.75" customHeight="1">
      <c r="B216" s="323"/>
      <c r="C216" s="324"/>
      <c r="D216" s="324"/>
      <c r="E216" s="324"/>
      <c r="F216" s="324"/>
      <c r="G216" s="324"/>
      <c r="H216" s="324"/>
      <c r="I216" s="324"/>
      <c r="J216" s="324"/>
      <c r="K216" s="325"/>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16021_03 - Reko Gymnázium...</vt:lpstr>
      <vt:lpstr>Pokyny pro vyplnění</vt:lpstr>
      <vt:lpstr>'16021_03 - Reko Gymnázium...'!Názvy_tisku</vt:lpstr>
      <vt:lpstr>'Rekapitulace stavby'!Názvy_tisku</vt:lpstr>
      <vt:lpstr>'16021_03 - Reko Gymnázium...'!Oblast_tisku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LAPTOP-0QRUGF2F\Work</dc:creator>
  <cp:lastModifiedBy>Work</cp:lastModifiedBy>
  <dcterms:created xsi:type="dcterms:W3CDTF">2017-06-19T07:50:20Z</dcterms:created>
  <dcterms:modified xsi:type="dcterms:W3CDTF">2017-06-19T07:50:24Z</dcterms:modified>
</cp:coreProperties>
</file>