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Cvičná stáj\vybavení pro odbornou výuku\Nábytek\"/>
    </mc:Choice>
  </mc:AlternateContent>
  <bookViews>
    <workbookView xWindow="0" yWindow="0" windowWidth="21570" windowHeight="8160"/>
  </bookViews>
  <sheets>
    <sheet name="Rekapitulace stavby" sheetId="1" r:id="rId1"/>
    <sheet name="16021_02 - Reko Gymnázium..." sheetId="2" r:id="rId2"/>
    <sheet name="Pokyny pro vyplnění" sheetId="3" r:id="rId3"/>
  </sheets>
  <definedNames>
    <definedName name="_xlnm._FilterDatabase" localSheetId="1" hidden="1">'16021_02 - Reko Gymnázium...'!$C$69:$K$155</definedName>
    <definedName name="_xlnm.Print_Titles" localSheetId="1">'16021_02 - Reko Gymnázium...'!$69:$69</definedName>
    <definedName name="_xlnm.Print_Titles" localSheetId="0">'Rekapitulace stavby'!$49:$49</definedName>
    <definedName name="_xlnm.Print_Area" localSheetId="1">'16021_02 - Reko Gymnázium...'!$C$4:$J$34,'16021_02 - Reko Gymnázium...'!$C$40:$J$53,'16021_02 - Reko Gymnázium...'!$C$59:$K$155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</definedNames>
  <calcPr calcId="152511"/>
</workbook>
</file>

<file path=xl/calcChain.xml><?xml version="1.0" encoding="utf-8"?>
<calcChain xmlns="http://schemas.openxmlformats.org/spreadsheetml/2006/main">
  <c r="AY52" i="1" l="1"/>
  <c r="AX52" i="1"/>
  <c r="BI151" i="2"/>
  <c r="BH151" i="2"/>
  <c r="BG151" i="2"/>
  <c r="BF151" i="2"/>
  <c r="T151" i="2"/>
  <c r="R151" i="2"/>
  <c r="P151" i="2"/>
  <c r="BK151" i="2"/>
  <c r="J151" i="2"/>
  <c r="BE151" i="2" s="1"/>
  <c r="BI146" i="2"/>
  <c r="BH146" i="2"/>
  <c r="BG146" i="2"/>
  <c r="BF146" i="2"/>
  <c r="BE146" i="2"/>
  <c r="T146" i="2"/>
  <c r="R146" i="2"/>
  <c r="P146" i="2"/>
  <c r="BK146" i="2"/>
  <c r="J146" i="2"/>
  <c r="BI141" i="2"/>
  <c r="BH141" i="2"/>
  <c r="BG141" i="2"/>
  <c r="BF141" i="2"/>
  <c r="T141" i="2"/>
  <c r="R141" i="2"/>
  <c r="P141" i="2"/>
  <c r="BK141" i="2"/>
  <c r="J141" i="2"/>
  <c r="BE141" i="2" s="1"/>
  <c r="BI136" i="2"/>
  <c r="BH136" i="2"/>
  <c r="BG136" i="2"/>
  <c r="BF136" i="2"/>
  <c r="BE136" i="2"/>
  <c r="T136" i="2"/>
  <c r="R136" i="2"/>
  <c r="P136" i="2"/>
  <c r="BK136" i="2"/>
  <c r="J136" i="2"/>
  <c r="BI131" i="2"/>
  <c r="BH131" i="2"/>
  <c r="BG131" i="2"/>
  <c r="BF131" i="2"/>
  <c r="T131" i="2"/>
  <c r="R131" i="2"/>
  <c r="P131" i="2"/>
  <c r="BK131" i="2"/>
  <c r="J131" i="2"/>
  <c r="BE131" i="2" s="1"/>
  <c r="BI126" i="2"/>
  <c r="BH126" i="2"/>
  <c r="BG126" i="2"/>
  <c r="BF126" i="2"/>
  <c r="BE126" i="2"/>
  <c r="T126" i="2"/>
  <c r="R126" i="2"/>
  <c r="P126" i="2"/>
  <c r="BK126" i="2"/>
  <c r="J126" i="2"/>
  <c r="BI121" i="2"/>
  <c r="BH121" i="2"/>
  <c r="BG121" i="2"/>
  <c r="BF121" i="2"/>
  <c r="T121" i="2"/>
  <c r="R121" i="2"/>
  <c r="P121" i="2"/>
  <c r="BK121" i="2"/>
  <c r="J121" i="2"/>
  <c r="BE121" i="2" s="1"/>
  <c r="BI116" i="2"/>
  <c r="BH116" i="2"/>
  <c r="BG116" i="2"/>
  <c r="BF116" i="2"/>
  <c r="BE116" i="2"/>
  <c r="T116" i="2"/>
  <c r="R116" i="2"/>
  <c r="P116" i="2"/>
  <c r="BK116" i="2"/>
  <c r="J116" i="2"/>
  <c r="BI111" i="2"/>
  <c r="BH111" i="2"/>
  <c r="BG111" i="2"/>
  <c r="BF111" i="2"/>
  <c r="T111" i="2"/>
  <c r="R111" i="2"/>
  <c r="P111" i="2"/>
  <c r="BK111" i="2"/>
  <c r="J111" i="2"/>
  <c r="BE111" i="2" s="1"/>
  <c r="BI106" i="2"/>
  <c r="BH106" i="2"/>
  <c r="BG106" i="2"/>
  <c r="BF106" i="2"/>
  <c r="BE106" i="2"/>
  <c r="T106" i="2"/>
  <c r="R106" i="2"/>
  <c r="P106" i="2"/>
  <c r="BK106" i="2"/>
  <c r="J106" i="2"/>
  <c r="BI101" i="2"/>
  <c r="BH101" i="2"/>
  <c r="BG101" i="2"/>
  <c r="BF101" i="2"/>
  <c r="T101" i="2"/>
  <c r="R101" i="2"/>
  <c r="P101" i="2"/>
  <c r="BK101" i="2"/>
  <c r="J101" i="2"/>
  <c r="BE101" i="2" s="1"/>
  <c r="BI96" i="2"/>
  <c r="BH96" i="2"/>
  <c r="BG96" i="2"/>
  <c r="BF96" i="2"/>
  <c r="BE96" i="2"/>
  <c r="T96" i="2"/>
  <c r="R96" i="2"/>
  <c r="P96" i="2"/>
  <c r="BK96" i="2"/>
  <c r="J96" i="2"/>
  <c r="BI91" i="2"/>
  <c r="BH91" i="2"/>
  <c r="BG91" i="2"/>
  <c r="BF91" i="2"/>
  <c r="T91" i="2"/>
  <c r="R91" i="2"/>
  <c r="P91" i="2"/>
  <c r="BK91" i="2"/>
  <c r="J91" i="2"/>
  <c r="BE91" i="2" s="1"/>
  <c r="BI86" i="2"/>
  <c r="BH86" i="2"/>
  <c r="BG86" i="2"/>
  <c r="BF86" i="2"/>
  <c r="BE86" i="2"/>
  <c r="T86" i="2"/>
  <c r="R86" i="2"/>
  <c r="P86" i="2"/>
  <c r="BK86" i="2"/>
  <c r="J86" i="2"/>
  <c r="BI81" i="2"/>
  <c r="BH81" i="2"/>
  <c r="BG81" i="2"/>
  <c r="BF81" i="2"/>
  <c r="T81" i="2"/>
  <c r="R81" i="2"/>
  <c r="P81" i="2"/>
  <c r="BK81" i="2"/>
  <c r="J81" i="2"/>
  <c r="BE81" i="2" s="1"/>
  <c r="BI76" i="2"/>
  <c r="BH76" i="2"/>
  <c r="BG76" i="2"/>
  <c r="BF76" i="2"/>
  <c r="BE76" i="2"/>
  <c r="T76" i="2"/>
  <c r="R76" i="2"/>
  <c r="P76" i="2"/>
  <c r="BK76" i="2"/>
  <c r="J76" i="2"/>
  <c r="BI71" i="2"/>
  <c r="BH71" i="2"/>
  <c r="BG71" i="2"/>
  <c r="F30" i="2" s="1"/>
  <c r="BB52" i="1" s="1"/>
  <c r="BB51" i="1" s="1"/>
  <c r="BF71" i="2"/>
  <c r="T71" i="2"/>
  <c r="T70" i="2" s="1"/>
  <c r="R71" i="2"/>
  <c r="R70" i="2" s="1"/>
  <c r="P71" i="2"/>
  <c r="BK71" i="2"/>
  <c r="J71" i="2"/>
  <c r="BE71" i="2" s="1"/>
  <c r="F67" i="2"/>
  <c r="F64" i="2"/>
  <c r="E62" i="2"/>
  <c r="F48" i="2"/>
  <c r="F45" i="2"/>
  <c r="E43" i="2"/>
  <c r="J19" i="2"/>
  <c r="E19" i="2"/>
  <c r="J66" i="2" s="1"/>
  <c r="J18" i="2"/>
  <c r="J16" i="2"/>
  <c r="E16" i="2"/>
  <c r="J15" i="2"/>
  <c r="J13" i="2"/>
  <c r="E13" i="2"/>
  <c r="F66" i="2" s="1"/>
  <c r="J12" i="2"/>
  <c r="J10" i="2"/>
  <c r="J64" i="2" s="1"/>
  <c r="AS51" i="1"/>
  <c r="L47" i="1"/>
  <c r="AM46" i="1"/>
  <c r="L46" i="1"/>
  <c r="AM44" i="1"/>
  <c r="L44" i="1"/>
  <c r="L42" i="1"/>
  <c r="L41" i="1"/>
  <c r="F28" i="2" l="1"/>
  <c r="AZ52" i="1" s="1"/>
  <c r="AZ51" i="1" s="1"/>
  <c r="AV51" i="1" s="1"/>
  <c r="F31" i="2"/>
  <c r="BC52" i="1" s="1"/>
  <c r="BC51" i="1" s="1"/>
  <c r="BK70" i="2"/>
  <c r="J70" i="2" s="1"/>
  <c r="F32" i="2"/>
  <c r="BD52" i="1" s="1"/>
  <c r="BD51" i="1" s="1"/>
  <c r="W30" i="1" s="1"/>
  <c r="P70" i="2"/>
  <c r="AU52" i="1" s="1"/>
  <c r="AU51" i="1" s="1"/>
  <c r="F29" i="2"/>
  <c r="BA52" i="1" s="1"/>
  <c r="BA51" i="1" s="1"/>
  <c r="J52" i="2"/>
  <c r="J25" i="2"/>
  <c r="W26" i="1"/>
  <c r="W28" i="1"/>
  <c r="AX51" i="1"/>
  <c r="W27" i="1"/>
  <c r="AW51" i="1"/>
  <c r="AK27" i="1" s="1"/>
  <c r="W29" i="1"/>
  <c r="AY51" i="1"/>
  <c r="F47" i="2"/>
  <c r="J28" i="2"/>
  <c r="AV52" i="1" s="1"/>
  <c r="J29" i="2"/>
  <c r="AW52" i="1" s="1"/>
  <c r="J45" i="2"/>
  <c r="J47" i="2"/>
  <c r="AT52" i="1" l="1"/>
  <c r="AT51" i="1"/>
  <c r="AK26" i="1"/>
  <c r="AG52" i="1"/>
  <c r="J34" i="2"/>
  <c r="AG51" i="1" l="1"/>
  <c r="AN52" i="1"/>
  <c r="AK23" i="1" l="1"/>
  <c r="AK32" i="1" s="1"/>
  <c r="AN51" i="1"/>
</calcChain>
</file>

<file path=xl/sharedStrings.xml><?xml version="1.0" encoding="utf-8"?>
<sst xmlns="http://schemas.openxmlformats.org/spreadsheetml/2006/main" count="1493" uniqueCount="378">
  <si>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</si>
  <si>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</si>
  <si>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</si>
  <si>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</si>
  <si>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</si>
  <si>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</si>
  <si>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</si>
  <si>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{05d5eedc-2a0b-4958-ad55-b39024d49bc6}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</si>
  <si>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</si>
  <si>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</si>
  <si>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</si>
  <si>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</si>
  <si>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</si>
  <si>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</si>
  <si>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</si>
  <si>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</si>
  <si>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</si>
  <si>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16021_02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</si>
  <si>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</si>
  <si>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</si>
  <si>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Reko Gymnázium, SOŠ, SOU a VOŠ, Hořice - nábytek</t>
  </si>
  <si>
    <t>KSO:</t>
  </si>
  <si>
    <t>CC-CZ:</t>
  </si>
  <si>
    <t>Místo:</t>
  </si>
  <si>
    <t xml:space="preserve"> </t>
  </si>
  <si>
    <t>Datum:</t>
  </si>
  <si>
    <t>27. 4. 2017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</si>
  <si>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</si>
  <si>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</si>
  <si>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</si>
  <si>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</si>
  <si>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</si>
  <si>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</si>
  <si>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</si>
  <si>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</si>
  <si>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</si>
  <si>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</si>
  <si>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</si>
  <si>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</si>
  <si>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</si>
  <si>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</si>
  <si>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</si>
  <si>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</si>
  <si>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</si>
  <si>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</si>
  <si>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</si>
  <si>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</si>
  <si>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</si>
  <si>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</si>
  <si>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</si>
  <si>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</si>
  <si>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</si>
  <si>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</si>
  <si>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</si>
  <si>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</si>
  <si>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</si>
  <si>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</si>
  <si>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</si>
  <si>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</si>
  <si>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</si>
  <si>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</si>
  <si>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</si>
  <si>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</si>
  <si>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</si>
  <si>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</si>
  <si>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</si>
  <si>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</si>
  <si>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</si>
  <si>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</si>
  <si>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</si>
  <si>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</si>
  <si>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</si>
  <si>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</si>
  <si>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</si>
  <si>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</si>
  <si>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</si>
  <si>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1) Krycí list soupisu</t>
  </si>
  <si>
    <t>2) Rekapitulace</t>
  </si>
  <si>
    <t>3) Soupis prací</t>
  </si>
  <si>
    <t>Zpět na list:</t>
  </si>
  <si>
    <t>Rekapitulace stavby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</si>
  <si>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</si>
  <si>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</si>
  <si>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</si>
  <si>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</si>
  <si>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</si>
  <si>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</si>
  <si>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</si>
  <si>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</si>
  <si>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</si>
  <si>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</si>
  <si>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</si>
  <si>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</si>
  <si>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</si>
  <si>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</si>
  <si>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</si>
  <si>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</si>
  <si>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</si>
  <si>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</si>
  <si>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</si>
  <si>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</si>
  <si>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</si>
  <si>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K</t>
  </si>
  <si>
    <t>Pol60</t>
  </si>
  <si>
    <t>Skříň šatní kovová výška 180cm, šířka 90 cm, tři box</t>
  </si>
  <si>
    <t>kus</t>
  </si>
  <si>
    <t>4</t>
  </si>
  <si>
    <t>ROZPOCET</t>
  </si>
  <si>
    <t>711065994</t>
  </si>
  <si>
    <t>PP</t>
  </si>
  <si>
    <t>Kovová šatní skříň jednodveřová, sokl v = 40 mm, uzamykání cylindrickým zámkem (2x klíč, 2000 kombinací, úprava pro centrální klíč) volitelně otočným uzávěrem, odkládací police, tyč na šaty + 3 plastové háčky, dvouplášťové dveřee, lakování korpusu práškovou vypalovanou barvou v odstínu RAL 7035, lakování dvířek RAL 5012</t>
  </si>
  <si>
    <t>VV</t>
  </si>
  <si>
    <t>Umístění m.č. 1.04, 1,09, 1.14, 1.15</t>
  </si>
  <si>
    <t>12</t>
  </si>
  <si>
    <t>Součet</t>
  </si>
  <si>
    <t>Pol61</t>
  </si>
  <si>
    <t>Předlavička šatní skříně šíře 90cm</t>
  </si>
  <si>
    <t>964802396</t>
  </si>
  <si>
    <t>Předlavička pro kovové šatní skříně, svařovaná konstrukce z ocelových profilů 30 x 30 mm, sedací plocha - šedé lamino s ABS hranou, plastové kluzáky, lakování rámu práškovou barvou v odstínu RAL 7035.</t>
  </si>
  <si>
    <t>Umístění m.č. 1.04, 1,09</t>
  </si>
  <si>
    <t>8</t>
  </si>
  <si>
    <t>3</t>
  </si>
  <si>
    <t>Pol62</t>
  </si>
  <si>
    <t>Skříň šatní kovová výška 180cm, šířka 60 cm, dva box</t>
  </si>
  <si>
    <t>-220491841</t>
  </si>
  <si>
    <t>Pol63</t>
  </si>
  <si>
    <t>Předlavička šatní skříně šíře 20cm</t>
  </si>
  <si>
    <t>1465954310</t>
  </si>
  <si>
    <t>5</t>
  </si>
  <si>
    <t>Pol64</t>
  </si>
  <si>
    <t>Šatní lavice s věšáky šíře 180 cm</t>
  </si>
  <si>
    <t>1245391416</t>
  </si>
  <si>
    <t>Lavice šatnová s opěradlem a 13 KS věšáků, svařovaná konstrukce z ocelových profilů 30 x 30 mm, sedací plocha a opěradlo - šedé lamino s ABS hranou (volitelné), plastové kluzáky, lakování rámu práškovou barvou v odstínu RAL 7035.</t>
  </si>
  <si>
    <t>Umístění m.č. 1.14, 1,15</t>
  </si>
  <si>
    <t>6</t>
  </si>
  <si>
    <t>Pol65</t>
  </si>
  <si>
    <t>Skříň vysoká</t>
  </si>
  <si>
    <t>-1262437697</t>
  </si>
  <si>
    <t>Skříň vysoká v horní části dvířka sklo v rámečku, ve spodní části čtyři zásuvky, uzamykatelná. Rozměry š80xh60xv220cm. Boky z laminované dřevotřísky tl. 18mm olepený hranou ABS 0,5mm technologií PUR, uzamykatelná horní dvířka bezpečnostní sklo v rýámečku z laminované dřevotřísky tl. 18mm, ohraněná hranou ABS 2,0mm technologií PUR. V horní části se třemi přestavitelnými policemi z laminované dřevotřísky tl. 25mm olepené 0,5mm ABS hranou technologií PUR, vrtáno průběžně po celé výšce. Ve spodní části čtyři zásuvky s centrálním zámkem (boky, záda, dna) celé z  laminované dřevotřísky tl. 18mm olepené 0,5mm ABS hranou technologií PUR. Záda skříně bílý sololak, Police, dno a strop z laminované dřevotřísky tl. 25mm přestavitelnými policemi, olepené 0,5mm ABS hranou technologií PUR. Sokl 10 cm se stavitelnými nožičkami. Korpus, police a zásuvky bílá perlička, dvířka a čela zásuvek UNI barva.</t>
  </si>
  <si>
    <t>Umístění m.č. 1.10, 1.12, 1,13</t>
  </si>
  <si>
    <t>9</t>
  </si>
  <si>
    <t>7</t>
  </si>
  <si>
    <t>Pol66</t>
  </si>
  <si>
    <t>Dřezová skříňka do sestavy - Dřez</t>
  </si>
  <si>
    <t>1072384388</t>
  </si>
  <si>
    <t>Dřezová skříňka do sestavy, s přípravou pro umyvadlo, pracovní deska kompakt rezistant. Dřezová skříňka o rozměrech š60xh60xv90cm s přípravou pro spodní osazení dřezu. Boky z laminované dřevotřísky tl. 18mm s olepenými 0,5mm ABS hranami technologií PUR, police a dno z laminované dřevotřísky tl.  25mm olepené 0,5mm ABS hranou. Dvířka z laminované dřevotřísky tl. 18mm olepené 2mm ABS hranou technologií PUR. Pracovní deska kompakt rezistant tl. 12mm s  hranou ve tvaru bombátka. Korpus bílá perlička, dvířka UNI barva.
Dřez kameninový bílý 45x45cm</t>
  </si>
  <si>
    <t>Umístění m.č. 1.10, 1.13</t>
  </si>
  <si>
    <t>Pol67</t>
  </si>
  <si>
    <t>Dřezová skříňka do sestavy - Vařič</t>
  </si>
  <si>
    <t>2081956283</t>
  </si>
  <si>
    <t>Dřezová skříňka do sestavy, s přípravou pro vařič, pracovní deska kompakt rezistant. Dřezová skříňka o rozměrech š60xh60xv90cm s přípravou pro osazení vařiče. Boky z laminované dřevotřísky tl. 18mm s olepenými 0,5mm ABS hranami technologií PUR, police a dno z laminované dřevotřísky tl.  25mm olepené 0,5mm ABS hranou. Dvířka z laminované dřevotřísky tl. 18mm olepené 2mm ABS hranou technologií PUR. Pracovní deska kompakt rezistant tl. 12mm s  hranou ve tvaru bombátka. Korpus bílá perlička, dvířka UNI barva.
Indukční vařič 36x60 cm</t>
  </si>
  <si>
    <t>Pol68</t>
  </si>
  <si>
    <t>Dřezová skříňka do sestavy</t>
  </si>
  <si>
    <t>771636236</t>
  </si>
  <si>
    <t>Skříňka střední s plnými dvířky. Rozměry š75xh60xv90cm. Boky z laminované dřevotřísky tl.18mm olepené hranou ABS 0,5mm technologií PUR, uzamykatelná plná dvířka z laminované dřevotřísky tl. 18mm ohraněná hranou ABS 2,0mm technologií PUR. Záda bílý sololak, dvě přestavitelné police, police, dno a strop z laminované dřevotřísky tl. 25mm olepené 0,5mm ABS hranou technologií PUR, vrtáno po celé výšce skříňky. Sokl se stavitelnými nožičkami a těsnící lištou. Korpus bílý, dvířka UNI barva.</t>
  </si>
  <si>
    <t>Umístění m.č. 1.13</t>
  </si>
  <si>
    <t>10</t>
  </si>
  <si>
    <t>145687760</t>
  </si>
  <si>
    <t>Umístění m.č. 1.10</t>
  </si>
  <si>
    <t>11</t>
  </si>
  <si>
    <t>Pol69</t>
  </si>
  <si>
    <t>Jídelní stůl - Čtverec</t>
  </si>
  <si>
    <t>1654883464</t>
  </si>
  <si>
    <t>kovová jäklová konstrukce, rám z profilů 40 x 20 mm, nohy 30 x 30 mm
povrchová úprava žárovým komaxitem v odstínech RAL, pracovní plocha z LDT 18 nebo 25 mm s ABS hranou 2 mm, standardní desén LDT buk
standardní výška - vel. 6 (76 cm), čtverec 80 x 80 cm</t>
  </si>
  <si>
    <t>Pol70</t>
  </si>
  <si>
    <t>Stohovatelná žídle s ergonomicky tvarovaným plastovým sedákem</t>
  </si>
  <si>
    <t>24769419</t>
  </si>
  <si>
    <t>Stabilní plastová židle s kovovou konstrukcí je vhodná pro všestranné využití
konstrukce v barvě RAL 9006 - stříbrná, plastový sedák a opěrák  barva:  šedá, stohovatelnost po 3 ks, nosnost 120 kg</t>
  </si>
  <si>
    <t>13</t>
  </si>
  <si>
    <t>Pol71</t>
  </si>
  <si>
    <t>Učitelský stůl na sezení</t>
  </si>
  <si>
    <t>43196882</t>
  </si>
  <si>
    <t>Učitelský stůl s rozměry š235xh79xv76cm z jackelové konstrukce 40x20mm s komaxitovou úpravou. Krytování boku stolu a rozvodů médií z laminované dřevotřísky tl. 18mm s olepenými hranami ABS 0,5mm technologií PUR. Desky vloženy do uzavřené kovové konstrukce, chráněny ze všech čtyř stran. 
Dvě skříňky do učitelského stolu. Rozměř š60xh53xv73cm. Korpus a tři zásuvky z laminované dřevotřísky tl. 18mm, olepené 0,5mm ABS hranou technologií PUR, s uzamykatelnou zásuvkou.  Zásuvky na plnovýsuvech pro vyšší zátěž. Čelo zásuvek olepeny 2mm ABS  hranou technologií PUR.</t>
  </si>
  <si>
    <t>Umístění m.č. 1.12</t>
  </si>
  <si>
    <t>14</t>
  </si>
  <si>
    <t>Pol72</t>
  </si>
  <si>
    <t>Učitelský stůl na sezení PC</t>
  </si>
  <si>
    <t>-107237912</t>
  </si>
  <si>
    <t>Učitelský stůl s rozměry š180xh79xv76cm z jackelové konstrukce 40x20mm s komaxitovou úpravou. Krytování boku stolu a rozvodů médií z laminované dřevotřísky tl. 18mm s olepenými hranami ABS 0,5mm technologií PUR. Desky vloženy do uzavřené kovové konstrukce, chráněny ze všech čtyř stran. 
Výsuv pro klávesnici a myš montovaný do žákovských nebo učitelských počítačových stolů. Rozměr výsuvu je šíře 70cm, hloubka 35cm. Korpus z  laminované dřevotřísky ohraněný hranou ABS 0,5mm technologií PUR, čelní hrana hranou ABS 2,0mm technologií PUR.
Držák kovový pro PC - přivařený ke konstrukci bočnice 
Skříňka do učitelského stolu. Rozměř š60xh53xv73cm. Korpus a tři zásuvky z laminované dřevotřísky tl. 18mm, olepené 0,5mm ABS hranou technologií PUR, s uzamykatelnou zásuvkou. Zásuvky na plnovýsuvech pro vyšší zátěž. Čelo zásuvek olepeny 2mm ABS  hranou technologií PUR.
Zásuvka 230V s přepěťovou ochranou
Zásuvka 230V - 3ks
Zásuvka 1x RJ45
Zapojení elektroinstalaci ve stole
Zapojení pc sítě ve stole</t>
  </si>
  <si>
    <t>Umístění m.č. 1.10, 1.12</t>
  </si>
  <si>
    <t>Pol73</t>
  </si>
  <si>
    <t>Učitelská otočná židle na kolečkách s područkami nosnost 120kg</t>
  </si>
  <si>
    <t>1241948955</t>
  </si>
  <si>
    <t>Učitelská otočná židle na kolečkách s područkami nosnost 120kg,  nízký opěrák, látkový potah,  základní houpací mechanismus s aretací v základní poloze a nastavitelnou silou protiváhy, čalouněné plastové područky, celoplastová báze, nosnost 120 kg rozměry židle celková výška: 102 - 111 cm, šířka 60 cm, hloubka sedáku 50cm,  výška sedáku 41 - 50cm</t>
  </si>
  <si>
    <t>16</t>
  </si>
  <si>
    <t>Pol74</t>
  </si>
  <si>
    <t>Žákovský stůl na sezení</t>
  </si>
  <si>
    <t>-656314921</t>
  </si>
  <si>
    <t>Žákovský stůl s rozměry š180xh79xv76cm z jackelové konstrukce 
 40x20mm s komaxitovou úpravou. Krytování dvojité rozvodů médií z 
 laminované dřevotřísky tl. 18mm s olepenými hranami ABS 0,5mm 
 technologií PUR. Pracovní deska kompakt rezistant tl. 12mm, výklopem pro elektropanel, 2 výklopem pro notebook. Výklopy uzamykatelné včetně vzpěr.
Elektropanel  kovový pro žáky - 2x230V, 2x RJ45
Zapojení elektroinstalaci ve stole
Zapojení pc sítě ve stole</t>
  </si>
  <si>
    <t>17</t>
  </si>
  <si>
    <t>Pol75</t>
  </si>
  <si>
    <t>Židle školní žákovská</t>
  </si>
  <si>
    <t>-1642179368</t>
  </si>
  <si>
    <t>Židle žákovská stohovatelná, plochoovál</t>
  </si>
  <si>
    <t>20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</si>
  <si>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</si>
  <si>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</si>
  <si>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</si>
  <si>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</si>
  <si>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</si>
  <si>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rPr>
        <sz val="8"/>
        <rFont val="Trebuchet MS"/>
        <charset val="238"/>
      </rP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</si>
  <si>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</si>
  <si>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charset val="238"/>
      </rP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</si>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</sst>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8"/>
      <color rgb="FF800080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name val="Trebuchet MS"/>
      <charset val="238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sz val="7"/>
      <name val="Trebuchet MS"/>
    </font>
    <font>
      <sz val="8"/>
      <color rgb="FF800080"/>
      <name val="Trebuchet MS"/>
    </font>
    <font>
      <sz val="8"/>
      <color rgb="FFFF0000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8">
    <fill>
      <patternFill patternType="none"/>
    </fill>
    <fill>
      <patternFill patternType="gray125"/>
    </fill>
    <fill>
      <patternFill patternType="none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3" fillId="0" borderId="0" applyNumberFormat="0" applyFill="0" applyBorder="0" applyAlignment="0" applyProtection="0"/>
  </cellStyleXfs>
  <cellXfs count="314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9" fillId="3" borderId="0" xfId="0" applyFont="1" applyFill="1" applyAlignment="1" applyProtection="1">
      <alignment horizontal="left" vertical="center"/>
    </xf>
    <xf numFmtId="0" fontId="10" fillId="3" borderId="0" xfId="0" applyFont="1" applyFill="1" applyAlignment="1" applyProtection="1">
      <alignment vertical="center"/>
    </xf>
    <xf numFmtId="0" fontId="11" fillId="3" borderId="0" xfId="0" applyFont="1" applyFill="1" applyAlignment="1" applyProtection="1">
      <alignment horizontal="left" vertical="center"/>
    </xf>
    <xf numFmtId="0" fontId="12" fillId="3" borderId="0" xfId="1" applyFont="1" applyFill="1" applyAlignment="1" applyProtection="1">
      <alignment vertical="center"/>
    </xf>
    <xf numFmtId="0" fontId="43" fillId="3" borderId="0" xfId="1" applyFill="1"/>
    <xf numFmtId="0" fontId="0" fillId="3" borderId="0" xfId="0" applyFill="1"/>
    <xf numFmtId="0" fontId="9" fillId="3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14" fillId="0" borderId="0" xfId="0" applyFont="1" applyBorder="1" applyAlignment="1">
      <alignment horizontal="left" vertical="center"/>
    </xf>
    <xf numFmtId="0" fontId="0" fillId="0" borderId="6" xfId="0" applyBorder="1"/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center"/>
    </xf>
    <xf numFmtId="0" fontId="2" fillId="5" borderId="0" xfId="0" applyFont="1" applyFill="1" applyBorder="1" applyAlignment="1" applyProtection="1">
      <alignment horizontal="left" vertical="center"/>
      <protection locked="0"/>
    </xf>
    <xf numFmtId="49" fontId="2" fillId="5" borderId="0" xfId="0" applyNumberFormat="1" applyFont="1" applyFill="1" applyBorder="1" applyAlignment="1" applyProtection="1">
      <alignment horizontal="left" vertical="center"/>
      <protection locked="0"/>
    </xf>
    <xf numFmtId="0" fontId="0" fillId="0" borderId="7" xfId="0" applyBorder="1"/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8" fillId="0" borderId="8" xfId="0" applyFont="1" applyBorder="1" applyAlignment="1">
      <alignment horizontal="left" vertical="center"/>
    </xf>
    <xf numFmtId="0" fontId="0" fillId="0" borderId="8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0" fontId="0" fillId="6" borderId="0" xfId="0" applyFont="1" applyFill="1" applyBorder="1" applyAlignment="1">
      <alignment vertical="center"/>
    </xf>
    <xf numFmtId="0" fontId="3" fillId="6" borderId="9" xfId="0" applyFont="1" applyFill="1" applyBorder="1" applyAlignment="1">
      <alignment horizontal="left" vertical="center"/>
    </xf>
    <xf numFmtId="0" fontId="0" fillId="6" borderId="10" xfId="0" applyFont="1" applyFill="1" applyBorder="1" applyAlignment="1">
      <alignment vertical="center"/>
    </xf>
    <xf numFmtId="0" fontId="3" fillId="6" borderId="10" xfId="0" applyFont="1" applyFill="1" applyBorder="1" applyAlignment="1">
      <alignment horizontal="center" vertical="center"/>
    </xf>
    <xf numFmtId="0" fontId="0" fillId="6" borderId="6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7" borderId="10" xfId="0" applyFont="1" applyFill="1" applyBorder="1" applyAlignment="1">
      <alignment vertical="center"/>
    </xf>
    <xf numFmtId="0" fontId="2" fillId="7" borderId="11" xfId="0" applyFont="1" applyFill="1" applyBorder="1" applyAlignment="1">
      <alignment horizontal="center" vertical="center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0" fillId="0" borderId="18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9" xfId="0" applyNumberFormat="1" applyFont="1" applyBorder="1" applyAlignment="1">
      <alignment vertical="center"/>
    </xf>
    <xf numFmtId="0" fontId="22" fillId="0" borderId="0" xfId="1" applyFont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4" fontId="26" fillId="0" borderId="23" xfId="0" applyNumberFormat="1" applyFont="1" applyBorder="1" applyAlignment="1">
      <alignment vertical="center"/>
    </xf>
    <xf numFmtId="4" fontId="26" fillId="0" borderId="24" xfId="0" applyNumberFormat="1" applyFont="1" applyBorder="1" applyAlignment="1">
      <alignment vertical="center"/>
    </xf>
    <xf numFmtId="166" fontId="26" fillId="0" borderId="24" xfId="0" applyNumberFormat="1" applyFont="1" applyBorder="1" applyAlignment="1">
      <alignment vertical="center"/>
    </xf>
    <xf numFmtId="4" fontId="26" fillId="0" borderId="2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0" fillId="3" borderId="0" xfId="0" applyFont="1" applyFill="1" applyAlignment="1">
      <alignment vertical="center"/>
    </xf>
    <xf numFmtId="0" fontId="11" fillId="3" borderId="0" xfId="0" applyFont="1" applyFill="1" applyAlignment="1">
      <alignment horizontal="left" vertical="center"/>
    </xf>
    <xf numFmtId="0" fontId="27" fillId="3" borderId="0" xfId="1" applyFont="1" applyFill="1" applyAlignment="1">
      <alignment vertical="center"/>
    </xf>
    <xf numFmtId="0" fontId="10" fillId="3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>
      <alignment horizontal="left" vertical="center"/>
    </xf>
    <xf numFmtId="0" fontId="0" fillId="0" borderId="5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4" fontId="21" fillId="0" borderId="0" xfId="0" applyNumberFormat="1" applyFont="1" applyBorder="1" applyAlignment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7" borderId="0" xfId="0" applyFont="1" applyFill="1" applyBorder="1" applyAlignment="1">
      <alignment vertical="center"/>
    </xf>
    <xf numFmtId="0" fontId="3" fillId="7" borderId="9" xfId="0" applyFont="1" applyFill="1" applyBorder="1" applyAlignment="1">
      <alignment horizontal="left" vertical="center"/>
    </xf>
    <xf numFmtId="0" fontId="3" fillId="7" borderId="10" xfId="0" applyFont="1" applyFill="1" applyBorder="1" applyAlignment="1">
      <alignment horizontal="right" vertical="center"/>
    </xf>
    <xf numFmtId="0" fontId="3" fillId="7" borderId="10" xfId="0" applyFont="1" applyFill="1" applyBorder="1" applyAlignment="1">
      <alignment horizontal="center" vertical="center"/>
    </xf>
    <xf numFmtId="0" fontId="0" fillId="7" borderId="10" xfId="0" applyFont="1" applyFill="1" applyBorder="1" applyAlignment="1" applyProtection="1">
      <alignment vertical="center"/>
      <protection locked="0"/>
    </xf>
    <xf numFmtId="4" fontId="3" fillId="7" borderId="10" xfId="0" applyNumberFormat="1" applyFont="1" applyFill="1" applyBorder="1" applyAlignment="1">
      <alignment vertical="center"/>
    </xf>
    <xf numFmtId="0" fontId="0" fillId="7" borderId="27" xfId="0" applyFont="1" applyFill="1" applyBorder="1" applyAlignment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2" fillId="7" borderId="0" xfId="0" applyFont="1" applyFill="1" applyBorder="1" applyAlignment="1">
      <alignment horizontal="left" vertical="center"/>
    </xf>
    <xf numFmtId="0" fontId="0" fillId="7" borderId="0" xfId="0" applyFont="1" applyFill="1" applyBorder="1" applyAlignment="1" applyProtection="1">
      <alignment vertical="center"/>
      <protection locked="0"/>
    </xf>
    <xf numFmtId="0" fontId="2" fillId="7" borderId="0" xfId="0" applyFont="1" applyFill="1" applyBorder="1" applyAlignment="1">
      <alignment horizontal="right" vertical="center"/>
    </xf>
    <xf numFmtId="0" fontId="0" fillId="7" borderId="6" xfId="0" applyFont="1" applyFill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6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0" fontId="29" fillId="7" borderId="21" xfId="0" applyFont="1" applyFill="1" applyBorder="1" applyAlignment="1" applyProtection="1">
      <alignment horizontal="center" vertical="center" wrapText="1"/>
      <protection locked="0"/>
    </xf>
    <xf numFmtId="0" fontId="2" fillId="7" borderId="22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/>
    </xf>
    <xf numFmtId="4" fontId="21" fillId="0" borderId="0" xfId="0" applyNumberFormat="1" applyFont="1" applyAlignment="1"/>
    <xf numFmtId="166" fontId="30" fillId="0" borderId="16" xfId="0" applyNumberFormat="1" applyFont="1" applyBorder="1" applyAlignment="1"/>
    <xf numFmtId="166" fontId="30" fillId="0" borderId="17" xfId="0" applyNumberFormat="1" applyFont="1" applyBorder="1" applyAlignment="1"/>
    <xf numFmtId="4" fontId="31" fillId="0" borderId="0" xfId="0" applyNumberFormat="1" applyFont="1" applyAlignment="1">
      <alignment vertical="center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49" fontId="0" fillId="0" borderId="28" xfId="0" applyNumberFormat="1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center" vertical="center" wrapText="1"/>
      <protection locked="0"/>
    </xf>
    <xf numFmtId="167" fontId="0" fillId="0" borderId="28" xfId="0" applyNumberFormat="1" applyFont="1" applyBorder="1" applyAlignment="1" applyProtection="1">
      <alignment vertical="center"/>
      <protection locked="0"/>
    </xf>
    <xf numFmtId="4" fontId="0" fillId="5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  <protection locked="0"/>
    </xf>
    <xf numFmtId="0" fontId="1" fillId="5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horizontal="center" vertical="center"/>
    </xf>
    <xf numFmtId="166" fontId="1" fillId="0" borderId="0" xfId="0" applyNumberFormat="1" applyFont="1" applyBorder="1" applyAlignment="1">
      <alignment vertical="center"/>
    </xf>
    <xf numFmtId="166" fontId="1" fillId="0" borderId="19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 applyProtection="1">
      <alignment vertical="center"/>
      <protection locked="0"/>
    </xf>
    <xf numFmtId="0" fontId="5" fillId="0" borderId="1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167" fontId="6" fillId="0" borderId="0" xfId="0" applyNumberFormat="1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6" fillId="0" borderId="1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 wrapText="1"/>
    </xf>
    <xf numFmtId="167" fontId="7" fillId="0" borderId="0" xfId="0" applyNumberFormat="1" applyFont="1" applyBorder="1" applyAlignment="1">
      <alignment vertical="center"/>
    </xf>
    <xf numFmtId="0" fontId="7" fillId="0" borderId="0" xfId="0" applyFont="1" applyAlignment="1" applyProtection="1">
      <alignment vertical="center"/>
      <protection locked="0"/>
    </xf>
    <xf numFmtId="0" fontId="7" fillId="0" borderId="1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 wrapText="1"/>
    </xf>
    <xf numFmtId="167" fontId="7" fillId="0" borderId="0" xfId="0" applyNumberFormat="1" applyFont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36" fillId="0" borderId="29" xfId="0" applyFont="1" applyBorder="1" applyAlignment="1" applyProtection="1">
      <alignment vertical="center" wrapText="1"/>
      <protection locked="0"/>
    </xf>
    <xf numFmtId="0" fontId="36" fillId="0" borderId="30" xfId="0" applyFont="1" applyBorder="1" applyAlignment="1" applyProtection="1">
      <alignment vertical="center" wrapText="1"/>
      <protection locked="0"/>
    </xf>
    <xf numFmtId="0" fontId="36" fillId="0" borderId="31" xfId="0" applyFont="1" applyBorder="1" applyAlignment="1" applyProtection="1">
      <alignment vertical="center" wrapText="1"/>
      <protection locked="0"/>
    </xf>
    <xf numFmtId="0" fontId="36" fillId="0" borderId="32" xfId="0" applyFont="1" applyBorder="1" applyAlignment="1" applyProtection="1">
      <alignment horizontal="center" vertical="center" wrapText="1"/>
      <protection locked="0"/>
    </xf>
    <xf numFmtId="0" fontId="36" fillId="0" borderId="33" xfId="0" applyFont="1" applyBorder="1" applyAlignment="1" applyProtection="1">
      <alignment horizontal="center" vertical="center" wrapText="1"/>
      <protection locked="0"/>
    </xf>
    <xf numFmtId="0" fontId="36" fillId="0" borderId="32" xfId="0" applyFont="1" applyBorder="1" applyAlignment="1" applyProtection="1">
      <alignment vertical="center" wrapText="1"/>
      <protection locked="0"/>
    </xf>
    <xf numFmtId="0" fontId="36" fillId="0" borderId="33" xfId="0" applyFont="1" applyBorder="1" applyAlignment="1" applyProtection="1">
      <alignment vertical="center" wrapText="1"/>
      <protection locked="0"/>
    </xf>
    <xf numFmtId="0" fontId="38" fillId="0" borderId="1" xfId="0" applyFont="1" applyBorder="1" applyAlignment="1" applyProtection="1">
      <alignment horizontal="left" vertical="center" wrapText="1"/>
      <protection locked="0"/>
    </xf>
    <xf numFmtId="0" fontId="39" fillId="0" borderId="1" xfId="0" applyFont="1" applyBorder="1" applyAlignment="1" applyProtection="1">
      <alignment horizontal="left" vertical="center" wrapText="1"/>
      <protection locked="0"/>
    </xf>
    <xf numFmtId="0" fontId="39" fillId="0" borderId="32" xfId="0" applyFont="1" applyBorder="1" applyAlignment="1" applyProtection="1">
      <alignment vertical="center" wrapText="1"/>
      <protection locked="0"/>
    </xf>
    <xf numFmtId="0" fontId="39" fillId="0" borderId="1" xfId="0" applyFont="1" applyBorder="1" applyAlignment="1" applyProtection="1">
      <alignment vertical="center" wrapText="1"/>
      <protection locked="0"/>
    </xf>
    <xf numFmtId="0" fontId="39" fillId="0" borderId="1" xfId="0" applyFont="1" applyBorder="1" applyAlignment="1" applyProtection="1">
      <alignment vertical="center"/>
      <protection locked="0"/>
    </xf>
    <xf numFmtId="0" fontId="39" fillId="0" borderId="1" xfId="0" applyFont="1" applyBorder="1" applyAlignment="1" applyProtection="1">
      <alignment horizontal="left" vertical="center"/>
      <protection locked="0"/>
    </xf>
    <xf numFmtId="49" fontId="39" fillId="0" borderId="1" xfId="0" applyNumberFormat="1" applyFont="1" applyBorder="1" applyAlignment="1" applyProtection="1">
      <alignment vertical="center" wrapText="1"/>
      <protection locked="0"/>
    </xf>
    <xf numFmtId="0" fontId="36" fillId="0" borderId="35" xfId="0" applyFont="1" applyBorder="1" applyAlignment="1" applyProtection="1">
      <alignment vertical="center" wrapText="1"/>
      <protection locked="0"/>
    </xf>
    <xf numFmtId="0" fontId="40" fillId="0" borderId="34" xfId="0" applyFont="1" applyBorder="1" applyAlignment="1" applyProtection="1">
      <alignment vertical="center" wrapText="1"/>
      <protection locked="0"/>
    </xf>
    <xf numFmtId="0" fontId="36" fillId="0" borderId="36" xfId="0" applyFont="1" applyBorder="1" applyAlignment="1" applyProtection="1">
      <alignment vertical="center" wrapText="1"/>
      <protection locked="0"/>
    </xf>
    <xf numFmtId="0" fontId="36" fillId="0" borderId="1" xfId="0" applyFont="1" applyBorder="1" applyAlignment="1" applyProtection="1">
      <alignment vertical="top"/>
      <protection locked="0"/>
    </xf>
    <xf numFmtId="0" fontId="36" fillId="0" borderId="0" xfId="0" applyFont="1" applyAlignment="1" applyProtection="1">
      <alignment vertical="top"/>
      <protection locked="0"/>
    </xf>
    <xf numFmtId="0" fontId="36" fillId="0" borderId="29" xfId="0" applyFont="1" applyBorder="1" applyAlignment="1" applyProtection="1">
      <alignment horizontal="left" vertical="center"/>
      <protection locked="0"/>
    </xf>
    <xf numFmtId="0" fontId="36" fillId="0" borderId="30" xfId="0" applyFont="1" applyBorder="1" applyAlignment="1" applyProtection="1">
      <alignment horizontal="left" vertical="center"/>
      <protection locked="0"/>
    </xf>
    <xf numFmtId="0" fontId="36" fillId="0" borderId="31" xfId="0" applyFont="1" applyBorder="1" applyAlignment="1" applyProtection="1">
      <alignment horizontal="left" vertical="center"/>
      <protection locked="0"/>
    </xf>
    <xf numFmtId="0" fontId="36" fillId="0" borderId="32" xfId="0" applyFont="1" applyBorder="1" applyAlignment="1" applyProtection="1">
      <alignment horizontal="left" vertical="center"/>
      <protection locked="0"/>
    </xf>
    <xf numFmtId="0" fontId="36" fillId="0" borderId="33" xfId="0" applyFont="1" applyBorder="1" applyAlignment="1" applyProtection="1">
      <alignment horizontal="left" vertical="center"/>
      <protection locked="0"/>
    </xf>
    <xf numFmtId="0" fontId="38" fillId="0" borderId="1" xfId="0" applyFont="1" applyBorder="1" applyAlignment="1" applyProtection="1">
      <alignment horizontal="left" vertical="center"/>
      <protection locked="0"/>
    </xf>
    <xf numFmtId="0" fontId="41" fillId="0" borderId="0" xfId="0" applyFont="1" applyAlignment="1" applyProtection="1">
      <alignment horizontal="left" vertical="center"/>
      <protection locked="0"/>
    </xf>
    <xf numFmtId="0" fontId="38" fillId="0" borderId="34" xfId="0" applyFont="1" applyBorder="1" applyAlignment="1" applyProtection="1">
      <alignment horizontal="left" vertical="center"/>
      <protection locked="0"/>
    </xf>
    <xf numFmtId="0" fontId="38" fillId="0" borderId="34" xfId="0" applyFont="1" applyBorder="1" applyAlignment="1" applyProtection="1">
      <alignment horizontal="center" vertical="center"/>
      <protection locked="0"/>
    </xf>
    <xf numFmtId="0" fontId="41" fillId="0" borderId="34" xfId="0" applyFont="1" applyBorder="1" applyAlignment="1" applyProtection="1">
      <alignment horizontal="left" vertical="center"/>
      <protection locked="0"/>
    </xf>
    <xf numFmtId="0" fontId="42" fillId="0" borderId="1" xfId="0" applyFont="1" applyBorder="1" applyAlignment="1" applyProtection="1">
      <alignment horizontal="left" vertical="center"/>
      <protection locked="0"/>
    </xf>
    <xf numFmtId="0" fontId="39" fillId="0" borderId="0" xfId="0" applyFont="1" applyAlignment="1" applyProtection="1">
      <alignment horizontal="left" vertical="center"/>
      <protection locked="0"/>
    </xf>
    <xf numFmtId="0" fontId="39" fillId="0" borderId="1" xfId="0" applyFont="1" applyBorder="1" applyAlignment="1" applyProtection="1">
      <alignment horizontal="center" vertical="center"/>
      <protection locked="0"/>
    </xf>
    <xf numFmtId="0" fontId="39" fillId="0" borderId="32" xfId="0" applyFont="1" applyBorder="1" applyAlignment="1" applyProtection="1">
      <alignment horizontal="left" vertical="center"/>
      <protection locked="0"/>
    </xf>
    <xf numFmtId="0" fontId="39" fillId="2" borderId="1" xfId="0" applyFont="1" applyFill="1" applyBorder="1" applyAlignment="1" applyProtection="1">
      <alignment horizontal="left" vertical="center"/>
      <protection locked="0"/>
    </xf>
    <xf numFmtId="0" fontId="39" fillId="2" borderId="1" xfId="0" applyFont="1" applyFill="1" applyBorder="1" applyAlignment="1" applyProtection="1">
      <alignment horizontal="center" vertical="center"/>
      <protection locked="0"/>
    </xf>
    <xf numFmtId="0" fontId="36" fillId="0" borderId="35" xfId="0" applyFont="1" applyBorder="1" applyAlignment="1" applyProtection="1">
      <alignment horizontal="left" vertical="center"/>
      <protection locked="0"/>
    </xf>
    <xf numFmtId="0" fontId="40" fillId="0" borderId="34" xfId="0" applyFont="1" applyBorder="1" applyAlignment="1" applyProtection="1">
      <alignment horizontal="left" vertical="center"/>
      <protection locked="0"/>
    </xf>
    <xf numFmtId="0" fontId="36" fillId="0" borderId="36" xfId="0" applyFont="1" applyBorder="1" applyAlignment="1" applyProtection="1">
      <alignment horizontal="left" vertical="center"/>
      <protection locked="0"/>
    </xf>
    <xf numFmtId="0" fontId="36" fillId="0" borderId="1" xfId="0" applyFont="1" applyBorder="1" applyAlignment="1" applyProtection="1">
      <alignment horizontal="left" vertical="center"/>
      <protection locked="0"/>
    </xf>
    <xf numFmtId="0" fontId="40" fillId="0" borderId="1" xfId="0" applyFont="1" applyBorder="1" applyAlignment="1" applyProtection="1">
      <alignment horizontal="left" vertical="center"/>
      <protection locked="0"/>
    </xf>
    <xf numFmtId="0" fontId="41" fillId="0" borderId="1" xfId="0" applyFont="1" applyBorder="1" applyAlignment="1" applyProtection="1">
      <alignment horizontal="left" vertical="center"/>
      <protection locked="0"/>
    </xf>
    <xf numFmtId="0" fontId="39" fillId="0" borderId="34" xfId="0" applyFont="1" applyBorder="1" applyAlignment="1" applyProtection="1">
      <alignment horizontal="left" vertical="center"/>
      <protection locked="0"/>
    </xf>
    <xf numFmtId="0" fontId="36" fillId="0" borderId="1" xfId="0" applyFont="1" applyBorder="1" applyAlignment="1" applyProtection="1">
      <alignment horizontal="left" vertical="center" wrapText="1"/>
      <protection locked="0"/>
    </xf>
    <xf numFmtId="0" fontId="39" fillId="0" borderId="1" xfId="0" applyFont="1" applyBorder="1" applyAlignment="1" applyProtection="1">
      <alignment horizontal="center" vertical="center" wrapText="1"/>
      <protection locked="0"/>
    </xf>
    <xf numFmtId="0" fontId="36" fillId="0" borderId="29" xfId="0" applyFont="1" applyBorder="1" applyAlignment="1" applyProtection="1">
      <alignment horizontal="left" vertical="center" wrapText="1"/>
      <protection locked="0"/>
    </xf>
    <xf numFmtId="0" fontId="36" fillId="0" borderId="30" xfId="0" applyFont="1" applyBorder="1" applyAlignment="1" applyProtection="1">
      <alignment horizontal="left" vertical="center" wrapText="1"/>
      <protection locked="0"/>
    </xf>
    <xf numFmtId="0" fontId="36" fillId="0" borderId="31" xfId="0" applyFont="1" applyBorder="1" applyAlignment="1" applyProtection="1">
      <alignment horizontal="left" vertical="center" wrapText="1"/>
      <protection locked="0"/>
    </xf>
    <xf numFmtId="0" fontId="36" fillId="0" borderId="32" xfId="0" applyFont="1" applyBorder="1" applyAlignment="1" applyProtection="1">
      <alignment horizontal="left" vertical="center" wrapText="1"/>
      <protection locked="0"/>
    </xf>
    <xf numFmtId="0" fontId="36" fillId="0" borderId="33" xfId="0" applyFont="1" applyBorder="1" applyAlignment="1" applyProtection="1">
      <alignment horizontal="left" vertical="center" wrapText="1"/>
      <protection locked="0"/>
    </xf>
    <xf numFmtId="0" fontId="41" fillId="0" borderId="32" xfId="0" applyFont="1" applyBorder="1" applyAlignment="1" applyProtection="1">
      <alignment horizontal="left" vertical="center" wrapText="1"/>
      <protection locked="0"/>
    </xf>
    <xf numFmtId="0" fontId="41" fillId="0" borderId="33" xfId="0" applyFont="1" applyBorder="1" applyAlignment="1" applyProtection="1">
      <alignment horizontal="left" vertical="center" wrapText="1"/>
      <protection locked="0"/>
    </xf>
    <xf numFmtId="0" fontId="39" fillId="0" borderId="32" xfId="0" applyFont="1" applyBorder="1" applyAlignment="1" applyProtection="1">
      <alignment horizontal="left" vertical="center" wrapText="1"/>
      <protection locked="0"/>
    </xf>
    <xf numFmtId="0" fontId="39" fillId="0" borderId="33" xfId="0" applyFont="1" applyBorder="1" applyAlignment="1" applyProtection="1">
      <alignment horizontal="left" vertical="center" wrapText="1"/>
      <protection locked="0"/>
    </xf>
    <xf numFmtId="0" fontId="39" fillId="0" borderId="33" xfId="0" applyFont="1" applyBorder="1" applyAlignment="1" applyProtection="1">
      <alignment horizontal="left" vertical="center"/>
      <protection locked="0"/>
    </xf>
    <xf numFmtId="0" fontId="39" fillId="0" borderId="35" xfId="0" applyFont="1" applyBorder="1" applyAlignment="1" applyProtection="1">
      <alignment horizontal="left" vertical="center" wrapText="1"/>
      <protection locked="0"/>
    </xf>
    <xf numFmtId="0" fontId="39" fillId="0" borderId="34" xfId="0" applyFont="1" applyBorder="1" applyAlignment="1" applyProtection="1">
      <alignment horizontal="left" vertical="center" wrapText="1"/>
      <protection locked="0"/>
    </xf>
    <xf numFmtId="0" fontId="39" fillId="0" borderId="36" xfId="0" applyFont="1" applyBorder="1" applyAlignment="1" applyProtection="1">
      <alignment horizontal="left" vertical="center" wrapText="1"/>
      <protection locked="0"/>
    </xf>
    <xf numFmtId="0" fontId="39" fillId="0" borderId="1" xfId="0" applyFont="1" applyBorder="1" applyAlignment="1" applyProtection="1">
      <alignment horizontal="left" vertical="top"/>
      <protection locked="0"/>
    </xf>
    <xf numFmtId="0" fontId="39" fillId="0" borderId="1" xfId="0" applyFont="1" applyBorder="1" applyAlignment="1" applyProtection="1">
      <alignment horizontal="center" vertical="top"/>
      <protection locked="0"/>
    </xf>
    <xf numFmtId="0" fontId="39" fillId="0" borderId="35" xfId="0" applyFont="1" applyBorder="1" applyAlignment="1" applyProtection="1">
      <alignment horizontal="left" vertical="center"/>
      <protection locked="0"/>
    </xf>
    <xf numFmtId="0" fontId="39" fillId="0" borderId="36" xfId="0" applyFont="1" applyBorder="1" applyAlignment="1" applyProtection="1">
      <alignment horizontal="left" vertical="center"/>
      <protection locked="0"/>
    </xf>
    <xf numFmtId="0" fontId="41" fillId="0" borderId="0" xfId="0" applyFont="1" applyAlignment="1" applyProtection="1">
      <alignment vertical="center"/>
      <protection locked="0"/>
    </xf>
    <xf numFmtId="0" fontId="38" fillId="0" borderId="1" xfId="0" applyFont="1" applyBorder="1" applyAlignment="1" applyProtection="1">
      <alignment vertical="center"/>
      <protection locked="0"/>
    </xf>
    <xf numFmtId="0" fontId="41" fillId="0" borderId="34" xfId="0" applyFont="1" applyBorder="1" applyAlignment="1" applyProtection="1">
      <alignment vertical="center"/>
      <protection locked="0"/>
    </xf>
    <xf numFmtId="0" fontId="38" fillId="0" borderId="34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top"/>
      <protection locked="0"/>
    </xf>
    <xf numFmtId="49" fontId="39" fillId="0" borderId="1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38" fillId="0" borderId="34" xfId="0" applyFont="1" applyBorder="1" applyAlignment="1" applyProtection="1">
      <alignment horizontal="left"/>
      <protection locked="0"/>
    </xf>
    <xf numFmtId="0" fontId="41" fillId="0" borderId="34" xfId="0" applyFont="1" applyBorder="1" applyAlignment="1" applyProtection="1">
      <protection locked="0"/>
    </xf>
    <xf numFmtId="0" fontId="36" fillId="0" borderId="32" xfId="0" applyFont="1" applyBorder="1" applyAlignment="1" applyProtection="1">
      <alignment vertical="top"/>
      <protection locked="0"/>
    </xf>
    <xf numFmtId="0" fontId="36" fillId="0" borderId="33" xfId="0" applyFont="1" applyBorder="1" applyAlignment="1" applyProtection="1">
      <alignment vertical="top"/>
      <protection locked="0"/>
    </xf>
    <xf numFmtId="0" fontId="36" fillId="0" borderId="1" xfId="0" applyFont="1" applyBorder="1" applyAlignment="1" applyProtection="1">
      <alignment horizontal="center" vertical="center"/>
      <protection locked="0"/>
    </xf>
    <xf numFmtId="0" fontId="36" fillId="0" borderId="1" xfId="0" applyFont="1" applyBorder="1" applyAlignment="1" applyProtection="1">
      <alignment horizontal="left" vertical="top"/>
      <protection locked="0"/>
    </xf>
    <xf numFmtId="0" fontId="36" fillId="0" borderId="35" xfId="0" applyFont="1" applyBorder="1" applyAlignment="1" applyProtection="1">
      <alignment vertical="top"/>
      <protection locked="0"/>
    </xf>
    <xf numFmtId="0" fontId="36" fillId="0" borderId="34" xfId="0" applyFont="1" applyBorder="1" applyAlignment="1" applyProtection="1">
      <alignment vertical="top"/>
      <protection locked="0"/>
    </xf>
    <xf numFmtId="0" fontId="36" fillId="0" borderId="36" xfId="0" applyFont="1" applyBorder="1" applyAlignment="1" applyProtection="1">
      <alignment vertical="top"/>
      <protection locked="0"/>
    </xf>
    <xf numFmtId="0" fontId="13" fillId="4" borderId="0" xfId="0" applyFont="1" applyFill="1" applyAlignment="1">
      <alignment horizontal="center" vertical="center"/>
    </xf>
    <xf numFmtId="0" fontId="0" fillId="0" borderId="0" xfId="0"/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left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right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0" fontId="3" fillId="6" borderId="10" xfId="0" applyFont="1" applyFill="1" applyBorder="1" applyAlignment="1">
      <alignment horizontal="left" vertical="center"/>
    </xf>
    <xf numFmtId="0" fontId="0" fillId="6" borderId="10" xfId="0" applyFont="1" applyFill="1" applyBorder="1" applyAlignment="1">
      <alignment vertical="center"/>
    </xf>
    <xf numFmtId="4" fontId="3" fillId="6" borderId="10" xfId="0" applyNumberFormat="1" applyFont="1" applyFill="1" applyBorder="1" applyAlignment="1">
      <alignment vertical="center"/>
    </xf>
    <xf numFmtId="0" fontId="0" fillId="6" borderId="11" xfId="0" applyFont="1" applyFill="1" applyBorder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49" fontId="2" fillId="5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4" fontId="18" fillId="0" borderId="8" xfId="0" applyNumberFormat="1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7" fillId="3" borderId="0" xfId="1" applyFont="1" applyFill="1" applyAlignment="1">
      <alignment vertical="center"/>
    </xf>
    <xf numFmtId="0" fontId="39" fillId="0" borderId="1" xfId="0" applyFont="1" applyBorder="1" applyAlignment="1" applyProtection="1">
      <alignment horizontal="left" vertical="center" wrapText="1"/>
      <protection locked="0"/>
    </xf>
    <xf numFmtId="0" fontId="37" fillId="0" borderId="1" xfId="0" applyFont="1" applyBorder="1" applyAlignment="1" applyProtection="1">
      <alignment horizontal="center" vertical="center" wrapText="1"/>
      <protection locked="0"/>
    </xf>
    <xf numFmtId="0" fontId="38" fillId="0" borderId="34" xfId="0" applyFont="1" applyBorder="1" applyAlignment="1" applyProtection="1">
      <alignment horizontal="left" wrapText="1"/>
      <protection locked="0"/>
    </xf>
    <xf numFmtId="0" fontId="39" fillId="0" borderId="1" xfId="0" applyFont="1" applyBorder="1" applyAlignment="1" applyProtection="1">
      <alignment horizontal="left" vertical="center"/>
      <protection locked="0"/>
    </xf>
    <xf numFmtId="49" fontId="39" fillId="0" borderId="1" xfId="0" applyNumberFormat="1" applyFont="1" applyBorder="1" applyAlignment="1" applyProtection="1">
      <alignment horizontal="left" vertical="center" wrapText="1"/>
      <protection locked="0"/>
    </xf>
    <xf numFmtId="0" fontId="37" fillId="0" borderId="1" xfId="0" applyFont="1" applyBorder="1" applyAlignment="1" applyProtection="1">
      <alignment horizontal="center" vertical="center"/>
      <protection locked="0"/>
    </xf>
    <xf numFmtId="0" fontId="38" fillId="0" borderId="34" xfId="0" applyFont="1" applyBorder="1" applyAlignment="1" applyProtection="1">
      <alignment horizontal="left"/>
      <protection locked="0"/>
    </xf>
    <xf numFmtId="0" fontId="39" fillId="0" borderId="1" xfId="0" applyFont="1" applyBorder="1" applyAlignment="1" applyProtection="1">
      <alignment horizontal="left" vertical="top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4"/>
  <sheetViews>
    <sheetView showGridLines="0" tabSelected="1" workbookViewId="0">
      <pane ySplit="1" topLeftCell="A2" activePane="bottomLeft" state="frozen"/>
      <selection pane="bottomLeft"/>
    </sheetView>
  </sheetViews>
  <sheetFormatPr defaultRowHeight="13.5"/>
  <cols>
    <col min="1" max="1" width="7.1640625" customWidth="1"/>
    <col min="2" max="2" width="1.5" customWidth="1"/>
    <col min="3" max="3" width="3.5" customWidth="1"/>
    <col min="4" max="33" width="2.33203125" customWidth="1"/>
    <col min="34" max="34" width="2.83203125" customWidth="1"/>
    <col min="35" max="35" width="27.1640625" customWidth="1"/>
    <col min="36" max="37" width="2.1640625" customWidth="1"/>
    <col min="38" max="38" width="7.1640625" customWidth="1"/>
    <col min="39" max="39" width="2.83203125" customWidth="1"/>
    <col min="40" max="40" width="11.5" customWidth="1"/>
    <col min="41" max="41" width="6.5" customWidth="1"/>
    <col min="42" max="42" width="3.5" customWidth="1"/>
    <col min="43" max="43" width="13.5" customWidth="1"/>
    <col min="44" max="44" width="11.6640625" customWidth="1"/>
    <col min="45" max="47" width="22.1640625" hidden="1" customWidth="1"/>
    <col min="48" max="52" width="18.5" hidden="1" customWidth="1"/>
    <col min="53" max="53" width="16.5" hidden="1" customWidth="1"/>
    <col min="54" max="54" width="21.5" hidden="1" customWidth="1"/>
    <col min="55" max="56" width="16.5" hidden="1" customWidth="1"/>
    <col min="57" max="57" width="57" customWidth="1"/>
    <col min="71" max="91" width="9.1640625" hidden="1"/>
  </cols>
  <sheetData>
    <row r="1" spans="1:74" ht="21.4" customHeight="1">
      <c r="A1" s="12" t="s">
        <v>0</v>
      </c>
      <c r="B1" s="13"/>
      <c r="C1" s="13"/>
      <c r="D1" s="14" t="s">
        <v>1</v>
      </c>
      <c r="E1" s="13"/>
      <c r="F1" s="13"/>
      <c r="G1" s="13"/>
      <c r="H1" s="13"/>
      <c r="I1" s="13"/>
      <c r="J1" s="13"/>
      <c r="K1" s="15" t="s">
        <v>2</v>
      </c>
      <c r="L1" s="15"/>
      <c r="M1" s="15"/>
      <c r="N1" s="15"/>
      <c r="O1" s="15"/>
      <c r="P1" s="15"/>
      <c r="Q1" s="15"/>
      <c r="R1" s="15"/>
      <c r="S1" s="15"/>
      <c r="T1" s="13"/>
      <c r="U1" s="13"/>
      <c r="V1" s="13"/>
      <c r="W1" s="15" t="s">
        <v>3</v>
      </c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6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8" t="s">
        <v>4</v>
      </c>
      <c r="BB1" s="18" t="s">
        <v>5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9" t="s">
        <v>6</v>
      </c>
      <c r="BU1" s="19" t="s">
        <v>6</v>
      </c>
      <c r="BV1" s="19" t="s">
        <v>7</v>
      </c>
    </row>
    <row r="2" spans="1:74" ht="36.950000000000003" customHeight="1">
      <c r="AR2" s="265" t="s">
        <v>8</v>
      </c>
      <c r="AS2" s="266"/>
      <c r="AT2" s="266"/>
      <c r="AU2" s="266"/>
      <c r="AV2" s="266"/>
      <c r="AW2" s="266"/>
      <c r="AX2" s="266"/>
      <c r="AY2" s="266"/>
      <c r="AZ2" s="266"/>
      <c r="BA2" s="266"/>
      <c r="BB2" s="266"/>
      <c r="BC2" s="266"/>
      <c r="BD2" s="266"/>
      <c r="BE2" s="266"/>
      <c r="BS2" s="20" t="s">
        <v>9</v>
      </c>
      <c r="BT2" s="20" t="s">
        <v>10</v>
      </c>
    </row>
    <row r="3" spans="1:74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3"/>
      <c r="BS3" s="20" t="s">
        <v>9</v>
      </c>
      <c r="BT3" s="20" t="s">
        <v>11</v>
      </c>
    </row>
    <row r="4" spans="1:74" ht="36.950000000000003" customHeight="1">
      <c r="B4" s="24"/>
      <c r="C4" s="25"/>
      <c r="D4" s="26" t="s">
        <v>12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7"/>
      <c r="AS4" s="28" t="s">
        <v>13</v>
      </c>
      <c r="BE4" s="29" t="s">
        <v>14</v>
      </c>
      <c r="BS4" s="20" t="s">
        <v>15</v>
      </c>
    </row>
    <row r="5" spans="1:74" ht="14.45" customHeight="1">
      <c r="B5" s="24"/>
      <c r="C5" s="25"/>
      <c r="D5" s="30" t="s">
        <v>16</v>
      </c>
      <c r="E5" s="25"/>
      <c r="F5" s="25"/>
      <c r="G5" s="25"/>
      <c r="H5" s="25"/>
      <c r="I5" s="25"/>
      <c r="J5" s="25"/>
      <c r="K5" s="293" t="s">
        <v>17</v>
      </c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94"/>
      <c r="AA5" s="294"/>
      <c r="AB5" s="294"/>
      <c r="AC5" s="294"/>
      <c r="AD5" s="294"/>
      <c r="AE5" s="294"/>
      <c r="AF5" s="294"/>
      <c r="AG5" s="294"/>
      <c r="AH5" s="294"/>
      <c r="AI5" s="294"/>
      <c r="AJ5" s="294"/>
      <c r="AK5" s="294"/>
      <c r="AL5" s="294"/>
      <c r="AM5" s="294"/>
      <c r="AN5" s="294"/>
      <c r="AO5" s="294"/>
      <c r="AP5" s="25"/>
      <c r="AQ5" s="27"/>
      <c r="BE5" s="291" t="s">
        <v>18</v>
      </c>
      <c r="BS5" s="20" t="s">
        <v>9</v>
      </c>
    </row>
    <row r="6" spans="1:74" ht="36.950000000000003" customHeight="1">
      <c r="B6" s="24"/>
      <c r="C6" s="25"/>
      <c r="D6" s="32" t="s">
        <v>19</v>
      </c>
      <c r="E6" s="25"/>
      <c r="F6" s="25"/>
      <c r="G6" s="25"/>
      <c r="H6" s="25"/>
      <c r="I6" s="25"/>
      <c r="J6" s="25"/>
      <c r="K6" s="295" t="s">
        <v>20</v>
      </c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  <c r="AA6" s="294"/>
      <c r="AB6" s="294"/>
      <c r="AC6" s="294"/>
      <c r="AD6" s="294"/>
      <c r="AE6" s="294"/>
      <c r="AF6" s="294"/>
      <c r="AG6" s="294"/>
      <c r="AH6" s="294"/>
      <c r="AI6" s="294"/>
      <c r="AJ6" s="294"/>
      <c r="AK6" s="294"/>
      <c r="AL6" s="294"/>
      <c r="AM6" s="294"/>
      <c r="AN6" s="294"/>
      <c r="AO6" s="294"/>
      <c r="AP6" s="25"/>
      <c r="AQ6" s="27"/>
      <c r="BE6" s="292"/>
      <c r="BS6" s="20" t="s">
        <v>9</v>
      </c>
    </row>
    <row r="7" spans="1:74" ht="14.45" customHeight="1">
      <c r="B7" s="24"/>
      <c r="C7" s="25"/>
      <c r="D7" s="33" t="s">
        <v>21</v>
      </c>
      <c r="E7" s="25"/>
      <c r="F7" s="25"/>
      <c r="G7" s="25"/>
      <c r="H7" s="25"/>
      <c r="I7" s="25"/>
      <c r="J7" s="25"/>
      <c r="K7" s="31" t="s">
        <v>5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33" t="s">
        <v>22</v>
      </c>
      <c r="AL7" s="25"/>
      <c r="AM7" s="25"/>
      <c r="AN7" s="31" t="s">
        <v>5</v>
      </c>
      <c r="AO7" s="25"/>
      <c r="AP7" s="25"/>
      <c r="AQ7" s="27"/>
      <c r="BE7" s="292"/>
      <c r="BS7" s="20" t="s">
        <v>9</v>
      </c>
    </row>
    <row r="8" spans="1:74" ht="14.45" customHeight="1">
      <c r="B8" s="24"/>
      <c r="C8" s="25"/>
      <c r="D8" s="33" t="s">
        <v>23</v>
      </c>
      <c r="E8" s="25"/>
      <c r="F8" s="25"/>
      <c r="G8" s="25"/>
      <c r="H8" s="25"/>
      <c r="I8" s="25"/>
      <c r="J8" s="25"/>
      <c r="K8" s="31" t="s">
        <v>24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33" t="s">
        <v>25</v>
      </c>
      <c r="AL8" s="25"/>
      <c r="AM8" s="25"/>
      <c r="AN8" s="34" t="s">
        <v>26</v>
      </c>
      <c r="AO8" s="25"/>
      <c r="AP8" s="25"/>
      <c r="AQ8" s="27"/>
      <c r="BE8" s="292"/>
      <c r="BS8" s="20" t="s">
        <v>9</v>
      </c>
    </row>
    <row r="9" spans="1:74" ht="14.45" customHeight="1"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7"/>
      <c r="BE9" s="292"/>
      <c r="BS9" s="20" t="s">
        <v>9</v>
      </c>
    </row>
    <row r="10" spans="1:74" ht="14.45" customHeight="1">
      <c r="B10" s="24"/>
      <c r="C10" s="25"/>
      <c r="D10" s="33" t="s">
        <v>27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33" t="s">
        <v>28</v>
      </c>
      <c r="AL10" s="25"/>
      <c r="AM10" s="25"/>
      <c r="AN10" s="31" t="s">
        <v>5</v>
      </c>
      <c r="AO10" s="25"/>
      <c r="AP10" s="25"/>
      <c r="AQ10" s="27"/>
      <c r="BE10" s="292"/>
      <c r="BS10" s="20" t="s">
        <v>9</v>
      </c>
    </row>
    <row r="11" spans="1:74" ht="18.399999999999999" customHeight="1">
      <c r="B11" s="24"/>
      <c r="C11" s="25"/>
      <c r="D11" s="25"/>
      <c r="E11" s="31" t="s">
        <v>24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33" t="s">
        <v>29</v>
      </c>
      <c r="AL11" s="25"/>
      <c r="AM11" s="25"/>
      <c r="AN11" s="31" t="s">
        <v>5</v>
      </c>
      <c r="AO11" s="25"/>
      <c r="AP11" s="25"/>
      <c r="AQ11" s="27"/>
      <c r="BE11" s="292"/>
      <c r="BS11" s="20" t="s">
        <v>9</v>
      </c>
    </row>
    <row r="12" spans="1:74" ht="6.95" customHeight="1"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7"/>
      <c r="BE12" s="292"/>
      <c r="BS12" s="20" t="s">
        <v>9</v>
      </c>
    </row>
    <row r="13" spans="1:74" ht="14.45" customHeight="1">
      <c r="B13" s="24"/>
      <c r="C13" s="25"/>
      <c r="D13" s="33" t="s">
        <v>30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33" t="s">
        <v>28</v>
      </c>
      <c r="AL13" s="25"/>
      <c r="AM13" s="25"/>
      <c r="AN13" s="35" t="s">
        <v>31</v>
      </c>
      <c r="AO13" s="25"/>
      <c r="AP13" s="25"/>
      <c r="AQ13" s="27"/>
      <c r="BE13" s="292"/>
      <c r="BS13" s="20" t="s">
        <v>9</v>
      </c>
    </row>
    <row r="14" spans="1:74" ht="15">
      <c r="B14" s="24"/>
      <c r="C14" s="25"/>
      <c r="D14" s="25"/>
      <c r="E14" s="296" t="s">
        <v>31</v>
      </c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97"/>
      <c r="U14" s="297"/>
      <c r="V14" s="297"/>
      <c r="W14" s="297"/>
      <c r="X14" s="297"/>
      <c r="Y14" s="297"/>
      <c r="Z14" s="297"/>
      <c r="AA14" s="297"/>
      <c r="AB14" s="297"/>
      <c r="AC14" s="297"/>
      <c r="AD14" s="297"/>
      <c r="AE14" s="297"/>
      <c r="AF14" s="297"/>
      <c r="AG14" s="297"/>
      <c r="AH14" s="297"/>
      <c r="AI14" s="297"/>
      <c r="AJ14" s="297"/>
      <c r="AK14" s="33" t="s">
        <v>29</v>
      </c>
      <c r="AL14" s="25"/>
      <c r="AM14" s="25"/>
      <c r="AN14" s="35" t="s">
        <v>31</v>
      </c>
      <c r="AO14" s="25"/>
      <c r="AP14" s="25"/>
      <c r="AQ14" s="27"/>
      <c r="BE14" s="292"/>
      <c r="BS14" s="20" t="s">
        <v>9</v>
      </c>
    </row>
    <row r="15" spans="1:74" ht="6.95" customHeight="1"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7"/>
      <c r="BE15" s="292"/>
      <c r="BS15" s="20" t="s">
        <v>6</v>
      </c>
    </row>
    <row r="16" spans="1:74" ht="14.45" customHeight="1">
      <c r="B16" s="24"/>
      <c r="C16" s="25"/>
      <c r="D16" s="33" t="s">
        <v>32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33" t="s">
        <v>28</v>
      </c>
      <c r="AL16" s="25"/>
      <c r="AM16" s="25"/>
      <c r="AN16" s="31" t="s">
        <v>5</v>
      </c>
      <c r="AO16" s="25"/>
      <c r="AP16" s="25"/>
      <c r="AQ16" s="27"/>
      <c r="BE16" s="292"/>
      <c r="BS16" s="20" t="s">
        <v>6</v>
      </c>
    </row>
    <row r="17" spans="2:71" ht="18.399999999999999" customHeight="1">
      <c r="B17" s="24"/>
      <c r="C17" s="25"/>
      <c r="D17" s="25"/>
      <c r="E17" s="31" t="s">
        <v>24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33" t="s">
        <v>29</v>
      </c>
      <c r="AL17" s="25"/>
      <c r="AM17" s="25"/>
      <c r="AN17" s="31" t="s">
        <v>5</v>
      </c>
      <c r="AO17" s="25"/>
      <c r="AP17" s="25"/>
      <c r="AQ17" s="27"/>
      <c r="BE17" s="292"/>
      <c r="BS17" s="20" t="s">
        <v>33</v>
      </c>
    </row>
    <row r="18" spans="2:71" ht="6.95" customHeight="1"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7"/>
      <c r="BE18" s="292"/>
      <c r="BS18" s="20" t="s">
        <v>9</v>
      </c>
    </row>
    <row r="19" spans="2:71" ht="14.45" customHeight="1">
      <c r="B19" s="24"/>
      <c r="C19" s="25"/>
      <c r="D19" s="33" t="s">
        <v>34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7"/>
      <c r="BE19" s="292"/>
      <c r="BS19" s="20" t="s">
        <v>9</v>
      </c>
    </row>
    <row r="20" spans="2:71" ht="20.45" customHeight="1">
      <c r="B20" s="24"/>
      <c r="C20" s="25"/>
      <c r="D20" s="25"/>
      <c r="E20" s="298" t="s">
        <v>5</v>
      </c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8"/>
      <c r="X20" s="298"/>
      <c r="Y20" s="298"/>
      <c r="Z20" s="298"/>
      <c r="AA20" s="298"/>
      <c r="AB20" s="298"/>
      <c r="AC20" s="298"/>
      <c r="AD20" s="298"/>
      <c r="AE20" s="298"/>
      <c r="AF20" s="298"/>
      <c r="AG20" s="298"/>
      <c r="AH20" s="298"/>
      <c r="AI20" s="298"/>
      <c r="AJ20" s="298"/>
      <c r="AK20" s="298"/>
      <c r="AL20" s="298"/>
      <c r="AM20" s="298"/>
      <c r="AN20" s="298"/>
      <c r="AO20" s="25"/>
      <c r="AP20" s="25"/>
      <c r="AQ20" s="27"/>
      <c r="BE20" s="292"/>
      <c r="BS20" s="20" t="s">
        <v>6</v>
      </c>
    </row>
    <row r="21" spans="2:71" ht="6.95" customHeight="1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7"/>
      <c r="BE21" s="292"/>
    </row>
    <row r="22" spans="2:71" ht="6.95" customHeight="1">
      <c r="B22" s="24"/>
      <c r="C22" s="2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25"/>
      <c r="AQ22" s="27"/>
      <c r="BE22" s="292"/>
    </row>
    <row r="23" spans="2:71" s="1" customFormat="1" ht="25.9" customHeight="1">
      <c r="B23" s="37"/>
      <c r="C23" s="38"/>
      <c r="D23" s="39" t="s">
        <v>35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299">
        <f>ROUND(AG51,2)</f>
        <v>0</v>
      </c>
      <c r="AL23" s="300"/>
      <c r="AM23" s="300"/>
      <c r="AN23" s="300"/>
      <c r="AO23" s="300"/>
      <c r="AP23" s="38"/>
      <c r="AQ23" s="41"/>
      <c r="BE23" s="292"/>
    </row>
    <row r="24" spans="2:71" s="1" customFormat="1" ht="6.95" customHeight="1"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41"/>
      <c r="BE24" s="292"/>
    </row>
    <row r="25" spans="2:71" s="1" customFormat="1"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301" t="s">
        <v>36</v>
      </c>
      <c r="M25" s="301"/>
      <c r="N25" s="301"/>
      <c r="O25" s="301"/>
      <c r="P25" s="38"/>
      <c r="Q25" s="38"/>
      <c r="R25" s="38"/>
      <c r="S25" s="38"/>
      <c r="T25" s="38"/>
      <c r="U25" s="38"/>
      <c r="V25" s="38"/>
      <c r="W25" s="301" t="s">
        <v>37</v>
      </c>
      <c r="X25" s="301"/>
      <c r="Y25" s="301"/>
      <c r="Z25" s="301"/>
      <c r="AA25" s="301"/>
      <c r="AB25" s="301"/>
      <c r="AC25" s="301"/>
      <c r="AD25" s="301"/>
      <c r="AE25" s="301"/>
      <c r="AF25" s="38"/>
      <c r="AG25" s="38"/>
      <c r="AH25" s="38"/>
      <c r="AI25" s="38"/>
      <c r="AJ25" s="38"/>
      <c r="AK25" s="301" t="s">
        <v>38</v>
      </c>
      <c r="AL25" s="301"/>
      <c r="AM25" s="301"/>
      <c r="AN25" s="301"/>
      <c r="AO25" s="301"/>
      <c r="AP25" s="38"/>
      <c r="AQ25" s="41"/>
      <c r="BE25" s="292"/>
    </row>
    <row r="26" spans="2:71" s="2" customFormat="1" ht="14.45" customHeight="1">
      <c r="B26" s="43"/>
      <c r="C26" s="44"/>
      <c r="D26" s="45" t="s">
        <v>39</v>
      </c>
      <c r="E26" s="44"/>
      <c r="F26" s="45" t="s">
        <v>40</v>
      </c>
      <c r="G26" s="44"/>
      <c r="H26" s="44"/>
      <c r="I26" s="44"/>
      <c r="J26" s="44"/>
      <c r="K26" s="44"/>
      <c r="L26" s="284">
        <v>0.21</v>
      </c>
      <c r="M26" s="285"/>
      <c r="N26" s="285"/>
      <c r="O26" s="285"/>
      <c r="P26" s="44"/>
      <c r="Q26" s="44"/>
      <c r="R26" s="44"/>
      <c r="S26" s="44"/>
      <c r="T26" s="44"/>
      <c r="U26" s="44"/>
      <c r="V26" s="44"/>
      <c r="W26" s="286">
        <f>ROUND(AZ51,2)</f>
        <v>0</v>
      </c>
      <c r="X26" s="285"/>
      <c r="Y26" s="285"/>
      <c r="Z26" s="285"/>
      <c r="AA26" s="285"/>
      <c r="AB26" s="285"/>
      <c r="AC26" s="285"/>
      <c r="AD26" s="285"/>
      <c r="AE26" s="285"/>
      <c r="AF26" s="44"/>
      <c r="AG26" s="44"/>
      <c r="AH26" s="44"/>
      <c r="AI26" s="44"/>
      <c r="AJ26" s="44"/>
      <c r="AK26" s="286">
        <f>ROUND(AV51,2)</f>
        <v>0</v>
      </c>
      <c r="AL26" s="285"/>
      <c r="AM26" s="285"/>
      <c r="AN26" s="285"/>
      <c r="AO26" s="285"/>
      <c r="AP26" s="44"/>
      <c r="AQ26" s="46"/>
      <c r="BE26" s="292"/>
    </row>
    <row r="27" spans="2:71" s="2" customFormat="1" ht="14.45" customHeight="1">
      <c r="B27" s="43"/>
      <c r="C27" s="44"/>
      <c r="D27" s="44"/>
      <c r="E27" s="44"/>
      <c r="F27" s="45" t="s">
        <v>41</v>
      </c>
      <c r="G27" s="44"/>
      <c r="H27" s="44"/>
      <c r="I27" s="44"/>
      <c r="J27" s="44"/>
      <c r="K27" s="44"/>
      <c r="L27" s="284">
        <v>0.15</v>
      </c>
      <c r="M27" s="285"/>
      <c r="N27" s="285"/>
      <c r="O27" s="285"/>
      <c r="P27" s="44"/>
      <c r="Q27" s="44"/>
      <c r="R27" s="44"/>
      <c r="S27" s="44"/>
      <c r="T27" s="44"/>
      <c r="U27" s="44"/>
      <c r="V27" s="44"/>
      <c r="W27" s="286">
        <f>ROUND(BA51,2)</f>
        <v>0</v>
      </c>
      <c r="X27" s="285"/>
      <c r="Y27" s="285"/>
      <c r="Z27" s="285"/>
      <c r="AA27" s="285"/>
      <c r="AB27" s="285"/>
      <c r="AC27" s="285"/>
      <c r="AD27" s="285"/>
      <c r="AE27" s="285"/>
      <c r="AF27" s="44"/>
      <c r="AG27" s="44"/>
      <c r="AH27" s="44"/>
      <c r="AI27" s="44"/>
      <c r="AJ27" s="44"/>
      <c r="AK27" s="286">
        <f>ROUND(AW51,2)</f>
        <v>0</v>
      </c>
      <c r="AL27" s="285"/>
      <c r="AM27" s="285"/>
      <c r="AN27" s="285"/>
      <c r="AO27" s="285"/>
      <c r="AP27" s="44"/>
      <c r="AQ27" s="46"/>
      <c r="BE27" s="292"/>
    </row>
    <row r="28" spans="2:71" s="2" customFormat="1" ht="14.45" hidden="1" customHeight="1">
      <c r="B28" s="43"/>
      <c r="C28" s="44"/>
      <c r="D28" s="44"/>
      <c r="E28" s="44"/>
      <c r="F28" s="45" t="s">
        <v>42</v>
      </c>
      <c r="G28" s="44"/>
      <c r="H28" s="44"/>
      <c r="I28" s="44"/>
      <c r="J28" s="44"/>
      <c r="K28" s="44"/>
      <c r="L28" s="284">
        <v>0.21</v>
      </c>
      <c r="M28" s="285"/>
      <c r="N28" s="285"/>
      <c r="O28" s="285"/>
      <c r="P28" s="44"/>
      <c r="Q28" s="44"/>
      <c r="R28" s="44"/>
      <c r="S28" s="44"/>
      <c r="T28" s="44"/>
      <c r="U28" s="44"/>
      <c r="V28" s="44"/>
      <c r="W28" s="286">
        <f>ROUND(BB51,2)</f>
        <v>0</v>
      </c>
      <c r="X28" s="285"/>
      <c r="Y28" s="285"/>
      <c r="Z28" s="285"/>
      <c r="AA28" s="285"/>
      <c r="AB28" s="285"/>
      <c r="AC28" s="285"/>
      <c r="AD28" s="285"/>
      <c r="AE28" s="285"/>
      <c r="AF28" s="44"/>
      <c r="AG28" s="44"/>
      <c r="AH28" s="44"/>
      <c r="AI28" s="44"/>
      <c r="AJ28" s="44"/>
      <c r="AK28" s="286">
        <v>0</v>
      </c>
      <c r="AL28" s="285"/>
      <c r="AM28" s="285"/>
      <c r="AN28" s="285"/>
      <c r="AO28" s="285"/>
      <c r="AP28" s="44"/>
      <c r="AQ28" s="46"/>
      <c r="BE28" s="292"/>
    </row>
    <row r="29" spans="2:71" s="2" customFormat="1" ht="14.45" hidden="1" customHeight="1">
      <c r="B29" s="43"/>
      <c r="C29" s="44"/>
      <c r="D29" s="44"/>
      <c r="E29" s="44"/>
      <c r="F29" s="45" t="s">
        <v>43</v>
      </c>
      <c r="G29" s="44"/>
      <c r="H29" s="44"/>
      <c r="I29" s="44"/>
      <c r="J29" s="44"/>
      <c r="K29" s="44"/>
      <c r="L29" s="284">
        <v>0.15</v>
      </c>
      <c r="M29" s="285"/>
      <c r="N29" s="285"/>
      <c r="O29" s="285"/>
      <c r="P29" s="44"/>
      <c r="Q29" s="44"/>
      <c r="R29" s="44"/>
      <c r="S29" s="44"/>
      <c r="T29" s="44"/>
      <c r="U29" s="44"/>
      <c r="V29" s="44"/>
      <c r="W29" s="286">
        <f>ROUND(BC51,2)</f>
        <v>0</v>
      </c>
      <c r="X29" s="285"/>
      <c r="Y29" s="285"/>
      <c r="Z29" s="285"/>
      <c r="AA29" s="285"/>
      <c r="AB29" s="285"/>
      <c r="AC29" s="285"/>
      <c r="AD29" s="285"/>
      <c r="AE29" s="285"/>
      <c r="AF29" s="44"/>
      <c r="AG29" s="44"/>
      <c r="AH29" s="44"/>
      <c r="AI29" s="44"/>
      <c r="AJ29" s="44"/>
      <c r="AK29" s="286">
        <v>0</v>
      </c>
      <c r="AL29" s="285"/>
      <c r="AM29" s="285"/>
      <c r="AN29" s="285"/>
      <c r="AO29" s="285"/>
      <c r="AP29" s="44"/>
      <c r="AQ29" s="46"/>
      <c r="BE29" s="292"/>
    </row>
    <row r="30" spans="2:71" s="2" customFormat="1" ht="14.45" hidden="1" customHeight="1">
      <c r="B30" s="43"/>
      <c r="C30" s="44"/>
      <c r="D30" s="44"/>
      <c r="E30" s="44"/>
      <c r="F30" s="45" t="s">
        <v>44</v>
      </c>
      <c r="G30" s="44"/>
      <c r="H30" s="44"/>
      <c r="I30" s="44"/>
      <c r="J30" s="44"/>
      <c r="K30" s="44"/>
      <c r="L30" s="284">
        <v>0</v>
      </c>
      <c r="M30" s="285"/>
      <c r="N30" s="285"/>
      <c r="O30" s="285"/>
      <c r="P30" s="44"/>
      <c r="Q30" s="44"/>
      <c r="R30" s="44"/>
      <c r="S30" s="44"/>
      <c r="T30" s="44"/>
      <c r="U30" s="44"/>
      <c r="V30" s="44"/>
      <c r="W30" s="286">
        <f>ROUND(BD51,2)</f>
        <v>0</v>
      </c>
      <c r="X30" s="285"/>
      <c r="Y30" s="285"/>
      <c r="Z30" s="285"/>
      <c r="AA30" s="285"/>
      <c r="AB30" s="285"/>
      <c r="AC30" s="285"/>
      <c r="AD30" s="285"/>
      <c r="AE30" s="285"/>
      <c r="AF30" s="44"/>
      <c r="AG30" s="44"/>
      <c r="AH30" s="44"/>
      <c r="AI30" s="44"/>
      <c r="AJ30" s="44"/>
      <c r="AK30" s="286">
        <v>0</v>
      </c>
      <c r="AL30" s="285"/>
      <c r="AM30" s="285"/>
      <c r="AN30" s="285"/>
      <c r="AO30" s="285"/>
      <c r="AP30" s="44"/>
      <c r="AQ30" s="46"/>
      <c r="BE30" s="292"/>
    </row>
    <row r="31" spans="2:71" s="1" customFormat="1" ht="6.95" customHeight="1">
      <c r="B31" s="37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41"/>
      <c r="BE31" s="292"/>
    </row>
    <row r="32" spans="2:71" s="1" customFormat="1" ht="25.9" customHeight="1">
      <c r="B32" s="37"/>
      <c r="C32" s="47"/>
      <c r="D32" s="48" t="s">
        <v>45</v>
      </c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50" t="s">
        <v>46</v>
      </c>
      <c r="U32" s="49"/>
      <c r="V32" s="49"/>
      <c r="W32" s="49"/>
      <c r="X32" s="287" t="s">
        <v>47</v>
      </c>
      <c r="Y32" s="288"/>
      <c r="Z32" s="288"/>
      <c r="AA32" s="288"/>
      <c r="AB32" s="288"/>
      <c r="AC32" s="49"/>
      <c r="AD32" s="49"/>
      <c r="AE32" s="49"/>
      <c r="AF32" s="49"/>
      <c r="AG32" s="49"/>
      <c r="AH32" s="49"/>
      <c r="AI32" s="49"/>
      <c r="AJ32" s="49"/>
      <c r="AK32" s="289">
        <f>SUM(AK23:AK30)</f>
        <v>0</v>
      </c>
      <c r="AL32" s="288"/>
      <c r="AM32" s="288"/>
      <c r="AN32" s="288"/>
      <c r="AO32" s="290"/>
      <c r="AP32" s="47"/>
      <c r="AQ32" s="51"/>
      <c r="BE32" s="292"/>
    </row>
    <row r="33" spans="2:56" s="1" customFormat="1" ht="6.95" customHeight="1"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41"/>
    </row>
    <row r="34" spans="2:56" s="1" customFormat="1" ht="6.95" customHeight="1">
      <c r="B34" s="52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4"/>
    </row>
    <row r="38" spans="2:56" s="1" customFormat="1" ht="6.95" customHeight="1">
      <c r="B38" s="55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37"/>
    </row>
    <row r="39" spans="2:56" s="1" customFormat="1" ht="36.950000000000003" customHeight="1">
      <c r="B39" s="37"/>
      <c r="C39" s="57" t="s">
        <v>48</v>
      </c>
      <c r="AR39" s="37"/>
    </row>
    <row r="40" spans="2:56" s="1" customFormat="1" ht="6.95" customHeight="1">
      <c r="B40" s="37"/>
      <c r="AR40" s="37"/>
    </row>
    <row r="41" spans="2:56" s="3" customFormat="1" ht="14.45" customHeight="1">
      <c r="B41" s="58"/>
      <c r="C41" s="59" t="s">
        <v>16</v>
      </c>
      <c r="L41" s="3" t="str">
        <f>K5</f>
        <v>16021_02</v>
      </c>
      <c r="AR41" s="58"/>
    </row>
    <row r="42" spans="2:56" s="4" customFormat="1" ht="36.950000000000003" customHeight="1">
      <c r="B42" s="60"/>
      <c r="C42" s="61" t="s">
        <v>19</v>
      </c>
      <c r="L42" s="272" t="str">
        <f>K6</f>
        <v>Reko Gymnázium, SOŠ, SOU a VOŠ, Hořice - nábytek</v>
      </c>
      <c r="M42" s="273"/>
      <c r="N42" s="273"/>
      <c r="O42" s="273"/>
      <c r="P42" s="273"/>
      <c r="Q42" s="273"/>
      <c r="R42" s="273"/>
      <c r="S42" s="273"/>
      <c r="T42" s="273"/>
      <c r="U42" s="273"/>
      <c r="V42" s="273"/>
      <c r="W42" s="273"/>
      <c r="X42" s="273"/>
      <c r="Y42" s="273"/>
      <c r="Z42" s="273"/>
      <c r="AA42" s="273"/>
      <c r="AB42" s="273"/>
      <c r="AC42" s="273"/>
      <c r="AD42" s="273"/>
      <c r="AE42" s="273"/>
      <c r="AF42" s="273"/>
      <c r="AG42" s="273"/>
      <c r="AH42" s="273"/>
      <c r="AI42" s="273"/>
      <c r="AJ42" s="273"/>
      <c r="AK42" s="273"/>
      <c r="AL42" s="273"/>
      <c r="AM42" s="273"/>
      <c r="AN42" s="273"/>
      <c r="AO42" s="273"/>
      <c r="AR42" s="60"/>
    </row>
    <row r="43" spans="2:56" s="1" customFormat="1" ht="6.95" customHeight="1">
      <c r="B43" s="37"/>
      <c r="AR43" s="37"/>
    </row>
    <row r="44" spans="2:56" s="1" customFormat="1" ht="15">
      <c r="B44" s="37"/>
      <c r="C44" s="59" t="s">
        <v>23</v>
      </c>
      <c r="L44" s="62" t="str">
        <f>IF(K8="","",K8)</f>
        <v xml:space="preserve"> </v>
      </c>
      <c r="AI44" s="59" t="s">
        <v>25</v>
      </c>
      <c r="AM44" s="274" t="str">
        <f>IF(AN8= "","",AN8)</f>
        <v>27. 4. 2017</v>
      </c>
      <c r="AN44" s="274"/>
      <c r="AR44" s="37"/>
    </row>
    <row r="45" spans="2:56" s="1" customFormat="1" ht="6.95" customHeight="1">
      <c r="B45" s="37"/>
      <c r="AR45" s="37"/>
    </row>
    <row r="46" spans="2:56" s="1" customFormat="1" ht="15">
      <c r="B46" s="37"/>
      <c r="C46" s="59" t="s">
        <v>27</v>
      </c>
      <c r="L46" s="3" t="str">
        <f>IF(E11= "","",E11)</f>
        <v xml:space="preserve"> </v>
      </c>
      <c r="AI46" s="59" t="s">
        <v>32</v>
      </c>
      <c r="AM46" s="275" t="str">
        <f>IF(E17="","",E17)</f>
        <v xml:space="preserve"> </v>
      </c>
      <c r="AN46" s="275"/>
      <c r="AO46" s="275"/>
      <c r="AP46" s="275"/>
      <c r="AR46" s="37"/>
      <c r="AS46" s="276" t="s">
        <v>49</v>
      </c>
      <c r="AT46" s="277"/>
      <c r="AU46" s="64"/>
      <c r="AV46" s="64"/>
      <c r="AW46" s="64"/>
      <c r="AX46" s="64"/>
      <c r="AY46" s="64"/>
      <c r="AZ46" s="64"/>
      <c r="BA46" s="64"/>
      <c r="BB46" s="64"/>
      <c r="BC46" s="64"/>
      <c r="BD46" s="65"/>
    </row>
    <row r="47" spans="2:56" s="1" customFormat="1" ht="15">
      <c r="B47" s="37"/>
      <c r="C47" s="59" t="s">
        <v>30</v>
      </c>
      <c r="L47" s="3" t="str">
        <f>IF(E14= "Vyplň údaj","",E14)</f>
        <v/>
      </c>
      <c r="AR47" s="37"/>
      <c r="AS47" s="278"/>
      <c r="AT47" s="279"/>
      <c r="AU47" s="38"/>
      <c r="AV47" s="38"/>
      <c r="AW47" s="38"/>
      <c r="AX47" s="38"/>
      <c r="AY47" s="38"/>
      <c r="AZ47" s="38"/>
      <c r="BA47" s="38"/>
      <c r="BB47" s="38"/>
      <c r="BC47" s="38"/>
      <c r="BD47" s="66"/>
    </row>
    <row r="48" spans="2:56" s="1" customFormat="1" ht="10.9" customHeight="1">
      <c r="B48" s="37"/>
      <c r="AR48" s="37"/>
      <c r="AS48" s="278"/>
      <c r="AT48" s="279"/>
      <c r="AU48" s="38"/>
      <c r="AV48" s="38"/>
      <c r="AW48" s="38"/>
      <c r="AX48" s="38"/>
      <c r="AY48" s="38"/>
      <c r="AZ48" s="38"/>
      <c r="BA48" s="38"/>
      <c r="BB48" s="38"/>
      <c r="BC48" s="38"/>
      <c r="BD48" s="66"/>
    </row>
    <row r="49" spans="1:90" s="1" customFormat="1" ht="29.25" customHeight="1">
      <c r="B49" s="37"/>
      <c r="C49" s="280" t="s">
        <v>50</v>
      </c>
      <c r="D49" s="281"/>
      <c r="E49" s="281"/>
      <c r="F49" s="281"/>
      <c r="G49" s="281"/>
      <c r="H49" s="67"/>
      <c r="I49" s="282" t="s">
        <v>51</v>
      </c>
      <c r="J49" s="281"/>
      <c r="K49" s="281"/>
      <c r="L49" s="281"/>
      <c r="M49" s="281"/>
      <c r="N49" s="281"/>
      <c r="O49" s="281"/>
      <c r="P49" s="281"/>
      <c r="Q49" s="281"/>
      <c r="R49" s="281"/>
      <c r="S49" s="281"/>
      <c r="T49" s="281"/>
      <c r="U49" s="281"/>
      <c r="V49" s="281"/>
      <c r="W49" s="281"/>
      <c r="X49" s="281"/>
      <c r="Y49" s="281"/>
      <c r="Z49" s="281"/>
      <c r="AA49" s="281"/>
      <c r="AB49" s="281"/>
      <c r="AC49" s="281"/>
      <c r="AD49" s="281"/>
      <c r="AE49" s="281"/>
      <c r="AF49" s="281"/>
      <c r="AG49" s="283" t="s">
        <v>52</v>
      </c>
      <c r="AH49" s="281"/>
      <c r="AI49" s="281"/>
      <c r="AJ49" s="281"/>
      <c r="AK49" s="281"/>
      <c r="AL49" s="281"/>
      <c r="AM49" s="281"/>
      <c r="AN49" s="282" t="s">
        <v>53</v>
      </c>
      <c r="AO49" s="281"/>
      <c r="AP49" s="281"/>
      <c r="AQ49" s="68" t="s">
        <v>54</v>
      </c>
      <c r="AR49" s="37"/>
      <c r="AS49" s="69" t="s">
        <v>55</v>
      </c>
      <c r="AT49" s="70" t="s">
        <v>56</v>
      </c>
      <c r="AU49" s="70" t="s">
        <v>57</v>
      </c>
      <c r="AV49" s="70" t="s">
        <v>58</v>
      </c>
      <c r="AW49" s="70" t="s">
        <v>59</v>
      </c>
      <c r="AX49" s="70" t="s">
        <v>60</v>
      </c>
      <c r="AY49" s="70" t="s">
        <v>61</v>
      </c>
      <c r="AZ49" s="70" t="s">
        <v>62</v>
      </c>
      <c r="BA49" s="70" t="s">
        <v>63</v>
      </c>
      <c r="BB49" s="70" t="s">
        <v>64</v>
      </c>
      <c r="BC49" s="70" t="s">
        <v>65</v>
      </c>
      <c r="BD49" s="71" t="s">
        <v>66</v>
      </c>
    </row>
    <row r="50" spans="1:90" s="1" customFormat="1" ht="10.9" customHeight="1">
      <c r="B50" s="37"/>
      <c r="AR50" s="37"/>
      <c r="AS50" s="72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5"/>
    </row>
    <row r="51" spans="1:90" s="4" customFormat="1" ht="32.450000000000003" customHeight="1">
      <c r="B51" s="60"/>
      <c r="C51" s="73" t="s">
        <v>67</v>
      </c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270">
        <f>ROUND(AG52,2)</f>
        <v>0</v>
      </c>
      <c r="AH51" s="270"/>
      <c r="AI51" s="270"/>
      <c r="AJ51" s="270"/>
      <c r="AK51" s="270"/>
      <c r="AL51" s="270"/>
      <c r="AM51" s="270"/>
      <c r="AN51" s="271">
        <f>SUM(AG51,AT51)</f>
        <v>0</v>
      </c>
      <c r="AO51" s="271"/>
      <c r="AP51" s="271"/>
      <c r="AQ51" s="75" t="s">
        <v>5</v>
      </c>
      <c r="AR51" s="60"/>
      <c r="AS51" s="76">
        <f>ROUND(AS52,2)</f>
        <v>0</v>
      </c>
      <c r="AT51" s="77">
        <f>ROUND(SUM(AV51:AW51),2)</f>
        <v>0</v>
      </c>
      <c r="AU51" s="78">
        <f>ROUND(AU52,5)</f>
        <v>0</v>
      </c>
      <c r="AV51" s="77">
        <f>ROUND(AZ51*L26,2)</f>
        <v>0</v>
      </c>
      <c r="AW51" s="77">
        <f>ROUND(BA51*L27,2)</f>
        <v>0</v>
      </c>
      <c r="AX51" s="77">
        <f>ROUND(BB51*L26,2)</f>
        <v>0</v>
      </c>
      <c r="AY51" s="77">
        <f>ROUND(BC51*L27,2)</f>
        <v>0</v>
      </c>
      <c r="AZ51" s="77">
        <f>ROUND(AZ52,2)</f>
        <v>0</v>
      </c>
      <c r="BA51" s="77">
        <f>ROUND(BA52,2)</f>
        <v>0</v>
      </c>
      <c r="BB51" s="77">
        <f>ROUND(BB52,2)</f>
        <v>0</v>
      </c>
      <c r="BC51" s="77">
        <f>ROUND(BC52,2)</f>
        <v>0</v>
      </c>
      <c r="BD51" s="79">
        <f>ROUND(BD52,2)</f>
        <v>0</v>
      </c>
      <c r="BS51" s="61" t="s">
        <v>68</v>
      </c>
      <c r="BT51" s="61" t="s">
        <v>69</v>
      </c>
      <c r="BV51" s="61" t="s">
        <v>70</v>
      </c>
      <c r="BW51" s="61" t="s">
        <v>7</v>
      </c>
      <c r="BX51" s="61" t="s">
        <v>71</v>
      </c>
      <c r="CL51" s="61" t="s">
        <v>5</v>
      </c>
    </row>
    <row r="52" spans="1:90" s="5" customFormat="1" ht="34.9" customHeight="1">
      <c r="A52" s="80" t="s">
        <v>72</v>
      </c>
      <c r="B52" s="81"/>
      <c r="C52" s="82"/>
      <c r="D52" s="269" t="s">
        <v>17</v>
      </c>
      <c r="E52" s="269"/>
      <c r="F52" s="269"/>
      <c r="G52" s="269"/>
      <c r="H52" s="269"/>
      <c r="I52" s="83"/>
      <c r="J52" s="269" t="s">
        <v>20</v>
      </c>
      <c r="K52" s="269"/>
      <c r="L52" s="269"/>
      <c r="M52" s="269"/>
      <c r="N52" s="269"/>
      <c r="O52" s="269"/>
      <c r="P52" s="269"/>
      <c r="Q52" s="269"/>
      <c r="R52" s="269"/>
      <c r="S52" s="269"/>
      <c r="T52" s="269"/>
      <c r="U52" s="269"/>
      <c r="V52" s="269"/>
      <c r="W52" s="269"/>
      <c r="X52" s="269"/>
      <c r="Y52" s="269"/>
      <c r="Z52" s="269"/>
      <c r="AA52" s="269"/>
      <c r="AB52" s="269"/>
      <c r="AC52" s="269"/>
      <c r="AD52" s="269"/>
      <c r="AE52" s="269"/>
      <c r="AF52" s="269"/>
      <c r="AG52" s="267">
        <f>'16021_02 - Reko Gymnázium...'!J25</f>
        <v>0</v>
      </c>
      <c r="AH52" s="268"/>
      <c r="AI52" s="268"/>
      <c r="AJ52" s="268"/>
      <c r="AK52" s="268"/>
      <c r="AL52" s="268"/>
      <c r="AM52" s="268"/>
      <c r="AN52" s="267">
        <f>SUM(AG52,AT52)</f>
        <v>0</v>
      </c>
      <c r="AO52" s="268"/>
      <c r="AP52" s="268"/>
      <c r="AQ52" s="84" t="s">
        <v>73</v>
      </c>
      <c r="AR52" s="81"/>
      <c r="AS52" s="85">
        <v>0</v>
      </c>
      <c r="AT52" s="86">
        <f>ROUND(SUM(AV52:AW52),2)</f>
        <v>0</v>
      </c>
      <c r="AU52" s="87">
        <f>'16021_02 - Reko Gymnázium...'!P70</f>
        <v>0</v>
      </c>
      <c r="AV52" s="86">
        <f>'16021_02 - Reko Gymnázium...'!J28</f>
        <v>0</v>
      </c>
      <c r="AW52" s="86">
        <f>'16021_02 - Reko Gymnázium...'!J29</f>
        <v>0</v>
      </c>
      <c r="AX52" s="86">
        <f>'16021_02 - Reko Gymnázium...'!J30</f>
        <v>0</v>
      </c>
      <c r="AY52" s="86">
        <f>'16021_02 - Reko Gymnázium...'!J31</f>
        <v>0</v>
      </c>
      <c r="AZ52" s="86">
        <f>'16021_02 - Reko Gymnázium...'!F28</f>
        <v>0</v>
      </c>
      <c r="BA52" s="86">
        <f>'16021_02 - Reko Gymnázium...'!F29</f>
        <v>0</v>
      </c>
      <c r="BB52" s="86">
        <f>'16021_02 - Reko Gymnázium...'!F30</f>
        <v>0</v>
      </c>
      <c r="BC52" s="86">
        <f>'16021_02 - Reko Gymnázium...'!F31</f>
        <v>0</v>
      </c>
      <c r="BD52" s="88">
        <f>'16021_02 - Reko Gymnázium...'!F32</f>
        <v>0</v>
      </c>
      <c r="BT52" s="89" t="s">
        <v>74</v>
      </c>
      <c r="BU52" s="89" t="s">
        <v>75</v>
      </c>
      <c r="BV52" s="89" t="s">
        <v>70</v>
      </c>
      <c r="BW52" s="89" t="s">
        <v>7</v>
      </c>
      <c r="BX52" s="89" t="s">
        <v>71</v>
      </c>
      <c r="CL52" s="89" t="s">
        <v>5</v>
      </c>
    </row>
    <row r="53" spans="1:90" s="1" customFormat="1" ht="30" customHeight="1">
      <c r="B53" s="37"/>
      <c r="AR53" s="37"/>
    </row>
    <row r="54" spans="1:90" s="1" customFormat="1" ht="6.95" customHeight="1">
      <c r="B54" s="52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37"/>
    </row>
  </sheetData>
  <mergeCells count="41">
    <mergeCell ref="W27:AE27"/>
    <mergeCell ref="AK27:AO27"/>
    <mergeCell ref="L28: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30:AE30"/>
    <mergeCell ref="AK30:AO30"/>
    <mergeCell ref="X32:AB32"/>
    <mergeCell ref="AK32:AO32"/>
    <mergeCell ref="W28:AE28"/>
    <mergeCell ref="AK28:AO28"/>
    <mergeCell ref="AR2:BE2"/>
    <mergeCell ref="AN52:AP52"/>
    <mergeCell ref="AG52:AM52"/>
    <mergeCell ref="D52:H52"/>
    <mergeCell ref="J52:AF52"/>
    <mergeCell ref="AG51:AM51"/>
    <mergeCell ref="AN51:AP51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</mergeCells>
  <hyperlinks>
    <hyperlink ref="K1:S1" location="C2" display="1) Rekapitulace stavby"/>
    <hyperlink ref="W1:AI1" location="C51" display="2) Rekapitulace objektů stavby a soupisů prací"/>
    <hyperlink ref="A52" location="'16021_02 - Reko Gymnázium...'!C2" display="/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56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7.1640625" customWidth="1"/>
    <col min="2" max="2" width="1.5" customWidth="1"/>
    <col min="3" max="3" width="3.5" customWidth="1"/>
    <col min="4" max="4" width="3.6640625" customWidth="1"/>
    <col min="5" max="5" width="14.6640625" customWidth="1"/>
    <col min="6" max="6" width="64.33203125" customWidth="1"/>
    <col min="7" max="7" width="7.5" customWidth="1"/>
    <col min="8" max="8" width="9.5" customWidth="1"/>
    <col min="9" max="9" width="10.83203125" style="90" customWidth="1"/>
    <col min="10" max="10" width="20.1640625" customWidth="1"/>
    <col min="11" max="11" width="13.33203125" customWidth="1"/>
    <col min="13" max="18" width="9.1640625" hidden="1"/>
    <col min="19" max="19" width="7" hidden="1" customWidth="1"/>
    <col min="20" max="20" width="25.5" hidden="1" customWidth="1"/>
    <col min="21" max="21" width="14" hidden="1" customWidth="1"/>
    <col min="22" max="22" width="10.5" customWidth="1"/>
    <col min="23" max="23" width="14" customWidth="1"/>
    <col min="24" max="24" width="10.5" customWidth="1"/>
    <col min="25" max="25" width="12.83203125" customWidth="1"/>
    <col min="26" max="26" width="9.5" customWidth="1"/>
    <col min="27" max="27" width="12.83203125" customWidth="1"/>
    <col min="28" max="28" width="14" customWidth="1"/>
    <col min="29" max="29" width="9.5" customWidth="1"/>
    <col min="30" max="30" width="12.83203125" customWidth="1"/>
    <col min="31" max="31" width="14" customWidth="1"/>
    <col min="44" max="65" width="9.1640625" hidden="1"/>
  </cols>
  <sheetData>
    <row r="1" spans="1:70" ht="21.75" customHeight="1">
      <c r="A1" s="17"/>
      <c r="B1" s="91"/>
      <c r="C1" s="91"/>
      <c r="D1" s="92" t="s">
        <v>1</v>
      </c>
      <c r="E1" s="91"/>
      <c r="F1" s="93" t="s">
        <v>76</v>
      </c>
      <c r="G1" s="305" t="s">
        <v>77</v>
      </c>
      <c r="H1" s="305"/>
      <c r="I1" s="94"/>
      <c r="J1" s="93" t="s">
        <v>78</v>
      </c>
      <c r="K1" s="92" t="s">
        <v>79</v>
      </c>
      <c r="L1" s="93" t="s">
        <v>80</v>
      </c>
      <c r="M1" s="93"/>
      <c r="N1" s="93"/>
      <c r="O1" s="93"/>
      <c r="P1" s="93"/>
      <c r="Q1" s="93"/>
      <c r="R1" s="93"/>
      <c r="S1" s="93"/>
      <c r="T1" s="93"/>
      <c r="U1" s="16"/>
      <c r="V1" s="16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1:70" ht="36.950000000000003" customHeight="1">
      <c r="L2" s="265" t="s">
        <v>8</v>
      </c>
      <c r="M2" s="266"/>
      <c r="N2" s="266"/>
      <c r="O2" s="266"/>
      <c r="P2" s="266"/>
      <c r="Q2" s="266"/>
      <c r="R2" s="266"/>
      <c r="S2" s="266"/>
      <c r="T2" s="266"/>
      <c r="U2" s="266"/>
      <c r="V2" s="266"/>
      <c r="AT2" s="20" t="s">
        <v>7</v>
      </c>
    </row>
    <row r="3" spans="1:70" ht="6.95" customHeight="1">
      <c r="B3" s="21"/>
      <c r="C3" s="22"/>
      <c r="D3" s="22"/>
      <c r="E3" s="22"/>
      <c r="F3" s="22"/>
      <c r="G3" s="22"/>
      <c r="H3" s="22"/>
      <c r="I3" s="95"/>
      <c r="J3" s="22"/>
      <c r="K3" s="23"/>
      <c r="AT3" s="20" t="s">
        <v>81</v>
      </c>
    </row>
    <row r="4" spans="1:70" ht="36.950000000000003" customHeight="1">
      <c r="B4" s="24"/>
      <c r="C4" s="25"/>
      <c r="D4" s="26" t="s">
        <v>82</v>
      </c>
      <c r="E4" s="25"/>
      <c r="F4" s="25"/>
      <c r="G4" s="25"/>
      <c r="H4" s="25"/>
      <c r="I4" s="96"/>
      <c r="J4" s="25"/>
      <c r="K4" s="27"/>
      <c r="M4" s="28" t="s">
        <v>13</v>
      </c>
      <c r="AT4" s="20" t="s">
        <v>6</v>
      </c>
    </row>
    <row r="5" spans="1:70" ht="6.95" customHeight="1">
      <c r="B5" s="24"/>
      <c r="C5" s="25"/>
      <c r="D5" s="25"/>
      <c r="E5" s="25"/>
      <c r="F5" s="25"/>
      <c r="G5" s="25"/>
      <c r="H5" s="25"/>
      <c r="I5" s="96"/>
      <c r="J5" s="25"/>
      <c r="K5" s="27"/>
    </row>
    <row r="6" spans="1:70" s="1" customFormat="1" ht="15">
      <c r="B6" s="37"/>
      <c r="C6" s="38"/>
      <c r="D6" s="33" t="s">
        <v>19</v>
      </c>
      <c r="E6" s="38"/>
      <c r="F6" s="38"/>
      <c r="G6" s="38"/>
      <c r="H6" s="38"/>
      <c r="I6" s="97"/>
      <c r="J6" s="38"/>
      <c r="K6" s="41"/>
    </row>
    <row r="7" spans="1:70" s="1" customFormat="1" ht="36.950000000000003" customHeight="1">
      <c r="B7" s="37"/>
      <c r="C7" s="38"/>
      <c r="D7" s="38"/>
      <c r="E7" s="302" t="s">
        <v>20</v>
      </c>
      <c r="F7" s="303"/>
      <c r="G7" s="303"/>
      <c r="H7" s="303"/>
      <c r="I7" s="97"/>
      <c r="J7" s="38"/>
      <c r="K7" s="41"/>
    </row>
    <row r="8" spans="1:70" s="1" customFormat="1">
      <c r="B8" s="37"/>
      <c r="C8" s="38"/>
      <c r="D8" s="38"/>
      <c r="E8" s="38"/>
      <c r="F8" s="38"/>
      <c r="G8" s="38"/>
      <c r="H8" s="38"/>
      <c r="I8" s="97"/>
      <c r="J8" s="38"/>
      <c r="K8" s="41"/>
    </row>
    <row r="9" spans="1:70" s="1" customFormat="1" ht="14.45" customHeight="1">
      <c r="B9" s="37"/>
      <c r="C9" s="38"/>
      <c r="D9" s="33" t="s">
        <v>21</v>
      </c>
      <c r="E9" s="38"/>
      <c r="F9" s="31" t="s">
        <v>5</v>
      </c>
      <c r="G9" s="38"/>
      <c r="H9" s="38"/>
      <c r="I9" s="98" t="s">
        <v>22</v>
      </c>
      <c r="J9" s="31" t="s">
        <v>5</v>
      </c>
      <c r="K9" s="41"/>
    </row>
    <row r="10" spans="1:70" s="1" customFormat="1" ht="14.45" customHeight="1">
      <c r="B10" s="37"/>
      <c r="C10" s="38"/>
      <c r="D10" s="33" t="s">
        <v>23</v>
      </c>
      <c r="E10" s="38"/>
      <c r="F10" s="31" t="s">
        <v>24</v>
      </c>
      <c r="G10" s="38"/>
      <c r="H10" s="38"/>
      <c r="I10" s="98" t="s">
        <v>25</v>
      </c>
      <c r="J10" s="99" t="str">
        <f>'Rekapitulace stavby'!AN8</f>
        <v>27. 4. 2017</v>
      </c>
      <c r="K10" s="41"/>
    </row>
    <row r="11" spans="1:70" s="1" customFormat="1" ht="10.9" customHeight="1">
      <c r="B11" s="37"/>
      <c r="C11" s="38"/>
      <c r="D11" s="38"/>
      <c r="E11" s="38"/>
      <c r="F11" s="38"/>
      <c r="G11" s="38"/>
      <c r="H11" s="38"/>
      <c r="I11" s="97"/>
      <c r="J11" s="38"/>
      <c r="K11" s="41"/>
    </row>
    <row r="12" spans="1:70" s="1" customFormat="1" ht="14.45" customHeight="1">
      <c r="B12" s="37"/>
      <c r="C12" s="38"/>
      <c r="D12" s="33" t="s">
        <v>27</v>
      </c>
      <c r="E12" s="38"/>
      <c r="F12" s="38"/>
      <c r="G12" s="38"/>
      <c r="H12" s="38"/>
      <c r="I12" s="98" t="s">
        <v>28</v>
      </c>
      <c r="J12" s="31" t="str">
        <f>IF('Rekapitulace stavby'!AN10="","",'Rekapitulace stavby'!AN10)</f>
        <v/>
      </c>
      <c r="K12" s="41"/>
    </row>
    <row r="13" spans="1:70" s="1" customFormat="1" ht="18" customHeight="1">
      <c r="B13" s="37"/>
      <c r="C13" s="38"/>
      <c r="D13" s="38"/>
      <c r="E13" s="31" t="str">
        <f>IF('Rekapitulace stavby'!E11="","",'Rekapitulace stavby'!E11)</f>
        <v xml:space="preserve"> </v>
      </c>
      <c r="F13" s="38"/>
      <c r="G13" s="38"/>
      <c r="H13" s="38"/>
      <c r="I13" s="98" t="s">
        <v>29</v>
      </c>
      <c r="J13" s="31" t="str">
        <f>IF('Rekapitulace stavby'!AN11="","",'Rekapitulace stavby'!AN11)</f>
        <v/>
      </c>
      <c r="K13" s="41"/>
    </row>
    <row r="14" spans="1:70" s="1" customFormat="1" ht="6.95" customHeight="1">
      <c r="B14" s="37"/>
      <c r="C14" s="38"/>
      <c r="D14" s="38"/>
      <c r="E14" s="38"/>
      <c r="F14" s="38"/>
      <c r="G14" s="38"/>
      <c r="H14" s="38"/>
      <c r="I14" s="97"/>
      <c r="J14" s="38"/>
      <c r="K14" s="41"/>
    </row>
    <row r="15" spans="1:70" s="1" customFormat="1" ht="14.45" customHeight="1">
      <c r="B15" s="37"/>
      <c r="C15" s="38"/>
      <c r="D15" s="33" t="s">
        <v>30</v>
      </c>
      <c r="E15" s="38"/>
      <c r="F15" s="38"/>
      <c r="G15" s="38"/>
      <c r="H15" s="38"/>
      <c r="I15" s="98" t="s">
        <v>28</v>
      </c>
      <c r="J15" s="31" t="str">
        <f>IF('Rekapitulace stavby'!AN13="Vyplň údaj","",IF('Rekapitulace stavby'!AN13="","",'Rekapitulace stavby'!AN13))</f>
        <v/>
      </c>
      <c r="K15" s="41"/>
    </row>
    <row r="16" spans="1:70" s="1" customFormat="1" ht="18" customHeight="1">
      <c r="B16" s="37"/>
      <c r="C16" s="38"/>
      <c r="D16" s="38"/>
      <c r="E16" s="31" t="str">
        <f>IF('Rekapitulace stavby'!E14="Vyplň údaj","",IF('Rekapitulace stavby'!E14="","",'Rekapitulace stavby'!E14))</f>
        <v/>
      </c>
      <c r="F16" s="38"/>
      <c r="G16" s="38"/>
      <c r="H16" s="38"/>
      <c r="I16" s="98" t="s">
        <v>29</v>
      </c>
      <c r="J16" s="31" t="str">
        <f>IF('Rekapitulace stavby'!AN14="Vyplň údaj","",IF('Rekapitulace stavby'!AN14="","",'Rekapitulace stavby'!AN14))</f>
        <v/>
      </c>
      <c r="K16" s="41"/>
    </row>
    <row r="17" spans="2:11" s="1" customFormat="1" ht="6.95" customHeight="1">
      <c r="B17" s="37"/>
      <c r="C17" s="38"/>
      <c r="D17" s="38"/>
      <c r="E17" s="38"/>
      <c r="F17" s="38"/>
      <c r="G17" s="38"/>
      <c r="H17" s="38"/>
      <c r="I17" s="97"/>
      <c r="J17" s="38"/>
      <c r="K17" s="41"/>
    </row>
    <row r="18" spans="2:11" s="1" customFormat="1" ht="14.45" customHeight="1">
      <c r="B18" s="37"/>
      <c r="C18" s="38"/>
      <c r="D18" s="33" t="s">
        <v>32</v>
      </c>
      <c r="E18" s="38"/>
      <c r="F18" s="38"/>
      <c r="G18" s="38"/>
      <c r="H18" s="38"/>
      <c r="I18" s="98" t="s">
        <v>28</v>
      </c>
      <c r="J18" s="31" t="str">
        <f>IF('Rekapitulace stavby'!AN16="","",'Rekapitulace stavby'!AN16)</f>
        <v/>
      </c>
      <c r="K18" s="41"/>
    </row>
    <row r="19" spans="2:11" s="1" customFormat="1" ht="18" customHeight="1">
      <c r="B19" s="37"/>
      <c r="C19" s="38"/>
      <c r="D19" s="38"/>
      <c r="E19" s="31" t="str">
        <f>IF('Rekapitulace stavby'!E17="","",'Rekapitulace stavby'!E17)</f>
        <v xml:space="preserve"> </v>
      </c>
      <c r="F19" s="38"/>
      <c r="G19" s="38"/>
      <c r="H19" s="38"/>
      <c r="I19" s="98" t="s">
        <v>29</v>
      </c>
      <c r="J19" s="31" t="str">
        <f>IF('Rekapitulace stavby'!AN17="","",'Rekapitulace stavby'!AN17)</f>
        <v/>
      </c>
      <c r="K19" s="41"/>
    </row>
    <row r="20" spans="2:11" s="1" customFormat="1" ht="6.95" customHeight="1">
      <c r="B20" s="37"/>
      <c r="C20" s="38"/>
      <c r="D20" s="38"/>
      <c r="E20" s="38"/>
      <c r="F20" s="38"/>
      <c r="G20" s="38"/>
      <c r="H20" s="38"/>
      <c r="I20" s="97"/>
      <c r="J20" s="38"/>
      <c r="K20" s="41"/>
    </row>
    <row r="21" spans="2:11" s="1" customFormat="1" ht="14.45" customHeight="1">
      <c r="B21" s="37"/>
      <c r="C21" s="38"/>
      <c r="D21" s="33" t="s">
        <v>34</v>
      </c>
      <c r="E21" s="38"/>
      <c r="F21" s="38"/>
      <c r="G21" s="38"/>
      <c r="H21" s="38"/>
      <c r="I21" s="97"/>
      <c r="J21" s="38"/>
      <c r="K21" s="41"/>
    </row>
    <row r="22" spans="2:11" s="6" customFormat="1" ht="20.45" customHeight="1">
      <c r="B22" s="100"/>
      <c r="C22" s="101"/>
      <c r="D22" s="101"/>
      <c r="E22" s="298" t="s">
        <v>5</v>
      </c>
      <c r="F22" s="298"/>
      <c r="G22" s="298"/>
      <c r="H22" s="298"/>
      <c r="I22" s="102"/>
      <c r="J22" s="101"/>
      <c r="K22" s="103"/>
    </row>
    <row r="23" spans="2:11" s="1" customFormat="1" ht="6.95" customHeight="1">
      <c r="B23" s="37"/>
      <c r="C23" s="38"/>
      <c r="D23" s="38"/>
      <c r="E23" s="38"/>
      <c r="F23" s="38"/>
      <c r="G23" s="38"/>
      <c r="H23" s="38"/>
      <c r="I23" s="97"/>
      <c r="J23" s="38"/>
      <c r="K23" s="41"/>
    </row>
    <row r="24" spans="2:11" s="1" customFormat="1" ht="6.95" customHeight="1">
      <c r="B24" s="37"/>
      <c r="C24" s="38"/>
      <c r="D24" s="64"/>
      <c r="E24" s="64"/>
      <c r="F24" s="64"/>
      <c r="G24" s="64"/>
      <c r="H24" s="64"/>
      <c r="I24" s="104"/>
      <c r="J24" s="64"/>
      <c r="K24" s="105"/>
    </row>
    <row r="25" spans="2:11" s="1" customFormat="1" ht="25.35" customHeight="1">
      <c r="B25" s="37"/>
      <c r="C25" s="38"/>
      <c r="D25" s="106" t="s">
        <v>35</v>
      </c>
      <c r="E25" s="38"/>
      <c r="F25" s="38"/>
      <c r="G25" s="38"/>
      <c r="H25" s="38"/>
      <c r="I25" s="97"/>
      <c r="J25" s="107">
        <f>ROUND(J70,2)</f>
        <v>0</v>
      </c>
      <c r="K25" s="41"/>
    </row>
    <row r="26" spans="2:11" s="1" customFormat="1" ht="6.95" customHeight="1">
      <c r="B26" s="37"/>
      <c r="C26" s="38"/>
      <c r="D26" s="64"/>
      <c r="E26" s="64"/>
      <c r="F26" s="64"/>
      <c r="G26" s="64"/>
      <c r="H26" s="64"/>
      <c r="I26" s="104"/>
      <c r="J26" s="64"/>
      <c r="K26" s="105"/>
    </row>
    <row r="27" spans="2:11" s="1" customFormat="1" ht="14.45" customHeight="1">
      <c r="B27" s="37"/>
      <c r="C27" s="38"/>
      <c r="D27" s="38"/>
      <c r="E27" s="38"/>
      <c r="F27" s="42" t="s">
        <v>37</v>
      </c>
      <c r="G27" s="38"/>
      <c r="H27" s="38"/>
      <c r="I27" s="108" t="s">
        <v>36</v>
      </c>
      <c r="J27" s="42" t="s">
        <v>38</v>
      </c>
      <c r="K27" s="41"/>
    </row>
    <row r="28" spans="2:11" s="1" customFormat="1" ht="14.45" customHeight="1">
      <c r="B28" s="37"/>
      <c r="C28" s="38"/>
      <c r="D28" s="45" t="s">
        <v>39</v>
      </c>
      <c r="E28" s="45" t="s">
        <v>40</v>
      </c>
      <c r="F28" s="109">
        <f>ROUND(SUM(BE70:BE155), 2)</f>
        <v>0</v>
      </c>
      <c r="G28" s="38"/>
      <c r="H28" s="38"/>
      <c r="I28" s="110">
        <v>0.21</v>
      </c>
      <c r="J28" s="109">
        <f>ROUND(ROUND((SUM(BE70:BE155)), 2)*I28, 2)</f>
        <v>0</v>
      </c>
      <c r="K28" s="41"/>
    </row>
    <row r="29" spans="2:11" s="1" customFormat="1" ht="14.45" customHeight="1">
      <c r="B29" s="37"/>
      <c r="C29" s="38"/>
      <c r="D29" s="38"/>
      <c r="E29" s="45" t="s">
        <v>41</v>
      </c>
      <c r="F29" s="109">
        <f>ROUND(SUM(BF70:BF155), 2)</f>
        <v>0</v>
      </c>
      <c r="G29" s="38"/>
      <c r="H29" s="38"/>
      <c r="I29" s="110">
        <v>0.15</v>
      </c>
      <c r="J29" s="109">
        <f>ROUND(ROUND((SUM(BF70:BF155)), 2)*I29, 2)</f>
        <v>0</v>
      </c>
      <c r="K29" s="41"/>
    </row>
    <row r="30" spans="2:11" s="1" customFormat="1" ht="14.45" hidden="1" customHeight="1">
      <c r="B30" s="37"/>
      <c r="C30" s="38"/>
      <c r="D30" s="38"/>
      <c r="E30" s="45" t="s">
        <v>42</v>
      </c>
      <c r="F30" s="109">
        <f>ROUND(SUM(BG70:BG155), 2)</f>
        <v>0</v>
      </c>
      <c r="G30" s="38"/>
      <c r="H30" s="38"/>
      <c r="I30" s="110">
        <v>0.21</v>
      </c>
      <c r="J30" s="109">
        <v>0</v>
      </c>
      <c r="K30" s="41"/>
    </row>
    <row r="31" spans="2:11" s="1" customFormat="1" ht="14.45" hidden="1" customHeight="1">
      <c r="B31" s="37"/>
      <c r="C31" s="38"/>
      <c r="D31" s="38"/>
      <c r="E31" s="45" t="s">
        <v>43</v>
      </c>
      <c r="F31" s="109">
        <f>ROUND(SUM(BH70:BH155), 2)</f>
        <v>0</v>
      </c>
      <c r="G31" s="38"/>
      <c r="H31" s="38"/>
      <c r="I31" s="110">
        <v>0.15</v>
      </c>
      <c r="J31" s="109">
        <v>0</v>
      </c>
      <c r="K31" s="41"/>
    </row>
    <row r="32" spans="2:11" s="1" customFormat="1" ht="14.45" hidden="1" customHeight="1">
      <c r="B32" s="37"/>
      <c r="C32" s="38"/>
      <c r="D32" s="38"/>
      <c r="E32" s="45" t="s">
        <v>44</v>
      </c>
      <c r="F32" s="109">
        <f>ROUND(SUM(BI70:BI155), 2)</f>
        <v>0</v>
      </c>
      <c r="G32" s="38"/>
      <c r="H32" s="38"/>
      <c r="I32" s="110">
        <v>0</v>
      </c>
      <c r="J32" s="109">
        <v>0</v>
      </c>
      <c r="K32" s="41"/>
    </row>
    <row r="33" spans="2:11" s="1" customFormat="1" ht="6.95" customHeight="1">
      <c r="B33" s="37"/>
      <c r="C33" s="38"/>
      <c r="D33" s="38"/>
      <c r="E33" s="38"/>
      <c r="F33" s="38"/>
      <c r="G33" s="38"/>
      <c r="H33" s="38"/>
      <c r="I33" s="97"/>
      <c r="J33" s="38"/>
      <c r="K33" s="41"/>
    </row>
    <row r="34" spans="2:11" s="1" customFormat="1" ht="25.35" customHeight="1">
      <c r="B34" s="37"/>
      <c r="C34" s="111"/>
      <c r="D34" s="112" t="s">
        <v>45</v>
      </c>
      <c r="E34" s="67"/>
      <c r="F34" s="67"/>
      <c r="G34" s="113" t="s">
        <v>46</v>
      </c>
      <c r="H34" s="114" t="s">
        <v>47</v>
      </c>
      <c r="I34" s="115"/>
      <c r="J34" s="116">
        <f>SUM(J25:J32)</f>
        <v>0</v>
      </c>
      <c r="K34" s="117"/>
    </row>
    <row r="35" spans="2:11" s="1" customFormat="1" ht="14.45" customHeight="1">
      <c r="B35" s="52"/>
      <c r="C35" s="53"/>
      <c r="D35" s="53"/>
      <c r="E35" s="53"/>
      <c r="F35" s="53"/>
      <c r="G35" s="53"/>
      <c r="H35" s="53"/>
      <c r="I35" s="118"/>
      <c r="J35" s="53"/>
      <c r="K35" s="54"/>
    </row>
    <row r="39" spans="2:11" s="1" customFormat="1" ht="6.95" customHeight="1">
      <c r="B39" s="55"/>
      <c r="C39" s="56"/>
      <c r="D39" s="56"/>
      <c r="E39" s="56"/>
      <c r="F39" s="56"/>
      <c r="G39" s="56"/>
      <c r="H39" s="56"/>
      <c r="I39" s="119"/>
      <c r="J39" s="56"/>
      <c r="K39" s="120"/>
    </row>
    <row r="40" spans="2:11" s="1" customFormat="1" ht="36.950000000000003" customHeight="1">
      <c r="B40" s="37"/>
      <c r="C40" s="26" t="s">
        <v>83</v>
      </c>
      <c r="D40" s="38"/>
      <c r="E40" s="38"/>
      <c r="F40" s="38"/>
      <c r="G40" s="38"/>
      <c r="H40" s="38"/>
      <c r="I40" s="97"/>
      <c r="J40" s="38"/>
      <c r="K40" s="41"/>
    </row>
    <row r="41" spans="2:11" s="1" customFormat="1" ht="6.95" customHeight="1">
      <c r="B41" s="37"/>
      <c r="C41" s="38"/>
      <c r="D41" s="38"/>
      <c r="E41" s="38"/>
      <c r="F41" s="38"/>
      <c r="G41" s="38"/>
      <c r="H41" s="38"/>
      <c r="I41" s="97"/>
      <c r="J41" s="38"/>
      <c r="K41" s="41"/>
    </row>
    <row r="42" spans="2:11" s="1" customFormat="1" ht="14.45" customHeight="1">
      <c r="B42" s="37"/>
      <c r="C42" s="33" t="s">
        <v>19</v>
      </c>
      <c r="D42" s="38"/>
      <c r="E42" s="38"/>
      <c r="F42" s="38"/>
      <c r="G42" s="38"/>
      <c r="H42" s="38"/>
      <c r="I42" s="97"/>
      <c r="J42" s="38"/>
      <c r="K42" s="41"/>
    </row>
    <row r="43" spans="2:11" s="1" customFormat="1" ht="22.15" customHeight="1">
      <c r="B43" s="37"/>
      <c r="C43" s="38"/>
      <c r="D43" s="38"/>
      <c r="E43" s="302" t="str">
        <f>E7</f>
        <v>Reko Gymnázium, SOŠ, SOU a VOŠ, Hořice - nábytek</v>
      </c>
      <c r="F43" s="303"/>
      <c r="G43" s="303"/>
      <c r="H43" s="303"/>
      <c r="I43" s="97"/>
      <c r="J43" s="38"/>
      <c r="K43" s="41"/>
    </row>
    <row r="44" spans="2:11" s="1" customFormat="1" ht="6.95" customHeight="1">
      <c r="B44" s="37"/>
      <c r="C44" s="38"/>
      <c r="D44" s="38"/>
      <c r="E44" s="38"/>
      <c r="F44" s="38"/>
      <c r="G44" s="38"/>
      <c r="H44" s="38"/>
      <c r="I44" s="97"/>
      <c r="J44" s="38"/>
      <c r="K44" s="41"/>
    </row>
    <row r="45" spans="2:11" s="1" customFormat="1" ht="18" customHeight="1">
      <c r="B45" s="37"/>
      <c r="C45" s="33" t="s">
        <v>23</v>
      </c>
      <c r="D45" s="38"/>
      <c r="E45" s="38"/>
      <c r="F45" s="31" t="str">
        <f>F10</f>
        <v xml:space="preserve"> </v>
      </c>
      <c r="G45" s="38"/>
      <c r="H45" s="38"/>
      <c r="I45" s="98" t="s">
        <v>25</v>
      </c>
      <c r="J45" s="99" t="str">
        <f>IF(J10="","",J10)</f>
        <v>27. 4. 2017</v>
      </c>
      <c r="K45" s="41"/>
    </row>
    <row r="46" spans="2:11" s="1" customFormat="1" ht="6.95" customHeight="1">
      <c r="B46" s="37"/>
      <c r="C46" s="38"/>
      <c r="D46" s="38"/>
      <c r="E46" s="38"/>
      <c r="F46" s="38"/>
      <c r="G46" s="38"/>
      <c r="H46" s="38"/>
      <c r="I46" s="97"/>
      <c r="J46" s="38"/>
      <c r="K46" s="41"/>
    </row>
    <row r="47" spans="2:11" s="1" customFormat="1" ht="15">
      <c r="B47" s="37"/>
      <c r="C47" s="33" t="s">
        <v>27</v>
      </c>
      <c r="D47" s="38"/>
      <c r="E47" s="38"/>
      <c r="F47" s="31" t="str">
        <f>E13</f>
        <v xml:space="preserve"> </v>
      </c>
      <c r="G47" s="38"/>
      <c r="H47" s="38"/>
      <c r="I47" s="98" t="s">
        <v>32</v>
      </c>
      <c r="J47" s="31" t="str">
        <f>E19</f>
        <v xml:space="preserve"> </v>
      </c>
      <c r="K47" s="41"/>
    </row>
    <row r="48" spans="2:11" s="1" customFormat="1" ht="14.45" customHeight="1">
      <c r="B48" s="37"/>
      <c r="C48" s="33" t="s">
        <v>30</v>
      </c>
      <c r="D48" s="38"/>
      <c r="E48" s="38"/>
      <c r="F48" s="31" t="str">
        <f>IF(E16="","",E16)</f>
        <v/>
      </c>
      <c r="G48" s="38"/>
      <c r="H48" s="38"/>
      <c r="I48" s="97"/>
      <c r="J48" s="38"/>
      <c r="K48" s="41"/>
    </row>
    <row r="49" spans="2:47" s="1" customFormat="1" ht="10.35" customHeight="1">
      <c r="B49" s="37"/>
      <c r="C49" s="38"/>
      <c r="D49" s="38"/>
      <c r="E49" s="38"/>
      <c r="F49" s="38"/>
      <c r="G49" s="38"/>
      <c r="H49" s="38"/>
      <c r="I49" s="97"/>
      <c r="J49" s="38"/>
      <c r="K49" s="41"/>
    </row>
    <row r="50" spans="2:47" s="1" customFormat="1" ht="29.25" customHeight="1">
      <c r="B50" s="37"/>
      <c r="C50" s="121" t="s">
        <v>84</v>
      </c>
      <c r="D50" s="111"/>
      <c r="E50" s="111"/>
      <c r="F50" s="111"/>
      <c r="G50" s="111"/>
      <c r="H50" s="111"/>
      <c r="I50" s="122"/>
      <c r="J50" s="123" t="s">
        <v>85</v>
      </c>
      <c r="K50" s="124"/>
    </row>
    <row r="51" spans="2:47" s="1" customFormat="1" ht="10.35" customHeight="1">
      <c r="B51" s="37"/>
      <c r="C51" s="38"/>
      <c r="D51" s="38"/>
      <c r="E51" s="38"/>
      <c r="F51" s="38"/>
      <c r="G51" s="38"/>
      <c r="H51" s="38"/>
      <c r="I51" s="97"/>
      <c r="J51" s="38"/>
      <c r="K51" s="41"/>
    </row>
    <row r="52" spans="2:47" s="1" customFormat="1" ht="29.25" customHeight="1">
      <c r="B52" s="37"/>
      <c r="C52" s="125" t="s">
        <v>86</v>
      </c>
      <c r="D52" s="38"/>
      <c r="E52" s="38"/>
      <c r="F52" s="38"/>
      <c r="G52" s="38"/>
      <c r="H52" s="38"/>
      <c r="I52" s="97"/>
      <c r="J52" s="107">
        <f>J70</f>
        <v>0</v>
      </c>
      <c r="K52" s="41"/>
      <c r="AU52" s="20" t="s">
        <v>87</v>
      </c>
    </row>
    <row r="53" spans="2:47" s="1" customFormat="1" ht="21.75" customHeight="1">
      <c r="B53" s="37"/>
      <c r="C53" s="38"/>
      <c r="D53" s="38"/>
      <c r="E53" s="38"/>
      <c r="F53" s="38"/>
      <c r="G53" s="38"/>
      <c r="H53" s="38"/>
      <c r="I53" s="97"/>
      <c r="J53" s="38"/>
      <c r="K53" s="41"/>
    </row>
    <row r="54" spans="2:47" s="1" customFormat="1" ht="6.95" customHeight="1">
      <c r="B54" s="52"/>
      <c r="C54" s="53"/>
      <c r="D54" s="53"/>
      <c r="E54" s="53"/>
      <c r="F54" s="53"/>
      <c r="G54" s="53"/>
      <c r="H54" s="53"/>
      <c r="I54" s="118"/>
      <c r="J54" s="53"/>
      <c r="K54" s="54"/>
    </row>
    <row r="58" spans="2:47" s="1" customFormat="1" ht="6.95" customHeight="1">
      <c r="B58" s="55"/>
      <c r="C58" s="56"/>
      <c r="D58" s="56"/>
      <c r="E58" s="56"/>
      <c r="F58" s="56"/>
      <c r="G58" s="56"/>
      <c r="H58" s="56"/>
      <c r="I58" s="119"/>
      <c r="J58" s="56"/>
      <c r="K58" s="56"/>
      <c r="L58" s="37"/>
    </row>
    <row r="59" spans="2:47" s="1" customFormat="1" ht="36.950000000000003" customHeight="1">
      <c r="B59" s="37"/>
      <c r="C59" s="57" t="s">
        <v>88</v>
      </c>
      <c r="L59" s="37"/>
    </row>
    <row r="60" spans="2:47" s="1" customFormat="1" ht="6.95" customHeight="1">
      <c r="B60" s="37"/>
      <c r="L60" s="37"/>
    </row>
    <row r="61" spans="2:47" s="1" customFormat="1" ht="14.45" customHeight="1">
      <c r="B61" s="37"/>
      <c r="C61" s="59" t="s">
        <v>19</v>
      </c>
      <c r="L61" s="37"/>
    </row>
    <row r="62" spans="2:47" s="1" customFormat="1" ht="22.15" customHeight="1">
      <c r="B62" s="37"/>
      <c r="E62" s="272" t="str">
        <f>E7</f>
        <v>Reko Gymnázium, SOŠ, SOU a VOŠ, Hořice - nábytek</v>
      </c>
      <c r="F62" s="304"/>
      <c r="G62" s="304"/>
      <c r="H62" s="304"/>
      <c r="L62" s="37"/>
    </row>
    <row r="63" spans="2:47" s="1" customFormat="1" ht="6.95" customHeight="1">
      <c r="B63" s="37"/>
      <c r="L63" s="37"/>
    </row>
    <row r="64" spans="2:47" s="1" customFormat="1" ht="18" customHeight="1">
      <c r="B64" s="37"/>
      <c r="C64" s="59" t="s">
        <v>23</v>
      </c>
      <c r="F64" s="126" t="str">
        <f>F10</f>
        <v xml:space="preserve"> </v>
      </c>
      <c r="I64" s="127" t="s">
        <v>25</v>
      </c>
      <c r="J64" s="63" t="str">
        <f>IF(J10="","",J10)</f>
        <v>27. 4. 2017</v>
      </c>
      <c r="L64" s="37"/>
    </row>
    <row r="65" spans="2:65" s="1" customFormat="1" ht="6.95" customHeight="1">
      <c r="B65" s="37"/>
      <c r="L65" s="37"/>
    </row>
    <row r="66" spans="2:65" s="1" customFormat="1" ht="15">
      <c r="B66" s="37"/>
      <c r="C66" s="59" t="s">
        <v>27</v>
      </c>
      <c r="F66" s="126" t="str">
        <f>E13</f>
        <v xml:space="preserve"> </v>
      </c>
      <c r="I66" s="127" t="s">
        <v>32</v>
      </c>
      <c r="J66" s="126" t="str">
        <f>E19</f>
        <v xml:space="preserve"> </v>
      </c>
      <c r="L66" s="37"/>
    </row>
    <row r="67" spans="2:65" s="1" customFormat="1" ht="14.45" customHeight="1">
      <c r="B67" s="37"/>
      <c r="C67" s="59" t="s">
        <v>30</v>
      </c>
      <c r="F67" s="126" t="str">
        <f>IF(E16="","",E16)</f>
        <v/>
      </c>
      <c r="L67" s="37"/>
    </row>
    <row r="68" spans="2:65" s="1" customFormat="1" ht="10.35" customHeight="1">
      <c r="B68" s="37"/>
      <c r="L68" s="37"/>
    </row>
    <row r="69" spans="2:65" s="7" customFormat="1" ht="29.25" customHeight="1">
      <c r="B69" s="128"/>
      <c r="C69" s="129" t="s">
        <v>89</v>
      </c>
      <c r="D69" s="130" t="s">
        <v>54</v>
      </c>
      <c r="E69" s="130" t="s">
        <v>50</v>
      </c>
      <c r="F69" s="130" t="s">
        <v>90</v>
      </c>
      <c r="G69" s="130" t="s">
        <v>91</v>
      </c>
      <c r="H69" s="130" t="s">
        <v>92</v>
      </c>
      <c r="I69" s="131" t="s">
        <v>93</v>
      </c>
      <c r="J69" s="130" t="s">
        <v>85</v>
      </c>
      <c r="K69" s="132" t="s">
        <v>94</v>
      </c>
      <c r="L69" s="128"/>
      <c r="M69" s="69" t="s">
        <v>95</v>
      </c>
      <c r="N69" s="70" t="s">
        <v>39</v>
      </c>
      <c r="O69" s="70" t="s">
        <v>96</v>
      </c>
      <c r="P69" s="70" t="s">
        <v>97</v>
      </c>
      <c r="Q69" s="70" t="s">
        <v>98</v>
      </c>
      <c r="R69" s="70" t="s">
        <v>99</v>
      </c>
      <c r="S69" s="70" t="s">
        <v>100</v>
      </c>
      <c r="T69" s="71" t="s">
        <v>101</v>
      </c>
    </row>
    <row r="70" spans="2:65" s="1" customFormat="1" ht="29.25" customHeight="1">
      <c r="B70" s="37"/>
      <c r="C70" s="133" t="s">
        <v>86</v>
      </c>
      <c r="J70" s="134">
        <f>BK70</f>
        <v>0</v>
      </c>
      <c r="L70" s="37"/>
      <c r="M70" s="72"/>
      <c r="N70" s="64"/>
      <c r="O70" s="64"/>
      <c r="P70" s="135">
        <f>SUM(P71:P155)</f>
        <v>0</v>
      </c>
      <c r="Q70" s="64"/>
      <c r="R70" s="135">
        <f>SUM(R71:R155)</f>
        <v>0</v>
      </c>
      <c r="S70" s="64"/>
      <c r="T70" s="136">
        <f>SUM(T71:T155)</f>
        <v>0</v>
      </c>
      <c r="AT70" s="20" t="s">
        <v>68</v>
      </c>
      <c r="AU70" s="20" t="s">
        <v>87</v>
      </c>
      <c r="BK70" s="137">
        <f>SUM(BK71:BK155)</f>
        <v>0</v>
      </c>
    </row>
    <row r="71" spans="2:65" s="1" customFormat="1" ht="20.45" customHeight="1">
      <c r="B71" s="138"/>
      <c r="C71" s="139" t="s">
        <v>74</v>
      </c>
      <c r="D71" s="139" t="s">
        <v>102</v>
      </c>
      <c r="E71" s="140" t="s">
        <v>103</v>
      </c>
      <c r="F71" s="141" t="s">
        <v>104</v>
      </c>
      <c r="G71" s="142" t="s">
        <v>105</v>
      </c>
      <c r="H71" s="143">
        <v>12</v>
      </c>
      <c r="I71" s="144"/>
      <c r="J71" s="145">
        <f>ROUND(I71*H71,2)</f>
        <v>0</v>
      </c>
      <c r="K71" s="141" t="s">
        <v>5</v>
      </c>
      <c r="L71" s="37"/>
      <c r="M71" s="146" t="s">
        <v>5</v>
      </c>
      <c r="N71" s="147" t="s">
        <v>40</v>
      </c>
      <c r="O71" s="38"/>
      <c r="P71" s="148">
        <f>O71*H71</f>
        <v>0</v>
      </c>
      <c r="Q71" s="148">
        <v>0</v>
      </c>
      <c r="R71" s="148">
        <f>Q71*H71</f>
        <v>0</v>
      </c>
      <c r="S71" s="148">
        <v>0</v>
      </c>
      <c r="T71" s="149">
        <f>S71*H71</f>
        <v>0</v>
      </c>
      <c r="AR71" s="20" t="s">
        <v>106</v>
      </c>
      <c r="AT71" s="20" t="s">
        <v>102</v>
      </c>
      <c r="AU71" s="20" t="s">
        <v>69</v>
      </c>
      <c r="AY71" s="20" t="s">
        <v>107</v>
      </c>
      <c r="BE71" s="150">
        <f>IF(N71="základní",J71,0)</f>
        <v>0</v>
      </c>
      <c r="BF71" s="150">
        <f>IF(N71="snížená",J71,0)</f>
        <v>0</v>
      </c>
      <c r="BG71" s="150">
        <f>IF(N71="zákl. přenesená",J71,0)</f>
        <v>0</v>
      </c>
      <c r="BH71" s="150">
        <f>IF(N71="sníž. přenesená",J71,0)</f>
        <v>0</v>
      </c>
      <c r="BI71" s="150">
        <f>IF(N71="nulová",J71,0)</f>
        <v>0</v>
      </c>
      <c r="BJ71" s="20" t="s">
        <v>74</v>
      </c>
      <c r="BK71" s="150">
        <f>ROUND(I71*H71,2)</f>
        <v>0</v>
      </c>
      <c r="BL71" s="20" t="s">
        <v>106</v>
      </c>
      <c r="BM71" s="20" t="s">
        <v>108</v>
      </c>
    </row>
    <row r="72" spans="2:65" s="1" customFormat="1" ht="54">
      <c r="B72" s="37"/>
      <c r="D72" s="151" t="s">
        <v>109</v>
      </c>
      <c r="F72" s="152" t="s">
        <v>110</v>
      </c>
      <c r="I72" s="153"/>
      <c r="L72" s="37"/>
      <c r="M72" s="154"/>
      <c r="N72" s="38"/>
      <c r="O72" s="38"/>
      <c r="P72" s="38"/>
      <c r="Q72" s="38"/>
      <c r="R72" s="38"/>
      <c r="S72" s="38"/>
      <c r="T72" s="66"/>
      <c r="AT72" s="20" t="s">
        <v>109</v>
      </c>
      <c r="AU72" s="20" t="s">
        <v>69</v>
      </c>
    </row>
    <row r="73" spans="2:65" s="8" customFormat="1">
      <c r="B73" s="155"/>
      <c r="D73" s="151" t="s">
        <v>111</v>
      </c>
      <c r="E73" s="156" t="s">
        <v>5</v>
      </c>
      <c r="F73" s="157" t="s">
        <v>112</v>
      </c>
      <c r="H73" s="158" t="s">
        <v>5</v>
      </c>
      <c r="I73" s="159"/>
      <c r="L73" s="155"/>
      <c r="M73" s="160"/>
      <c r="N73" s="161"/>
      <c r="O73" s="161"/>
      <c r="P73" s="161"/>
      <c r="Q73" s="161"/>
      <c r="R73" s="161"/>
      <c r="S73" s="161"/>
      <c r="T73" s="162"/>
      <c r="AT73" s="158" t="s">
        <v>111</v>
      </c>
      <c r="AU73" s="158" t="s">
        <v>69</v>
      </c>
      <c r="AV73" s="8" t="s">
        <v>74</v>
      </c>
      <c r="AW73" s="8" t="s">
        <v>33</v>
      </c>
      <c r="AX73" s="8" t="s">
        <v>69</v>
      </c>
      <c r="AY73" s="158" t="s">
        <v>107</v>
      </c>
    </row>
    <row r="74" spans="2:65" s="9" customFormat="1">
      <c r="B74" s="163"/>
      <c r="D74" s="151" t="s">
        <v>111</v>
      </c>
      <c r="E74" s="164" t="s">
        <v>5</v>
      </c>
      <c r="F74" s="165" t="s">
        <v>113</v>
      </c>
      <c r="H74" s="166">
        <v>12</v>
      </c>
      <c r="I74" s="167"/>
      <c r="L74" s="163"/>
      <c r="M74" s="168"/>
      <c r="N74" s="169"/>
      <c r="O74" s="169"/>
      <c r="P74" s="169"/>
      <c r="Q74" s="169"/>
      <c r="R74" s="169"/>
      <c r="S74" s="169"/>
      <c r="T74" s="170"/>
      <c r="AT74" s="164" t="s">
        <v>111</v>
      </c>
      <c r="AU74" s="164" t="s">
        <v>69</v>
      </c>
      <c r="AV74" s="9" t="s">
        <v>81</v>
      </c>
      <c r="AW74" s="9" t="s">
        <v>33</v>
      </c>
      <c r="AX74" s="9" t="s">
        <v>69</v>
      </c>
      <c r="AY74" s="164" t="s">
        <v>107</v>
      </c>
    </row>
    <row r="75" spans="2:65" s="10" customFormat="1">
      <c r="B75" s="171"/>
      <c r="D75" s="172" t="s">
        <v>111</v>
      </c>
      <c r="E75" s="173" t="s">
        <v>5</v>
      </c>
      <c r="F75" s="174" t="s">
        <v>114</v>
      </c>
      <c r="H75" s="175">
        <v>12</v>
      </c>
      <c r="I75" s="176"/>
      <c r="L75" s="171"/>
      <c r="M75" s="177"/>
      <c r="N75" s="178"/>
      <c r="O75" s="178"/>
      <c r="P75" s="178"/>
      <c r="Q75" s="178"/>
      <c r="R75" s="178"/>
      <c r="S75" s="178"/>
      <c r="T75" s="179"/>
      <c r="AT75" s="180" t="s">
        <v>111</v>
      </c>
      <c r="AU75" s="180" t="s">
        <v>69</v>
      </c>
      <c r="AV75" s="10" t="s">
        <v>106</v>
      </c>
      <c r="AW75" s="10" t="s">
        <v>33</v>
      </c>
      <c r="AX75" s="10" t="s">
        <v>74</v>
      </c>
      <c r="AY75" s="180" t="s">
        <v>107</v>
      </c>
    </row>
    <row r="76" spans="2:65" s="1" customFormat="1" ht="20.45" customHeight="1">
      <c r="B76" s="138"/>
      <c r="C76" s="139" t="s">
        <v>81</v>
      </c>
      <c r="D76" s="139" t="s">
        <v>102</v>
      </c>
      <c r="E76" s="140" t="s">
        <v>115</v>
      </c>
      <c r="F76" s="141" t="s">
        <v>116</v>
      </c>
      <c r="G76" s="142" t="s">
        <v>105</v>
      </c>
      <c r="H76" s="143">
        <v>8</v>
      </c>
      <c r="I76" s="144"/>
      <c r="J76" s="145">
        <f>ROUND(I76*H76,2)</f>
        <v>0</v>
      </c>
      <c r="K76" s="141" t="s">
        <v>5</v>
      </c>
      <c r="L76" s="37"/>
      <c r="M76" s="146" t="s">
        <v>5</v>
      </c>
      <c r="N76" s="147" t="s">
        <v>40</v>
      </c>
      <c r="O76" s="38"/>
      <c r="P76" s="148">
        <f>O76*H76</f>
        <v>0</v>
      </c>
      <c r="Q76" s="148">
        <v>0</v>
      </c>
      <c r="R76" s="148">
        <f>Q76*H76</f>
        <v>0</v>
      </c>
      <c r="S76" s="148">
        <v>0</v>
      </c>
      <c r="T76" s="149">
        <f>S76*H76</f>
        <v>0</v>
      </c>
      <c r="AR76" s="20" t="s">
        <v>106</v>
      </c>
      <c r="AT76" s="20" t="s">
        <v>102</v>
      </c>
      <c r="AU76" s="20" t="s">
        <v>69</v>
      </c>
      <c r="AY76" s="20" t="s">
        <v>107</v>
      </c>
      <c r="BE76" s="150">
        <f>IF(N76="základní",J76,0)</f>
        <v>0</v>
      </c>
      <c r="BF76" s="150">
        <f>IF(N76="snížená",J76,0)</f>
        <v>0</v>
      </c>
      <c r="BG76" s="150">
        <f>IF(N76="zákl. přenesená",J76,0)</f>
        <v>0</v>
      </c>
      <c r="BH76" s="150">
        <f>IF(N76="sníž. přenesená",J76,0)</f>
        <v>0</v>
      </c>
      <c r="BI76" s="150">
        <f>IF(N76="nulová",J76,0)</f>
        <v>0</v>
      </c>
      <c r="BJ76" s="20" t="s">
        <v>74</v>
      </c>
      <c r="BK76" s="150">
        <f>ROUND(I76*H76,2)</f>
        <v>0</v>
      </c>
      <c r="BL76" s="20" t="s">
        <v>106</v>
      </c>
      <c r="BM76" s="20" t="s">
        <v>117</v>
      </c>
    </row>
    <row r="77" spans="2:65" s="1" customFormat="1" ht="40.5">
      <c r="B77" s="37"/>
      <c r="D77" s="151" t="s">
        <v>109</v>
      </c>
      <c r="F77" s="152" t="s">
        <v>118</v>
      </c>
      <c r="I77" s="153"/>
      <c r="L77" s="37"/>
      <c r="M77" s="154"/>
      <c r="N77" s="38"/>
      <c r="O77" s="38"/>
      <c r="P77" s="38"/>
      <c r="Q77" s="38"/>
      <c r="R77" s="38"/>
      <c r="S77" s="38"/>
      <c r="T77" s="66"/>
      <c r="AT77" s="20" t="s">
        <v>109</v>
      </c>
      <c r="AU77" s="20" t="s">
        <v>69</v>
      </c>
    </row>
    <row r="78" spans="2:65" s="8" customFormat="1">
      <c r="B78" s="155"/>
      <c r="D78" s="151" t="s">
        <v>111</v>
      </c>
      <c r="E78" s="156" t="s">
        <v>5</v>
      </c>
      <c r="F78" s="157" t="s">
        <v>119</v>
      </c>
      <c r="H78" s="158" t="s">
        <v>5</v>
      </c>
      <c r="I78" s="159"/>
      <c r="L78" s="155"/>
      <c r="M78" s="160"/>
      <c r="N78" s="161"/>
      <c r="O78" s="161"/>
      <c r="P78" s="161"/>
      <c r="Q78" s="161"/>
      <c r="R78" s="161"/>
      <c r="S78" s="161"/>
      <c r="T78" s="162"/>
      <c r="AT78" s="158" t="s">
        <v>111</v>
      </c>
      <c r="AU78" s="158" t="s">
        <v>69</v>
      </c>
      <c r="AV78" s="8" t="s">
        <v>74</v>
      </c>
      <c r="AW78" s="8" t="s">
        <v>33</v>
      </c>
      <c r="AX78" s="8" t="s">
        <v>69</v>
      </c>
      <c r="AY78" s="158" t="s">
        <v>107</v>
      </c>
    </row>
    <row r="79" spans="2:65" s="9" customFormat="1">
      <c r="B79" s="163"/>
      <c r="D79" s="151" t="s">
        <v>111</v>
      </c>
      <c r="E79" s="164" t="s">
        <v>5</v>
      </c>
      <c r="F79" s="165" t="s">
        <v>120</v>
      </c>
      <c r="H79" s="166">
        <v>8</v>
      </c>
      <c r="I79" s="167"/>
      <c r="L79" s="163"/>
      <c r="M79" s="168"/>
      <c r="N79" s="169"/>
      <c r="O79" s="169"/>
      <c r="P79" s="169"/>
      <c r="Q79" s="169"/>
      <c r="R79" s="169"/>
      <c r="S79" s="169"/>
      <c r="T79" s="170"/>
      <c r="AT79" s="164" t="s">
        <v>111</v>
      </c>
      <c r="AU79" s="164" t="s">
        <v>69</v>
      </c>
      <c r="AV79" s="9" t="s">
        <v>81</v>
      </c>
      <c r="AW79" s="9" t="s">
        <v>33</v>
      </c>
      <c r="AX79" s="9" t="s">
        <v>69</v>
      </c>
      <c r="AY79" s="164" t="s">
        <v>107</v>
      </c>
    </row>
    <row r="80" spans="2:65" s="10" customFormat="1">
      <c r="B80" s="171"/>
      <c r="D80" s="172" t="s">
        <v>111</v>
      </c>
      <c r="E80" s="173" t="s">
        <v>5</v>
      </c>
      <c r="F80" s="174" t="s">
        <v>114</v>
      </c>
      <c r="H80" s="175">
        <v>8</v>
      </c>
      <c r="I80" s="176"/>
      <c r="L80" s="171"/>
      <c r="M80" s="177"/>
      <c r="N80" s="178"/>
      <c r="O80" s="178"/>
      <c r="P80" s="178"/>
      <c r="Q80" s="178"/>
      <c r="R80" s="178"/>
      <c r="S80" s="178"/>
      <c r="T80" s="179"/>
      <c r="AT80" s="180" t="s">
        <v>111</v>
      </c>
      <c r="AU80" s="180" t="s">
        <v>69</v>
      </c>
      <c r="AV80" s="10" t="s">
        <v>106</v>
      </c>
      <c r="AW80" s="10" t="s">
        <v>33</v>
      </c>
      <c r="AX80" s="10" t="s">
        <v>74</v>
      </c>
      <c r="AY80" s="180" t="s">
        <v>107</v>
      </c>
    </row>
    <row r="81" spans="2:65" s="1" customFormat="1" ht="20.45" customHeight="1">
      <c r="B81" s="138"/>
      <c r="C81" s="139" t="s">
        <v>121</v>
      </c>
      <c r="D81" s="139" t="s">
        <v>102</v>
      </c>
      <c r="E81" s="140" t="s">
        <v>122</v>
      </c>
      <c r="F81" s="141" t="s">
        <v>123</v>
      </c>
      <c r="G81" s="142" t="s">
        <v>105</v>
      </c>
      <c r="H81" s="143">
        <v>2</v>
      </c>
      <c r="I81" s="144"/>
      <c r="J81" s="145">
        <f>ROUND(I81*H81,2)</f>
        <v>0</v>
      </c>
      <c r="K81" s="141" t="s">
        <v>5</v>
      </c>
      <c r="L81" s="37"/>
      <c r="M81" s="146" t="s">
        <v>5</v>
      </c>
      <c r="N81" s="147" t="s">
        <v>40</v>
      </c>
      <c r="O81" s="38"/>
      <c r="P81" s="148">
        <f>O81*H81</f>
        <v>0</v>
      </c>
      <c r="Q81" s="148">
        <v>0</v>
      </c>
      <c r="R81" s="148">
        <f>Q81*H81</f>
        <v>0</v>
      </c>
      <c r="S81" s="148">
        <v>0</v>
      </c>
      <c r="T81" s="149">
        <f>S81*H81</f>
        <v>0</v>
      </c>
      <c r="AR81" s="20" t="s">
        <v>106</v>
      </c>
      <c r="AT81" s="20" t="s">
        <v>102</v>
      </c>
      <c r="AU81" s="20" t="s">
        <v>69</v>
      </c>
      <c r="AY81" s="20" t="s">
        <v>107</v>
      </c>
      <c r="BE81" s="150">
        <f>IF(N81="základní",J81,0)</f>
        <v>0</v>
      </c>
      <c r="BF81" s="150">
        <f>IF(N81="snížená",J81,0)</f>
        <v>0</v>
      </c>
      <c r="BG81" s="150">
        <f>IF(N81="zákl. přenesená",J81,0)</f>
        <v>0</v>
      </c>
      <c r="BH81" s="150">
        <f>IF(N81="sníž. přenesená",J81,0)</f>
        <v>0</v>
      </c>
      <c r="BI81" s="150">
        <f>IF(N81="nulová",J81,0)</f>
        <v>0</v>
      </c>
      <c r="BJ81" s="20" t="s">
        <v>74</v>
      </c>
      <c r="BK81" s="150">
        <f>ROUND(I81*H81,2)</f>
        <v>0</v>
      </c>
      <c r="BL81" s="20" t="s">
        <v>106</v>
      </c>
      <c r="BM81" s="20" t="s">
        <v>124</v>
      </c>
    </row>
    <row r="82" spans="2:65" s="1" customFormat="1" ht="54">
      <c r="B82" s="37"/>
      <c r="D82" s="151" t="s">
        <v>109</v>
      </c>
      <c r="F82" s="152" t="s">
        <v>110</v>
      </c>
      <c r="I82" s="153"/>
      <c r="L82" s="37"/>
      <c r="M82" s="154"/>
      <c r="N82" s="38"/>
      <c r="O82" s="38"/>
      <c r="P82" s="38"/>
      <c r="Q82" s="38"/>
      <c r="R82" s="38"/>
      <c r="S82" s="38"/>
      <c r="T82" s="66"/>
      <c r="AT82" s="20" t="s">
        <v>109</v>
      </c>
      <c r="AU82" s="20" t="s">
        <v>69</v>
      </c>
    </row>
    <row r="83" spans="2:65" s="8" customFormat="1">
      <c r="B83" s="155"/>
      <c r="D83" s="151" t="s">
        <v>111</v>
      </c>
      <c r="E83" s="156" t="s">
        <v>5</v>
      </c>
      <c r="F83" s="157" t="s">
        <v>119</v>
      </c>
      <c r="H83" s="158" t="s">
        <v>5</v>
      </c>
      <c r="I83" s="159"/>
      <c r="L83" s="155"/>
      <c r="M83" s="160"/>
      <c r="N83" s="161"/>
      <c r="O83" s="161"/>
      <c r="P83" s="161"/>
      <c r="Q83" s="161"/>
      <c r="R83" s="161"/>
      <c r="S83" s="161"/>
      <c r="T83" s="162"/>
      <c r="AT83" s="158" t="s">
        <v>111</v>
      </c>
      <c r="AU83" s="158" t="s">
        <v>69</v>
      </c>
      <c r="AV83" s="8" t="s">
        <v>74</v>
      </c>
      <c r="AW83" s="8" t="s">
        <v>33</v>
      </c>
      <c r="AX83" s="8" t="s">
        <v>69</v>
      </c>
      <c r="AY83" s="158" t="s">
        <v>107</v>
      </c>
    </row>
    <row r="84" spans="2:65" s="9" customFormat="1">
      <c r="B84" s="163"/>
      <c r="D84" s="151" t="s">
        <v>111</v>
      </c>
      <c r="E84" s="164" t="s">
        <v>5</v>
      </c>
      <c r="F84" s="165" t="s">
        <v>81</v>
      </c>
      <c r="H84" s="166">
        <v>2</v>
      </c>
      <c r="I84" s="167"/>
      <c r="L84" s="163"/>
      <c r="M84" s="168"/>
      <c r="N84" s="169"/>
      <c r="O84" s="169"/>
      <c r="P84" s="169"/>
      <c r="Q84" s="169"/>
      <c r="R84" s="169"/>
      <c r="S84" s="169"/>
      <c r="T84" s="170"/>
      <c r="AT84" s="164" t="s">
        <v>111</v>
      </c>
      <c r="AU84" s="164" t="s">
        <v>69</v>
      </c>
      <c r="AV84" s="9" t="s">
        <v>81</v>
      </c>
      <c r="AW84" s="9" t="s">
        <v>33</v>
      </c>
      <c r="AX84" s="9" t="s">
        <v>69</v>
      </c>
      <c r="AY84" s="164" t="s">
        <v>107</v>
      </c>
    </row>
    <row r="85" spans="2:65" s="10" customFormat="1">
      <c r="B85" s="171"/>
      <c r="D85" s="172" t="s">
        <v>111</v>
      </c>
      <c r="E85" s="173" t="s">
        <v>5</v>
      </c>
      <c r="F85" s="174" t="s">
        <v>114</v>
      </c>
      <c r="H85" s="175">
        <v>2</v>
      </c>
      <c r="I85" s="176"/>
      <c r="L85" s="171"/>
      <c r="M85" s="177"/>
      <c r="N85" s="178"/>
      <c r="O85" s="178"/>
      <c r="P85" s="178"/>
      <c r="Q85" s="178"/>
      <c r="R85" s="178"/>
      <c r="S85" s="178"/>
      <c r="T85" s="179"/>
      <c r="AT85" s="180" t="s">
        <v>111</v>
      </c>
      <c r="AU85" s="180" t="s">
        <v>69</v>
      </c>
      <c r="AV85" s="10" t="s">
        <v>106</v>
      </c>
      <c r="AW85" s="10" t="s">
        <v>33</v>
      </c>
      <c r="AX85" s="10" t="s">
        <v>74</v>
      </c>
      <c r="AY85" s="180" t="s">
        <v>107</v>
      </c>
    </row>
    <row r="86" spans="2:65" s="1" customFormat="1" ht="20.45" customHeight="1">
      <c r="B86" s="138"/>
      <c r="C86" s="139" t="s">
        <v>106</v>
      </c>
      <c r="D86" s="139" t="s">
        <v>102</v>
      </c>
      <c r="E86" s="140" t="s">
        <v>125</v>
      </c>
      <c r="F86" s="141" t="s">
        <v>126</v>
      </c>
      <c r="G86" s="142" t="s">
        <v>105</v>
      </c>
      <c r="H86" s="143">
        <v>2</v>
      </c>
      <c r="I86" s="144"/>
      <c r="J86" s="145">
        <f>ROUND(I86*H86,2)</f>
        <v>0</v>
      </c>
      <c r="K86" s="141" t="s">
        <v>5</v>
      </c>
      <c r="L86" s="37"/>
      <c r="M86" s="146" t="s">
        <v>5</v>
      </c>
      <c r="N86" s="147" t="s">
        <v>40</v>
      </c>
      <c r="O86" s="38"/>
      <c r="P86" s="148">
        <f>O86*H86</f>
        <v>0</v>
      </c>
      <c r="Q86" s="148">
        <v>0</v>
      </c>
      <c r="R86" s="148">
        <f>Q86*H86</f>
        <v>0</v>
      </c>
      <c r="S86" s="148">
        <v>0</v>
      </c>
      <c r="T86" s="149">
        <f>S86*H86</f>
        <v>0</v>
      </c>
      <c r="AR86" s="20" t="s">
        <v>106</v>
      </c>
      <c r="AT86" s="20" t="s">
        <v>102</v>
      </c>
      <c r="AU86" s="20" t="s">
        <v>69</v>
      </c>
      <c r="AY86" s="20" t="s">
        <v>107</v>
      </c>
      <c r="BE86" s="150">
        <f>IF(N86="základní",J86,0)</f>
        <v>0</v>
      </c>
      <c r="BF86" s="150">
        <f>IF(N86="snížená",J86,0)</f>
        <v>0</v>
      </c>
      <c r="BG86" s="150">
        <f>IF(N86="zákl. přenesená",J86,0)</f>
        <v>0</v>
      </c>
      <c r="BH86" s="150">
        <f>IF(N86="sníž. přenesená",J86,0)</f>
        <v>0</v>
      </c>
      <c r="BI86" s="150">
        <f>IF(N86="nulová",J86,0)</f>
        <v>0</v>
      </c>
      <c r="BJ86" s="20" t="s">
        <v>74</v>
      </c>
      <c r="BK86" s="150">
        <f>ROUND(I86*H86,2)</f>
        <v>0</v>
      </c>
      <c r="BL86" s="20" t="s">
        <v>106</v>
      </c>
      <c r="BM86" s="20" t="s">
        <v>127</v>
      </c>
    </row>
    <row r="87" spans="2:65" s="1" customFormat="1" ht="40.5">
      <c r="B87" s="37"/>
      <c r="D87" s="151" t="s">
        <v>109</v>
      </c>
      <c r="F87" s="152" t="s">
        <v>118</v>
      </c>
      <c r="I87" s="153"/>
      <c r="L87" s="37"/>
      <c r="M87" s="154"/>
      <c r="N87" s="38"/>
      <c r="O87" s="38"/>
      <c r="P87" s="38"/>
      <c r="Q87" s="38"/>
      <c r="R87" s="38"/>
      <c r="S87" s="38"/>
      <c r="T87" s="66"/>
      <c r="AT87" s="20" t="s">
        <v>109</v>
      </c>
      <c r="AU87" s="20" t="s">
        <v>69</v>
      </c>
    </row>
    <row r="88" spans="2:65" s="8" customFormat="1">
      <c r="B88" s="155"/>
      <c r="D88" s="151" t="s">
        <v>111</v>
      </c>
      <c r="E88" s="156" t="s">
        <v>5</v>
      </c>
      <c r="F88" s="157" t="s">
        <v>119</v>
      </c>
      <c r="H88" s="158" t="s">
        <v>5</v>
      </c>
      <c r="I88" s="159"/>
      <c r="L88" s="155"/>
      <c r="M88" s="160"/>
      <c r="N88" s="161"/>
      <c r="O88" s="161"/>
      <c r="P88" s="161"/>
      <c r="Q88" s="161"/>
      <c r="R88" s="161"/>
      <c r="S88" s="161"/>
      <c r="T88" s="162"/>
      <c r="AT88" s="158" t="s">
        <v>111</v>
      </c>
      <c r="AU88" s="158" t="s">
        <v>69</v>
      </c>
      <c r="AV88" s="8" t="s">
        <v>74</v>
      </c>
      <c r="AW88" s="8" t="s">
        <v>33</v>
      </c>
      <c r="AX88" s="8" t="s">
        <v>69</v>
      </c>
      <c r="AY88" s="158" t="s">
        <v>107</v>
      </c>
    </row>
    <row r="89" spans="2:65" s="9" customFormat="1">
      <c r="B89" s="163"/>
      <c r="D89" s="151" t="s">
        <v>111</v>
      </c>
      <c r="E89" s="164" t="s">
        <v>5</v>
      </c>
      <c r="F89" s="165" t="s">
        <v>81</v>
      </c>
      <c r="H89" s="166">
        <v>2</v>
      </c>
      <c r="I89" s="167"/>
      <c r="L89" s="163"/>
      <c r="M89" s="168"/>
      <c r="N89" s="169"/>
      <c r="O89" s="169"/>
      <c r="P89" s="169"/>
      <c r="Q89" s="169"/>
      <c r="R89" s="169"/>
      <c r="S89" s="169"/>
      <c r="T89" s="170"/>
      <c r="AT89" s="164" t="s">
        <v>111</v>
      </c>
      <c r="AU89" s="164" t="s">
        <v>69</v>
      </c>
      <c r="AV89" s="9" t="s">
        <v>81</v>
      </c>
      <c r="AW89" s="9" t="s">
        <v>33</v>
      </c>
      <c r="AX89" s="9" t="s">
        <v>69</v>
      </c>
      <c r="AY89" s="164" t="s">
        <v>107</v>
      </c>
    </row>
    <row r="90" spans="2:65" s="10" customFormat="1">
      <c r="B90" s="171"/>
      <c r="D90" s="172" t="s">
        <v>111</v>
      </c>
      <c r="E90" s="173" t="s">
        <v>5</v>
      </c>
      <c r="F90" s="174" t="s">
        <v>114</v>
      </c>
      <c r="H90" s="175">
        <v>2</v>
      </c>
      <c r="I90" s="176"/>
      <c r="L90" s="171"/>
      <c r="M90" s="177"/>
      <c r="N90" s="178"/>
      <c r="O90" s="178"/>
      <c r="P90" s="178"/>
      <c r="Q90" s="178"/>
      <c r="R90" s="178"/>
      <c r="S90" s="178"/>
      <c r="T90" s="179"/>
      <c r="AT90" s="180" t="s">
        <v>111</v>
      </c>
      <c r="AU90" s="180" t="s">
        <v>69</v>
      </c>
      <c r="AV90" s="10" t="s">
        <v>106</v>
      </c>
      <c r="AW90" s="10" t="s">
        <v>33</v>
      </c>
      <c r="AX90" s="10" t="s">
        <v>74</v>
      </c>
      <c r="AY90" s="180" t="s">
        <v>107</v>
      </c>
    </row>
    <row r="91" spans="2:65" s="1" customFormat="1" ht="20.45" customHeight="1">
      <c r="B91" s="138"/>
      <c r="C91" s="139" t="s">
        <v>128</v>
      </c>
      <c r="D91" s="139" t="s">
        <v>102</v>
      </c>
      <c r="E91" s="140" t="s">
        <v>129</v>
      </c>
      <c r="F91" s="141" t="s">
        <v>130</v>
      </c>
      <c r="G91" s="142" t="s">
        <v>105</v>
      </c>
      <c r="H91" s="143">
        <v>2</v>
      </c>
      <c r="I91" s="144"/>
      <c r="J91" s="145">
        <f>ROUND(I91*H91,2)</f>
        <v>0</v>
      </c>
      <c r="K91" s="141" t="s">
        <v>5</v>
      </c>
      <c r="L91" s="37"/>
      <c r="M91" s="146" t="s">
        <v>5</v>
      </c>
      <c r="N91" s="147" t="s">
        <v>40</v>
      </c>
      <c r="O91" s="38"/>
      <c r="P91" s="148">
        <f>O91*H91</f>
        <v>0</v>
      </c>
      <c r="Q91" s="148">
        <v>0</v>
      </c>
      <c r="R91" s="148">
        <f>Q91*H91</f>
        <v>0</v>
      </c>
      <c r="S91" s="148">
        <v>0</v>
      </c>
      <c r="T91" s="149">
        <f>S91*H91</f>
        <v>0</v>
      </c>
      <c r="AR91" s="20" t="s">
        <v>106</v>
      </c>
      <c r="AT91" s="20" t="s">
        <v>102</v>
      </c>
      <c r="AU91" s="20" t="s">
        <v>69</v>
      </c>
      <c r="AY91" s="20" t="s">
        <v>107</v>
      </c>
      <c r="BE91" s="150">
        <f>IF(N91="základní",J91,0)</f>
        <v>0</v>
      </c>
      <c r="BF91" s="150">
        <f>IF(N91="snížená",J91,0)</f>
        <v>0</v>
      </c>
      <c r="BG91" s="150">
        <f>IF(N91="zákl. přenesená",J91,0)</f>
        <v>0</v>
      </c>
      <c r="BH91" s="150">
        <f>IF(N91="sníž. přenesená",J91,0)</f>
        <v>0</v>
      </c>
      <c r="BI91" s="150">
        <f>IF(N91="nulová",J91,0)</f>
        <v>0</v>
      </c>
      <c r="BJ91" s="20" t="s">
        <v>74</v>
      </c>
      <c r="BK91" s="150">
        <f>ROUND(I91*H91,2)</f>
        <v>0</v>
      </c>
      <c r="BL91" s="20" t="s">
        <v>106</v>
      </c>
      <c r="BM91" s="20" t="s">
        <v>131</v>
      </c>
    </row>
    <row r="92" spans="2:65" s="1" customFormat="1" ht="40.5">
      <c r="B92" s="37"/>
      <c r="D92" s="151" t="s">
        <v>109</v>
      </c>
      <c r="F92" s="152" t="s">
        <v>132</v>
      </c>
      <c r="I92" s="153"/>
      <c r="L92" s="37"/>
      <c r="M92" s="154"/>
      <c r="N92" s="38"/>
      <c r="O92" s="38"/>
      <c r="P92" s="38"/>
      <c r="Q92" s="38"/>
      <c r="R92" s="38"/>
      <c r="S92" s="38"/>
      <c r="T92" s="66"/>
      <c r="AT92" s="20" t="s">
        <v>109</v>
      </c>
      <c r="AU92" s="20" t="s">
        <v>69</v>
      </c>
    </row>
    <row r="93" spans="2:65" s="8" customFormat="1">
      <c r="B93" s="155"/>
      <c r="D93" s="151" t="s">
        <v>111</v>
      </c>
      <c r="E93" s="156" t="s">
        <v>5</v>
      </c>
      <c r="F93" s="157" t="s">
        <v>133</v>
      </c>
      <c r="H93" s="158" t="s">
        <v>5</v>
      </c>
      <c r="I93" s="159"/>
      <c r="L93" s="155"/>
      <c r="M93" s="160"/>
      <c r="N93" s="161"/>
      <c r="O93" s="161"/>
      <c r="P93" s="161"/>
      <c r="Q93" s="161"/>
      <c r="R93" s="161"/>
      <c r="S93" s="161"/>
      <c r="T93" s="162"/>
      <c r="AT93" s="158" t="s">
        <v>111</v>
      </c>
      <c r="AU93" s="158" t="s">
        <v>69</v>
      </c>
      <c r="AV93" s="8" t="s">
        <v>74</v>
      </c>
      <c r="AW93" s="8" t="s">
        <v>33</v>
      </c>
      <c r="AX93" s="8" t="s">
        <v>69</v>
      </c>
      <c r="AY93" s="158" t="s">
        <v>107</v>
      </c>
    </row>
    <row r="94" spans="2:65" s="9" customFormat="1">
      <c r="B94" s="163"/>
      <c r="D94" s="151" t="s">
        <v>111</v>
      </c>
      <c r="E94" s="164" t="s">
        <v>5</v>
      </c>
      <c r="F94" s="165" t="s">
        <v>81</v>
      </c>
      <c r="H94" s="166">
        <v>2</v>
      </c>
      <c r="I94" s="167"/>
      <c r="L94" s="163"/>
      <c r="M94" s="168"/>
      <c r="N94" s="169"/>
      <c r="O94" s="169"/>
      <c r="P94" s="169"/>
      <c r="Q94" s="169"/>
      <c r="R94" s="169"/>
      <c r="S94" s="169"/>
      <c r="T94" s="170"/>
      <c r="AT94" s="164" t="s">
        <v>111</v>
      </c>
      <c r="AU94" s="164" t="s">
        <v>69</v>
      </c>
      <c r="AV94" s="9" t="s">
        <v>81</v>
      </c>
      <c r="AW94" s="9" t="s">
        <v>33</v>
      </c>
      <c r="AX94" s="9" t="s">
        <v>69</v>
      </c>
      <c r="AY94" s="164" t="s">
        <v>107</v>
      </c>
    </row>
    <row r="95" spans="2:65" s="10" customFormat="1">
      <c r="B95" s="171"/>
      <c r="D95" s="172" t="s">
        <v>111</v>
      </c>
      <c r="E95" s="173" t="s">
        <v>5</v>
      </c>
      <c r="F95" s="174" t="s">
        <v>114</v>
      </c>
      <c r="H95" s="175">
        <v>2</v>
      </c>
      <c r="I95" s="176"/>
      <c r="L95" s="171"/>
      <c r="M95" s="177"/>
      <c r="N95" s="178"/>
      <c r="O95" s="178"/>
      <c r="P95" s="178"/>
      <c r="Q95" s="178"/>
      <c r="R95" s="178"/>
      <c r="S95" s="178"/>
      <c r="T95" s="179"/>
      <c r="AT95" s="180" t="s">
        <v>111</v>
      </c>
      <c r="AU95" s="180" t="s">
        <v>69</v>
      </c>
      <c r="AV95" s="10" t="s">
        <v>106</v>
      </c>
      <c r="AW95" s="10" t="s">
        <v>33</v>
      </c>
      <c r="AX95" s="10" t="s">
        <v>74</v>
      </c>
      <c r="AY95" s="180" t="s">
        <v>107</v>
      </c>
    </row>
    <row r="96" spans="2:65" s="1" customFormat="1" ht="20.45" customHeight="1">
      <c r="B96" s="138"/>
      <c r="C96" s="139" t="s">
        <v>134</v>
      </c>
      <c r="D96" s="139" t="s">
        <v>102</v>
      </c>
      <c r="E96" s="140" t="s">
        <v>135</v>
      </c>
      <c r="F96" s="141" t="s">
        <v>136</v>
      </c>
      <c r="G96" s="142" t="s">
        <v>105</v>
      </c>
      <c r="H96" s="143">
        <v>9</v>
      </c>
      <c r="I96" s="144"/>
      <c r="J96" s="145">
        <f>ROUND(I96*H96,2)</f>
        <v>0</v>
      </c>
      <c r="K96" s="141" t="s">
        <v>5</v>
      </c>
      <c r="L96" s="37"/>
      <c r="M96" s="146" t="s">
        <v>5</v>
      </c>
      <c r="N96" s="147" t="s">
        <v>40</v>
      </c>
      <c r="O96" s="38"/>
      <c r="P96" s="148">
        <f>O96*H96</f>
        <v>0</v>
      </c>
      <c r="Q96" s="148">
        <v>0</v>
      </c>
      <c r="R96" s="148">
        <f>Q96*H96</f>
        <v>0</v>
      </c>
      <c r="S96" s="148">
        <v>0</v>
      </c>
      <c r="T96" s="149">
        <f>S96*H96</f>
        <v>0</v>
      </c>
      <c r="AR96" s="20" t="s">
        <v>106</v>
      </c>
      <c r="AT96" s="20" t="s">
        <v>102</v>
      </c>
      <c r="AU96" s="20" t="s">
        <v>69</v>
      </c>
      <c r="AY96" s="20" t="s">
        <v>107</v>
      </c>
      <c r="BE96" s="150">
        <f>IF(N96="základní",J96,0)</f>
        <v>0</v>
      </c>
      <c r="BF96" s="150">
        <f>IF(N96="snížená",J96,0)</f>
        <v>0</v>
      </c>
      <c r="BG96" s="150">
        <f>IF(N96="zákl. přenesená",J96,0)</f>
        <v>0</v>
      </c>
      <c r="BH96" s="150">
        <f>IF(N96="sníž. přenesená",J96,0)</f>
        <v>0</v>
      </c>
      <c r="BI96" s="150">
        <f>IF(N96="nulová",J96,0)</f>
        <v>0</v>
      </c>
      <c r="BJ96" s="20" t="s">
        <v>74</v>
      </c>
      <c r="BK96" s="150">
        <f>ROUND(I96*H96,2)</f>
        <v>0</v>
      </c>
      <c r="BL96" s="20" t="s">
        <v>106</v>
      </c>
      <c r="BM96" s="20" t="s">
        <v>137</v>
      </c>
    </row>
    <row r="97" spans="2:65" s="1" customFormat="1" ht="162">
      <c r="B97" s="37"/>
      <c r="D97" s="151" t="s">
        <v>109</v>
      </c>
      <c r="F97" s="152" t="s">
        <v>138</v>
      </c>
      <c r="I97" s="153"/>
      <c r="L97" s="37"/>
      <c r="M97" s="154"/>
      <c r="N97" s="38"/>
      <c r="O97" s="38"/>
      <c r="P97" s="38"/>
      <c r="Q97" s="38"/>
      <c r="R97" s="38"/>
      <c r="S97" s="38"/>
      <c r="T97" s="66"/>
      <c r="AT97" s="20" t="s">
        <v>109</v>
      </c>
      <c r="AU97" s="20" t="s">
        <v>69</v>
      </c>
    </row>
    <row r="98" spans="2:65" s="8" customFormat="1">
      <c r="B98" s="155"/>
      <c r="D98" s="151" t="s">
        <v>111</v>
      </c>
      <c r="E98" s="156" t="s">
        <v>5</v>
      </c>
      <c r="F98" s="157" t="s">
        <v>139</v>
      </c>
      <c r="H98" s="158" t="s">
        <v>5</v>
      </c>
      <c r="I98" s="159"/>
      <c r="L98" s="155"/>
      <c r="M98" s="160"/>
      <c r="N98" s="161"/>
      <c r="O98" s="161"/>
      <c r="P98" s="161"/>
      <c r="Q98" s="161"/>
      <c r="R98" s="161"/>
      <c r="S98" s="161"/>
      <c r="T98" s="162"/>
      <c r="AT98" s="158" t="s">
        <v>111</v>
      </c>
      <c r="AU98" s="158" t="s">
        <v>69</v>
      </c>
      <c r="AV98" s="8" t="s">
        <v>74</v>
      </c>
      <c r="AW98" s="8" t="s">
        <v>33</v>
      </c>
      <c r="AX98" s="8" t="s">
        <v>69</v>
      </c>
      <c r="AY98" s="158" t="s">
        <v>107</v>
      </c>
    </row>
    <row r="99" spans="2:65" s="9" customFormat="1">
      <c r="B99" s="163"/>
      <c r="D99" s="151" t="s">
        <v>111</v>
      </c>
      <c r="E99" s="164" t="s">
        <v>5</v>
      </c>
      <c r="F99" s="165" t="s">
        <v>140</v>
      </c>
      <c r="H99" s="166">
        <v>9</v>
      </c>
      <c r="I99" s="167"/>
      <c r="L99" s="163"/>
      <c r="M99" s="168"/>
      <c r="N99" s="169"/>
      <c r="O99" s="169"/>
      <c r="P99" s="169"/>
      <c r="Q99" s="169"/>
      <c r="R99" s="169"/>
      <c r="S99" s="169"/>
      <c r="T99" s="170"/>
      <c r="AT99" s="164" t="s">
        <v>111</v>
      </c>
      <c r="AU99" s="164" t="s">
        <v>69</v>
      </c>
      <c r="AV99" s="9" t="s">
        <v>81</v>
      </c>
      <c r="AW99" s="9" t="s">
        <v>33</v>
      </c>
      <c r="AX99" s="9" t="s">
        <v>69</v>
      </c>
      <c r="AY99" s="164" t="s">
        <v>107</v>
      </c>
    </row>
    <row r="100" spans="2:65" s="10" customFormat="1">
      <c r="B100" s="171"/>
      <c r="D100" s="172" t="s">
        <v>111</v>
      </c>
      <c r="E100" s="173" t="s">
        <v>5</v>
      </c>
      <c r="F100" s="174" t="s">
        <v>114</v>
      </c>
      <c r="H100" s="175">
        <v>9</v>
      </c>
      <c r="I100" s="176"/>
      <c r="L100" s="171"/>
      <c r="M100" s="177"/>
      <c r="N100" s="178"/>
      <c r="O100" s="178"/>
      <c r="P100" s="178"/>
      <c r="Q100" s="178"/>
      <c r="R100" s="178"/>
      <c r="S100" s="178"/>
      <c r="T100" s="179"/>
      <c r="AT100" s="180" t="s">
        <v>111</v>
      </c>
      <c r="AU100" s="180" t="s">
        <v>69</v>
      </c>
      <c r="AV100" s="10" t="s">
        <v>106</v>
      </c>
      <c r="AW100" s="10" t="s">
        <v>33</v>
      </c>
      <c r="AX100" s="10" t="s">
        <v>74</v>
      </c>
      <c r="AY100" s="180" t="s">
        <v>107</v>
      </c>
    </row>
    <row r="101" spans="2:65" s="1" customFormat="1" ht="20.45" customHeight="1">
      <c r="B101" s="138"/>
      <c r="C101" s="139" t="s">
        <v>141</v>
      </c>
      <c r="D101" s="139" t="s">
        <v>102</v>
      </c>
      <c r="E101" s="140" t="s">
        <v>142</v>
      </c>
      <c r="F101" s="141" t="s">
        <v>143</v>
      </c>
      <c r="G101" s="142" t="s">
        <v>105</v>
      </c>
      <c r="H101" s="143">
        <v>3</v>
      </c>
      <c r="I101" s="144"/>
      <c r="J101" s="145">
        <f>ROUND(I101*H101,2)</f>
        <v>0</v>
      </c>
      <c r="K101" s="141" t="s">
        <v>5</v>
      </c>
      <c r="L101" s="37"/>
      <c r="M101" s="146" t="s">
        <v>5</v>
      </c>
      <c r="N101" s="147" t="s">
        <v>40</v>
      </c>
      <c r="O101" s="38"/>
      <c r="P101" s="148">
        <f>O101*H101</f>
        <v>0</v>
      </c>
      <c r="Q101" s="148">
        <v>0</v>
      </c>
      <c r="R101" s="148">
        <f>Q101*H101</f>
        <v>0</v>
      </c>
      <c r="S101" s="148">
        <v>0</v>
      </c>
      <c r="T101" s="149">
        <f>S101*H101</f>
        <v>0</v>
      </c>
      <c r="AR101" s="20" t="s">
        <v>106</v>
      </c>
      <c r="AT101" s="20" t="s">
        <v>102</v>
      </c>
      <c r="AU101" s="20" t="s">
        <v>69</v>
      </c>
      <c r="AY101" s="20" t="s">
        <v>107</v>
      </c>
      <c r="BE101" s="150">
        <f>IF(N101="základní",J101,0)</f>
        <v>0</v>
      </c>
      <c r="BF101" s="150">
        <f>IF(N101="snížená",J101,0)</f>
        <v>0</v>
      </c>
      <c r="BG101" s="150">
        <f>IF(N101="zákl. přenesená",J101,0)</f>
        <v>0</v>
      </c>
      <c r="BH101" s="150">
        <f>IF(N101="sníž. přenesená",J101,0)</f>
        <v>0</v>
      </c>
      <c r="BI101" s="150">
        <f>IF(N101="nulová",J101,0)</f>
        <v>0</v>
      </c>
      <c r="BJ101" s="20" t="s">
        <v>74</v>
      </c>
      <c r="BK101" s="150">
        <f>ROUND(I101*H101,2)</f>
        <v>0</v>
      </c>
      <c r="BL101" s="20" t="s">
        <v>106</v>
      </c>
      <c r="BM101" s="20" t="s">
        <v>144</v>
      </c>
    </row>
    <row r="102" spans="2:65" s="1" customFormat="1" ht="108">
      <c r="B102" s="37"/>
      <c r="D102" s="151" t="s">
        <v>109</v>
      </c>
      <c r="F102" s="152" t="s">
        <v>145</v>
      </c>
      <c r="I102" s="153"/>
      <c r="L102" s="37"/>
      <c r="M102" s="154"/>
      <c r="N102" s="38"/>
      <c r="O102" s="38"/>
      <c r="P102" s="38"/>
      <c r="Q102" s="38"/>
      <c r="R102" s="38"/>
      <c r="S102" s="38"/>
      <c r="T102" s="66"/>
      <c r="AT102" s="20" t="s">
        <v>109</v>
      </c>
      <c r="AU102" s="20" t="s">
        <v>69</v>
      </c>
    </row>
    <row r="103" spans="2:65" s="8" customFormat="1">
      <c r="B103" s="155"/>
      <c r="D103" s="151" t="s">
        <v>111</v>
      </c>
      <c r="E103" s="156" t="s">
        <v>5</v>
      </c>
      <c r="F103" s="157" t="s">
        <v>146</v>
      </c>
      <c r="H103" s="158" t="s">
        <v>5</v>
      </c>
      <c r="I103" s="159"/>
      <c r="L103" s="155"/>
      <c r="M103" s="160"/>
      <c r="N103" s="161"/>
      <c r="O103" s="161"/>
      <c r="P103" s="161"/>
      <c r="Q103" s="161"/>
      <c r="R103" s="161"/>
      <c r="S103" s="161"/>
      <c r="T103" s="162"/>
      <c r="AT103" s="158" t="s">
        <v>111</v>
      </c>
      <c r="AU103" s="158" t="s">
        <v>69</v>
      </c>
      <c r="AV103" s="8" t="s">
        <v>74</v>
      </c>
      <c r="AW103" s="8" t="s">
        <v>33</v>
      </c>
      <c r="AX103" s="8" t="s">
        <v>69</v>
      </c>
      <c r="AY103" s="158" t="s">
        <v>107</v>
      </c>
    </row>
    <row r="104" spans="2:65" s="9" customFormat="1">
      <c r="B104" s="163"/>
      <c r="D104" s="151" t="s">
        <v>111</v>
      </c>
      <c r="E104" s="164" t="s">
        <v>5</v>
      </c>
      <c r="F104" s="165" t="s">
        <v>121</v>
      </c>
      <c r="H104" s="166">
        <v>3</v>
      </c>
      <c r="I104" s="167"/>
      <c r="L104" s="163"/>
      <c r="M104" s="168"/>
      <c r="N104" s="169"/>
      <c r="O104" s="169"/>
      <c r="P104" s="169"/>
      <c r="Q104" s="169"/>
      <c r="R104" s="169"/>
      <c r="S104" s="169"/>
      <c r="T104" s="170"/>
      <c r="AT104" s="164" t="s">
        <v>111</v>
      </c>
      <c r="AU104" s="164" t="s">
        <v>69</v>
      </c>
      <c r="AV104" s="9" t="s">
        <v>81</v>
      </c>
      <c r="AW104" s="9" t="s">
        <v>33</v>
      </c>
      <c r="AX104" s="9" t="s">
        <v>69</v>
      </c>
      <c r="AY104" s="164" t="s">
        <v>107</v>
      </c>
    </row>
    <row r="105" spans="2:65" s="10" customFormat="1">
      <c r="B105" s="171"/>
      <c r="D105" s="172" t="s">
        <v>111</v>
      </c>
      <c r="E105" s="173" t="s">
        <v>5</v>
      </c>
      <c r="F105" s="174" t="s">
        <v>114</v>
      </c>
      <c r="H105" s="175">
        <v>3</v>
      </c>
      <c r="I105" s="176"/>
      <c r="L105" s="171"/>
      <c r="M105" s="177"/>
      <c r="N105" s="178"/>
      <c r="O105" s="178"/>
      <c r="P105" s="178"/>
      <c r="Q105" s="178"/>
      <c r="R105" s="178"/>
      <c r="S105" s="178"/>
      <c r="T105" s="179"/>
      <c r="AT105" s="180" t="s">
        <v>111</v>
      </c>
      <c r="AU105" s="180" t="s">
        <v>69</v>
      </c>
      <c r="AV105" s="10" t="s">
        <v>106</v>
      </c>
      <c r="AW105" s="10" t="s">
        <v>33</v>
      </c>
      <c r="AX105" s="10" t="s">
        <v>74</v>
      </c>
      <c r="AY105" s="180" t="s">
        <v>107</v>
      </c>
    </row>
    <row r="106" spans="2:65" s="1" customFormat="1" ht="20.45" customHeight="1">
      <c r="B106" s="138"/>
      <c r="C106" s="139" t="s">
        <v>120</v>
      </c>
      <c r="D106" s="139" t="s">
        <v>102</v>
      </c>
      <c r="E106" s="140" t="s">
        <v>147</v>
      </c>
      <c r="F106" s="141" t="s">
        <v>148</v>
      </c>
      <c r="G106" s="142" t="s">
        <v>105</v>
      </c>
      <c r="H106" s="143">
        <v>2</v>
      </c>
      <c r="I106" s="144"/>
      <c r="J106" s="145">
        <f>ROUND(I106*H106,2)</f>
        <v>0</v>
      </c>
      <c r="K106" s="141" t="s">
        <v>5</v>
      </c>
      <c r="L106" s="37"/>
      <c r="M106" s="146" t="s">
        <v>5</v>
      </c>
      <c r="N106" s="147" t="s">
        <v>40</v>
      </c>
      <c r="O106" s="38"/>
      <c r="P106" s="148">
        <f>O106*H106</f>
        <v>0</v>
      </c>
      <c r="Q106" s="148">
        <v>0</v>
      </c>
      <c r="R106" s="148">
        <f>Q106*H106</f>
        <v>0</v>
      </c>
      <c r="S106" s="148">
        <v>0</v>
      </c>
      <c r="T106" s="149">
        <f>S106*H106</f>
        <v>0</v>
      </c>
      <c r="AR106" s="20" t="s">
        <v>106</v>
      </c>
      <c r="AT106" s="20" t="s">
        <v>102</v>
      </c>
      <c r="AU106" s="20" t="s">
        <v>69</v>
      </c>
      <c r="AY106" s="20" t="s">
        <v>107</v>
      </c>
      <c r="BE106" s="150">
        <f>IF(N106="základní",J106,0)</f>
        <v>0</v>
      </c>
      <c r="BF106" s="150">
        <f>IF(N106="snížená",J106,0)</f>
        <v>0</v>
      </c>
      <c r="BG106" s="150">
        <f>IF(N106="zákl. přenesená",J106,0)</f>
        <v>0</v>
      </c>
      <c r="BH106" s="150">
        <f>IF(N106="sníž. přenesená",J106,0)</f>
        <v>0</v>
      </c>
      <c r="BI106" s="150">
        <f>IF(N106="nulová",J106,0)</f>
        <v>0</v>
      </c>
      <c r="BJ106" s="20" t="s">
        <v>74</v>
      </c>
      <c r="BK106" s="150">
        <f>ROUND(I106*H106,2)</f>
        <v>0</v>
      </c>
      <c r="BL106" s="20" t="s">
        <v>106</v>
      </c>
      <c r="BM106" s="20" t="s">
        <v>149</v>
      </c>
    </row>
    <row r="107" spans="2:65" s="1" customFormat="1" ht="108">
      <c r="B107" s="37"/>
      <c r="D107" s="151" t="s">
        <v>109</v>
      </c>
      <c r="F107" s="152" t="s">
        <v>150</v>
      </c>
      <c r="I107" s="153"/>
      <c r="L107" s="37"/>
      <c r="M107" s="154"/>
      <c r="N107" s="38"/>
      <c r="O107" s="38"/>
      <c r="P107" s="38"/>
      <c r="Q107" s="38"/>
      <c r="R107" s="38"/>
      <c r="S107" s="38"/>
      <c r="T107" s="66"/>
      <c r="AT107" s="20" t="s">
        <v>109</v>
      </c>
      <c r="AU107" s="20" t="s">
        <v>69</v>
      </c>
    </row>
    <row r="108" spans="2:65" s="8" customFormat="1">
      <c r="B108" s="155"/>
      <c r="D108" s="151" t="s">
        <v>111</v>
      </c>
      <c r="E108" s="156" t="s">
        <v>5</v>
      </c>
      <c r="F108" s="157" t="s">
        <v>146</v>
      </c>
      <c r="H108" s="158" t="s">
        <v>5</v>
      </c>
      <c r="I108" s="159"/>
      <c r="L108" s="155"/>
      <c r="M108" s="160"/>
      <c r="N108" s="161"/>
      <c r="O108" s="161"/>
      <c r="P108" s="161"/>
      <c r="Q108" s="161"/>
      <c r="R108" s="161"/>
      <c r="S108" s="161"/>
      <c r="T108" s="162"/>
      <c r="AT108" s="158" t="s">
        <v>111</v>
      </c>
      <c r="AU108" s="158" t="s">
        <v>69</v>
      </c>
      <c r="AV108" s="8" t="s">
        <v>74</v>
      </c>
      <c r="AW108" s="8" t="s">
        <v>33</v>
      </c>
      <c r="AX108" s="8" t="s">
        <v>69</v>
      </c>
      <c r="AY108" s="158" t="s">
        <v>107</v>
      </c>
    </row>
    <row r="109" spans="2:65" s="9" customFormat="1">
      <c r="B109" s="163"/>
      <c r="D109" s="151" t="s">
        <v>111</v>
      </c>
      <c r="E109" s="164" t="s">
        <v>5</v>
      </c>
      <c r="F109" s="165" t="s">
        <v>81</v>
      </c>
      <c r="H109" s="166">
        <v>2</v>
      </c>
      <c r="I109" s="167"/>
      <c r="L109" s="163"/>
      <c r="M109" s="168"/>
      <c r="N109" s="169"/>
      <c r="O109" s="169"/>
      <c r="P109" s="169"/>
      <c r="Q109" s="169"/>
      <c r="R109" s="169"/>
      <c r="S109" s="169"/>
      <c r="T109" s="170"/>
      <c r="AT109" s="164" t="s">
        <v>111</v>
      </c>
      <c r="AU109" s="164" t="s">
        <v>69</v>
      </c>
      <c r="AV109" s="9" t="s">
        <v>81</v>
      </c>
      <c r="AW109" s="9" t="s">
        <v>33</v>
      </c>
      <c r="AX109" s="9" t="s">
        <v>69</v>
      </c>
      <c r="AY109" s="164" t="s">
        <v>107</v>
      </c>
    </row>
    <row r="110" spans="2:65" s="10" customFormat="1">
      <c r="B110" s="171"/>
      <c r="D110" s="172" t="s">
        <v>111</v>
      </c>
      <c r="E110" s="173" t="s">
        <v>5</v>
      </c>
      <c r="F110" s="174" t="s">
        <v>114</v>
      </c>
      <c r="H110" s="175">
        <v>2</v>
      </c>
      <c r="I110" s="176"/>
      <c r="L110" s="171"/>
      <c r="M110" s="177"/>
      <c r="N110" s="178"/>
      <c r="O110" s="178"/>
      <c r="P110" s="178"/>
      <c r="Q110" s="178"/>
      <c r="R110" s="178"/>
      <c r="S110" s="178"/>
      <c r="T110" s="179"/>
      <c r="AT110" s="180" t="s">
        <v>111</v>
      </c>
      <c r="AU110" s="180" t="s">
        <v>69</v>
      </c>
      <c r="AV110" s="10" t="s">
        <v>106</v>
      </c>
      <c r="AW110" s="10" t="s">
        <v>33</v>
      </c>
      <c r="AX110" s="10" t="s">
        <v>74</v>
      </c>
      <c r="AY110" s="180" t="s">
        <v>107</v>
      </c>
    </row>
    <row r="111" spans="2:65" s="1" customFormat="1" ht="20.45" customHeight="1">
      <c r="B111" s="138"/>
      <c r="C111" s="139" t="s">
        <v>140</v>
      </c>
      <c r="D111" s="139" t="s">
        <v>102</v>
      </c>
      <c r="E111" s="140" t="s">
        <v>151</v>
      </c>
      <c r="F111" s="141" t="s">
        <v>152</v>
      </c>
      <c r="G111" s="142" t="s">
        <v>105</v>
      </c>
      <c r="H111" s="143">
        <v>1</v>
      </c>
      <c r="I111" s="144"/>
      <c r="J111" s="145">
        <f>ROUND(I111*H111,2)</f>
        <v>0</v>
      </c>
      <c r="K111" s="141" t="s">
        <v>5</v>
      </c>
      <c r="L111" s="37"/>
      <c r="M111" s="146" t="s">
        <v>5</v>
      </c>
      <c r="N111" s="147" t="s">
        <v>40</v>
      </c>
      <c r="O111" s="38"/>
      <c r="P111" s="148">
        <f>O111*H111</f>
        <v>0</v>
      </c>
      <c r="Q111" s="148">
        <v>0</v>
      </c>
      <c r="R111" s="148">
        <f>Q111*H111</f>
        <v>0</v>
      </c>
      <c r="S111" s="148">
        <v>0</v>
      </c>
      <c r="T111" s="149">
        <f>S111*H111</f>
        <v>0</v>
      </c>
      <c r="AR111" s="20" t="s">
        <v>106</v>
      </c>
      <c r="AT111" s="20" t="s">
        <v>102</v>
      </c>
      <c r="AU111" s="20" t="s">
        <v>69</v>
      </c>
      <c r="AY111" s="20" t="s">
        <v>107</v>
      </c>
      <c r="BE111" s="150">
        <f>IF(N111="základní",J111,0)</f>
        <v>0</v>
      </c>
      <c r="BF111" s="150">
        <f>IF(N111="snížená",J111,0)</f>
        <v>0</v>
      </c>
      <c r="BG111" s="150">
        <f>IF(N111="zákl. přenesená",J111,0)</f>
        <v>0</v>
      </c>
      <c r="BH111" s="150">
        <f>IF(N111="sníž. přenesená",J111,0)</f>
        <v>0</v>
      </c>
      <c r="BI111" s="150">
        <f>IF(N111="nulová",J111,0)</f>
        <v>0</v>
      </c>
      <c r="BJ111" s="20" t="s">
        <v>74</v>
      </c>
      <c r="BK111" s="150">
        <f>ROUND(I111*H111,2)</f>
        <v>0</v>
      </c>
      <c r="BL111" s="20" t="s">
        <v>106</v>
      </c>
      <c r="BM111" s="20" t="s">
        <v>153</v>
      </c>
    </row>
    <row r="112" spans="2:65" s="1" customFormat="1" ht="94.5">
      <c r="B112" s="37"/>
      <c r="D112" s="151" t="s">
        <v>109</v>
      </c>
      <c r="F112" s="152" t="s">
        <v>154</v>
      </c>
      <c r="I112" s="153"/>
      <c r="L112" s="37"/>
      <c r="M112" s="154"/>
      <c r="N112" s="38"/>
      <c r="O112" s="38"/>
      <c r="P112" s="38"/>
      <c r="Q112" s="38"/>
      <c r="R112" s="38"/>
      <c r="S112" s="38"/>
      <c r="T112" s="66"/>
      <c r="AT112" s="20" t="s">
        <v>109</v>
      </c>
      <c r="AU112" s="20" t="s">
        <v>69</v>
      </c>
    </row>
    <row r="113" spans="2:65" s="8" customFormat="1">
      <c r="B113" s="155"/>
      <c r="D113" s="151" t="s">
        <v>111</v>
      </c>
      <c r="E113" s="156" t="s">
        <v>5</v>
      </c>
      <c r="F113" s="157" t="s">
        <v>155</v>
      </c>
      <c r="H113" s="158" t="s">
        <v>5</v>
      </c>
      <c r="I113" s="159"/>
      <c r="L113" s="155"/>
      <c r="M113" s="160"/>
      <c r="N113" s="161"/>
      <c r="O113" s="161"/>
      <c r="P113" s="161"/>
      <c r="Q113" s="161"/>
      <c r="R113" s="161"/>
      <c r="S113" s="161"/>
      <c r="T113" s="162"/>
      <c r="AT113" s="158" t="s">
        <v>111</v>
      </c>
      <c r="AU113" s="158" t="s">
        <v>69</v>
      </c>
      <c r="AV113" s="8" t="s">
        <v>74</v>
      </c>
      <c r="AW113" s="8" t="s">
        <v>33</v>
      </c>
      <c r="AX113" s="8" t="s">
        <v>69</v>
      </c>
      <c r="AY113" s="158" t="s">
        <v>107</v>
      </c>
    </row>
    <row r="114" spans="2:65" s="9" customFormat="1">
      <c r="B114" s="163"/>
      <c r="D114" s="151" t="s">
        <v>111</v>
      </c>
      <c r="E114" s="164" t="s">
        <v>5</v>
      </c>
      <c r="F114" s="165" t="s">
        <v>74</v>
      </c>
      <c r="H114" s="166">
        <v>1</v>
      </c>
      <c r="I114" s="167"/>
      <c r="L114" s="163"/>
      <c r="M114" s="168"/>
      <c r="N114" s="169"/>
      <c r="O114" s="169"/>
      <c r="P114" s="169"/>
      <c r="Q114" s="169"/>
      <c r="R114" s="169"/>
      <c r="S114" s="169"/>
      <c r="T114" s="170"/>
      <c r="AT114" s="164" t="s">
        <v>111</v>
      </c>
      <c r="AU114" s="164" t="s">
        <v>69</v>
      </c>
      <c r="AV114" s="9" t="s">
        <v>81</v>
      </c>
      <c r="AW114" s="9" t="s">
        <v>33</v>
      </c>
      <c r="AX114" s="9" t="s">
        <v>69</v>
      </c>
      <c r="AY114" s="164" t="s">
        <v>107</v>
      </c>
    </row>
    <row r="115" spans="2:65" s="10" customFormat="1">
      <c r="B115" s="171"/>
      <c r="D115" s="172" t="s">
        <v>111</v>
      </c>
      <c r="E115" s="173" t="s">
        <v>5</v>
      </c>
      <c r="F115" s="174" t="s">
        <v>114</v>
      </c>
      <c r="H115" s="175">
        <v>1</v>
      </c>
      <c r="I115" s="176"/>
      <c r="L115" s="171"/>
      <c r="M115" s="177"/>
      <c r="N115" s="178"/>
      <c r="O115" s="178"/>
      <c r="P115" s="178"/>
      <c r="Q115" s="178"/>
      <c r="R115" s="178"/>
      <c r="S115" s="178"/>
      <c r="T115" s="179"/>
      <c r="AT115" s="180" t="s">
        <v>111</v>
      </c>
      <c r="AU115" s="180" t="s">
        <v>69</v>
      </c>
      <c r="AV115" s="10" t="s">
        <v>106</v>
      </c>
      <c r="AW115" s="10" t="s">
        <v>33</v>
      </c>
      <c r="AX115" s="10" t="s">
        <v>74</v>
      </c>
      <c r="AY115" s="180" t="s">
        <v>107</v>
      </c>
    </row>
    <row r="116" spans="2:65" s="1" customFormat="1" ht="20.45" customHeight="1">
      <c r="B116" s="138"/>
      <c r="C116" s="139" t="s">
        <v>156</v>
      </c>
      <c r="D116" s="139" t="s">
        <v>102</v>
      </c>
      <c r="E116" s="140" t="s">
        <v>151</v>
      </c>
      <c r="F116" s="141" t="s">
        <v>152</v>
      </c>
      <c r="G116" s="142" t="s">
        <v>105</v>
      </c>
      <c r="H116" s="143">
        <v>1</v>
      </c>
      <c r="I116" s="144"/>
      <c r="J116" s="145">
        <f>ROUND(I116*H116,2)</f>
        <v>0</v>
      </c>
      <c r="K116" s="141" t="s">
        <v>5</v>
      </c>
      <c r="L116" s="37"/>
      <c r="M116" s="146" t="s">
        <v>5</v>
      </c>
      <c r="N116" s="147" t="s">
        <v>40</v>
      </c>
      <c r="O116" s="38"/>
      <c r="P116" s="148">
        <f>O116*H116</f>
        <v>0</v>
      </c>
      <c r="Q116" s="148">
        <v>0</v>
      </c>
      <c r="R116" s="148">
        <f>Q116*H116</f>
        <v>0</v>
      </c>
      <c r="S116" s="148">
        <v>0</v>
      </c>
      <c r="T116" s="149">
        <f>S116*H116</f>
        <v>0</v>
      </c>
      <c r="AR116" s="20" t="s">
        <v>106</v>
      </c>
      <c r="AT116" s="20" t="s">
        <v>102</v>
      </c>
      <c r="AU116" s="20" t="s">
        <v>69</v>
      </c>
      <c r="AY116" s="20" t="s">
        <v>107</v>
      </c>
      <c r="BE116" s="150">
        <f>IF(N116="základní",J116,0)</f>
        <v>0</v>
      </c>
      <c r="BF116" s="150">
        <f>IF(N116="snížená",J116,0)</f>
        <v>0</v>
      </c>
      <c r="BG116" s="150">
        <f>IF(N116="zákl. přenesená",J116,0)</f>
        <v>0</v>
      </c>
      <c r="BH116" s="150">
        <f>IF(N116="sníž. přenesená",J116,0)</f>
        <v>0</v>
      </c>
      <c r="BI116" s="150">
        <f>IF(N116="nulová",J116,0)</f>
        <v>0</v>
      </c>
      <c r="BJ116" s="20" t="s">
        <v>74</v>
      </c>
      <c r="BK116" s="150">
        <f>ROUND(I116*H116,2)</f>
        <v>0</v>
      </c>
      <c r="BL116" s="20" t="s">
        <v>106</v>
      </c>
      <c r="BM116" s="20" t="s">
        <v>157</v>
      </c>
    </row>
    <row r="117" spans="2:65" s="1" customFormat="1" ht="94.5">
      <c r="B117" s="37"/>
      <c r="D117" s="151" t="s">
        <v>109</v>
      </c>
      <c r="F117" s="152" t="s">
        <v>154</v>
      </c>
      <c r="I117" s="153"/>
      <c r="L117" s="37"/>
      <c r="M117" s="154"/>
      <c r="N117" s="38"/>
      <c r="O117" s="38"/>
      <c r="P117" s="38"/>
      <c r="Q117" s="38"/>
      <c r="R117" s="38"/>
      <c r="S117" s="38"/>
      <c r="T117" s="66"/>
      <c r="AT117" s="20" t="s">
        <v>109</v>
      </c>
      <c r="AU117" s="20" t="s">
        <v>69</v>
      </c>
    </row>
    <row r="118" spans="2:65" s="8" customFormat="1">
      <c r="B118" s="155"/>
      <c r="D118" s="151" t="s">
        <v>111</v>
      </c>
      <c r="E118" s="156" t="s">
        <v>5</v>
      </c>
      <c r="F118" s="157" t="s">
        <v>158</v>
      </c>
      <c r="H118" s="158" t="s">
        <v>5</v>
      </c>
      <c r="I118" s="159"/>
      <c r="L118" s="155"/>
      <c r="M118" s="160"/>
      <c r="N118" s="161"/>
      <c r="O118" s="161"/>
      <c r="P118" s="161"/>
      <c r="Q118" s="161"/>
      <c r="R118" s="161"/>
      <c r="S118" s="161"/>
      <c r="T118" s="162"/>
      <c r="AT118" s="158" t="s">
        <v>111</v>
      </c>
      <c r="AU118" s="158" t="s">
        <v>69</v>
      </c>
      <c r="AV118" s="8" t="s">
        <v>74</v>
      </c>
      <c r="AW118" s="8" t="s">
        <v>33</v>
      </c>
      <c r="AX118" s="8" t="s">
        <v>69</v>
      </c>
      <c r="AY118" s="158" t="s">
        <v>107</v>
      </c>
    </row>
    <row r="119" spans="2:65" s="9" customFormat="1">
      <c r="B119" s="163"/>
      <c r="D119" s="151" t="s">
        <v>111</v>
      </c>
      <c r="E119" s="164" t="s">
        <v>5</v>
      </c>
      <c r="F119" s="165" t="s">
        <v>74</v>
      </c>
      <c r="H119" s="166">
        <v>1</v>
      </c>
      <c r="I119" s="167"/>
      <c r="L119" s="163"/>
      <c r="M119" s="168"/>
      <c r="N119" s="169"/>
      <c r="O119" s="169"/>
      <c r="P119" s="169"/>
      <c r="Q119" s="169"/>
      <c r="R119" s="169"/>
      <c r="S119" s="169"/>
      <c r="T119" s="170"/>
      <c r="AT119" s="164" t="s">
        <v>111</v>
      </c>
      <c r="AU119" s="164" t="s">
        <v>69</v>
      </c>
      <c r="AV119" s="9" t="s">
        <v>81</v>
      </c>
      <c r="AW119" s="9" t="s">
        <v>33</v>
      </c>
      <c r="AX119" s="9" t="s">
        <v>69</v>
      </c>
      <c r="AY119" s="164" t="s">
        <v>107</v>
      </c>
    </row>
    <row r="120" spans="2:65" s="10" customFormat="1">
      <c r="B120" s="171"/>
      <c r="D120" s="172" t="s">
        <v>111</v>
      </c>
      <c r="E120" s="173" t="s">
        <v>5</v>
      </c>
      <c r="F120" s="174" t="s">
        <v>114</v>
      </c>
      <c r="H120" s="175">
        <v>1</v>
      </c>
      <c r="I120" s="176"/>
      <c r="L120" s="171"/>
      <c r="M120" s="177"/>
      <c r="N120" s="178"/>
      <c r="O120" s="178"/>
      <c r="P120" s="178"/>
      <c r="Q120" s="178"/>
      <c r="R120" s="178"/>
      <c r="S120" s="178"/>
      <c r="T120" s="179"/>
      <c r="AT120" s="180" t="s">
        <v>111</v>
      </c>
      <c r="AU120" s="180" t="s">
        <v>69</v>
      </c>
      <c r="AV120" s="10" t="s">
        <v>106</v>
      </c>
      <c r="AW120" s="10" t="s">
        <v>33</v>
      </c>
      <c r="AX120" s="10" t="s">
        <v>74</v>
      </c>
      <c r="AY120" s="180" t="s">
        <v>107</v>
      </c>
    </row>
    <row r="121" spans="2:65" s="1" customFormat="1" ht="20.45" customHeight="1">
      <c r="B121" s="138"/>
      <c r="C121" s="139" t="s">
        <v>159</v>
      </c>
      <c r="D121" s="139" t="s">
        <v>102</v>
      </c>
      <c r="E121" s="140" t="s">
        <v>160</v>
      </c>
      <c r="F121" s="141" t="s">
        <v>161</v>
      </c>
      <c r="G121" s="142" t="s">
        <v>105</v>
      </c>
      <c r="H121" s="143">
        <v>2</v>
      </c>
      <c r="I121" s="144"/>
      <c r="J121" s="145">
        <f>ROUND(I121*H121,2)</f>
        <v>0</v>
      </c>
      <c r="K121" s="141" t="s">
        <v>5</v>
      </c>
      <c r="L121" s="37"/>
      <c r="M121" s="146" t="s">
        <v>5</v>
      </c>
      <c r="N121" s="147" t="s">
        <v>40</v>
      </c>
      <c r="O121" s="38"/>
      <c r="P121" s="148">
        <f>O121*H121</f>
        <v>0</v>
      </c>
      <c r="Q121" s="148">
        <v>0</v>
      </c>
      <c r="R121" s="148">
        <f>Q121*H121</f>
        <v>0</v>
      </c>
      <c r="S121" s="148">
        <v>0</v>
      </c>
      <c r="T121" s="149">
        <f>S121*H121</f>
        <v>0</v>
      </c>
      <c r="AR121" s="20" t="s">
        <v>106</v>
      </c>
      <c r="AT121" s="20" t="s">
        <v>102</v>
      </c>
      <c r="AU121" s="20" t="s">
        <v>69</v>
      </c>
      <c r="AY121" s="20" t="s">
        <v>107</v>
      </c>
      <c r="BE121" s="150">
        <f>IF(N121="základní",J121,0)</f>
        <v>0</v>
      </c>
      <c r="BF121" s="150">
        <f>IF(N121="snížená",J121,0)</f>
        <v>0</v>
      </c>
      <c r="BG121" s="150">
        <f>IF(N121="zákl. přenesená",J121,0)</f>
        <v>0</v>
      </c>
      <c r="BH121" s="150">
        <f>IF(N121="sníž. přenesená",J121,0)</f>
        <v>0</v>
      </c>
      <c r="BI121" s="150">
        <f>IF(N121="nulová",J121,0)</f>
        <v>0</v>
      </c>
      <c r="BJ121" s="20" t="s">
        <v>74</v>
      </c>
      <c r="BK121" s="150">
        <f>ROUND(I121*H121,2)</f>
        <v>0</v>
      </c>
      <c r="BL121" s="20" t="s">
        <v>106</v>
      </c>
      <c r="BM121" s="20" t="s">
        <v>162</v>
      </c>
    </row>
    <row r="122" spans="2:65" s="1" customFormat="1" ht="54">
      <c r="B122" s="37"/>
      <c r="D122" s="151" t="s">
        <v>109</v>
      </c>
      <c r="F122" s="152" t="s">
        <v>163</v>
      </c>
      <c r="I122" s="153"/>
      <c r="L122" s="37"/>
      <c r="M122" s="154"/>
      <c r="N122" s="38"/>
      <c r="O122" s="38"/>
      <c r="P122" s="38"/>
      <c r="Q122" s="38"/>
      <c r="R122" s="38"/>
      <c r="S122" s="38"/>
      <c r="T122" s="66"/>
      <c r="AT122" s="20" t="s">
        <v>109</v>
      </c>
      <c r="AU122" s="20" t="s">
        <v>69</v>
      </c>
    </row>
    <row r="123" spans="2:65" s="8" customFormat="1">
      <c r="B123" s="155"/>
      <c r="D123" s="151" t="s">
        <v>111</v>
      </c>
      <c r="E123" s="156" t="s">
        <v>5</v>
      </c>
      <c r="F123" s="157" t="s">
        <v>155</v>
      </c>
      <c r="H123" s="158" t="s">
        <v>5</v>
      </c>
      <c r="I123" s="159"/>
      <c r="L123" s="155"/>
      <c r="M123" s="160"/>
      <c r="N123" s="161"/>
      <c r="O123" s="161"/>
      <c r="P123" s="161"/>
      <c r="Q123" s="161"/>
      <c r="R123" s="161"/>
      <c r="S123" s="161"/>
      <c r="T123" s="162"/>
      <c r="AT123" s="158" t="s">
        <v>111</v>
      </c>
      <c r="AU123" s="158" t="s">
        <v>69</v>
      </c>
      <c r="AV123" s="8" t="s">
        <v>74</v>
      </c>
      <c r="AW123" s="8" t="s">
        <v>33</v>
      </c>
      <c r="AX123" s="8" t="s">
        <v>69</v>
      </c>
      <c r="AY123" s="158" t="s">
        <v>107</v>
      </c>
    </row>
    <row r="124" spans="2:65" s="9" customFormat="1">
      <c r="B124" s="163"/>
      <c r="D124" s="151" t="s">
        <v>111</v>
      </c>
      <c r="E124" s="164" t="s">
        <v>5</v>
      </c>
      <c r="F124" s="165" t="s">
        <v>81</v>
      </c>
      <c r="H124" s="166">
        <v>2</v>
      </c>
      <c r="I124" s="167"/>
      <c r="L124" s="163"/>
      <c r="M124" s="168"/>
      <c r="N124" s="169"/>
      <c r="O124" s="169"/>
      <c r="P124" s="169"/>
      <c r="Q124" s="169"/>
      <c r="R124" s="169"/>
      <c r="S124" s="169"/>
      <c r="T124" s="170"/>
      <c r="AT124" s="164" t="s">
        <v>111</v>
      </c>
      <c r="AU124" s="164" t="s">
        <v>69</v>
      </c>
      <c r="AV124" s="9" t="s">
        <v>81</v>
      </c>
      <c r="AW124" s="9" t="s">
        <v>33</v>
      </c>
      <c r="AX124" s="9" t="s">
        <v>69</v>
      </c>
      <c r="AY124" s="164" t="s">
        <v>107</v>
      </c>
    </row>
    <row r="125" spans="2:65" s="10" customFormat="1">
      <c r="B125" s="171"/>
      <c r="D125" s="172" t="s">
        <v>111</v>
      </c>
      <c r="E125" s="173" t="s">
        <v>5</v>
      </c>
      <c r="F125" s="174" t="s">
        <v>114</v>
      </c>
      <c r="H125" s="175">
        <v>2</v>
      </c>
      <c r="I125" s="176"/>
      <c r="L125" s="171"/>
      <c r="M125" s="177"/>
      <c r="N125" s="178"/>
      <c r="O125" s="178"/>
      <c r="P125" s="178"/>
      <c r="Q125" s="178"/>
      <c r="R125" s="178"/>
      <c r="S125" s="178"/>
      <c r="T125" s="179"/>
      <c r="AT125" s="180" t="s">
        <v>111</v>
      </c>
      <c r="AU125" s="180" t="s">
        <v>69</v>
      </c>
      <c r="AV125" s="10" t="s">
        <v>106</v>
      </c>
      <c r="AW125" s="10" t="s">
        <v>33</v>
      </c>
      <c r="AX125" s="10" t="s">
        <v>74</v>
      </c>
      <c r="AY125" s="180" t="s">
        <v>107</v>
      </c>
    </row>
    <row r="126" spans="2:65" s="1" customFormat="1" ht="20.45" customHeight="1">
      <c r="B126" s="138"/>
      <c r="C126" s="139" t="s">
        <v>113</v>
      </c>
      <c r="D126" s="139" t="s">
        <v>102</v>
      </c>
      <c r="E126" s="140" t="s">
        <v>164</v>
      </c>
      <c r="F126" s="141" t="s">
        <v>165</v>
      </c>
      <c r="G126" s="142" t="s">
        <v>105</v>
      </c>
      <c r="H126" s="143">
        <v>8</v>
      </c>
      <c r="I126" s="144"/>
      <c r="J126" s="145">
        <f>ROUND(I126*H126,2)</f>
        <v>0</v>
      </c>
      <c r="K126" s="141" t="s">
        <v>5</v>
      </c>
      <c r="L126" s="37"/>
      <c r="M126" s="146" t="s">
        <v>5</v>
      </c>
      <c r="N126" s="147" t="s">
        <v>40</v>
      </c>
      <c r="O126" s="38"/>
      <c r="P126" s="148">
        <f>O126*H126</f>
        <v>0</v>
      </c>
      <c r="Q126" s="148">
        <v>0</v>
      </c>
      <c r="R126" s="148">
        <f>Q126*H126</f>
        <v>0</v>
      </c>
      <c r="S126" s="148">
        <v>0</v>
      </c>
      <c r="T126" s="149">
        <f>S126*H126</f>
        <v>0</v>
      </c>
      <c r="AR126" s="20" t="s">
        <v>106</v>
      </c>
      <c r="AT126" s="20" t="s">
        <v>102</v>
      </c>
      <c r="AU126" s="20" t="s">
        <v>69</v>
      </c>
      <c r="AY126" s="20" t="s">
        <v>107</v>
      </c>
      <c r="BE126" s="150">
        <f>IF(N126="základní",J126,0)</f>
        <v>0</v>
      </c>
      <c r="BF126" s="150">
        <f>IF(N126="snížená",J126,0)</f>
        <v>0</v>
      </c>
      <c r="BG126" s="150">
        <f>IF(N126="zákl. přenesená",J126,0)</f>
        <v>0</v>
      </c>
      <c r="BH126" s="150">
        <f>IF(N126="sníž. přenesená",J126,0)</f>
        <v>0</v>
      </c>
      <c r="BI126" s="150">
        <f>IF(N126="nulová",J126,0)</f>
        <v>0</v>
      </c>
      <c r="BJ126" s="20" t="s">
        <v>74</v>
      </c>
      <c r="BK126" s="150">
        <f>ROUND(I126*H126,2)</f>
        <v>0</v>
      </c>
      <c r="BL126" s="20" t="s">
        <v>106</v>
      </c>
      <c r="BM126" s="20" t="s">
        <v>166</v>
      </c>
    </row>
    <row r="127" spans="2:65" s="1" customFormat="1" ht="40.5">
      <c r="B127" s="37"/>
      <c r="D127" s="151" t="s">
        <v>109</v>
      </c>
      <c r="F127" s="152" t="s">
        <v>167</v>
      </c>
      <c r="I127" s="153"/>
      <c r="L127" s="37"/>
      <c r="M127" s="154"/>
      <c r="N127" s="38"/>
      <c r="O127" s="38"/>
      <c r="P127" s="38"/>
      <c r="Q127" s="38"/>
      <c r="R127" s="38"/>
      <c r="S127" s="38"/>
      <c r="T127" s="66"/>
      <c r="AT127" s="20" t="s">
        <v>109</v>
      </c>
      <c r="AU127" s="20" t="s">
        <v>69</v>
      </c>
    </row>
    <row r="128" spans="2:65" s="8" customFormat="1">
      <c r="B128" s="155"/>
      <c r="D128" s="151" t="s">
        <v>111</v>
      </c>
      <c r="E128" s="156" t="s">
        <v>5</v>
      </c>
      <c r="F128" s="157" t="s">
        <v>155</v>
      </c>
      <c r="H128" s="158" t="s">
        <v>5</v>
      </c>
      <c r="I128" s="159"/>
      <c r="L128" s="155"/>
      <c r="M128" s="160"/>
      <c r="N128" s="161"/>
      <c r="O128" s="161"/>
      <c r="P128" s="161"/>
      <c r="Q128" s="161"/>
      <c r="R128" s="161"/>
      <c r="S128" s="161"/>
      <c r="T128" s="162"/>
      <c r="AT128" s="158" t="s">
        <v>111</v>
      </c>
      <c r="AU128" s="158" t="s">
        <v>69</v>
      </c>
      <c r="AV128" s="8" t="s">
        <v>74</v>
      </c>
      <c r="AW128" s="8" t="s">
        <v>33</v>
      </c>
      <c r="AX128" s="8" t="s">
        <v>69</v>
      </c>
      <c r="AY128" s="158" t="s">
        <v>107</v>
      </c>
    </row>
    <row r="129" spans="2:65" s="9" customFormat="1">
      <c r="B129" s="163"/>
      <c r="D129" s="151" t="s">
        <v>111</v>
      </c>
      <c r="E129" s="164" t="s">
        <v>5</v>
      </c>
      <c r="F129" s="165" t="s">
        <v>120</v>
      </c>
      <c r="H129" s="166">
        <v>8</v>
      </c>
      <c r="I129" s="167"/>
      <c r="L129" s="163"/>
      <c r="M129" s="168"/>
      <c r="N129" s="169"/>
      <c r="O129" s="169"/>
      <c r="P129" s="169"/>
      <c r="Q129" s="169"/>
      <c r="R129" s="169"/>
      <c r="S129" s="169"/>
      <c r="T129" s="170"/>
      <c r="AT129" s="164" t="s">
        <v>111</v>
      </c>
      <c r="AU129" s="164" t="s">
        <v>69</v>
      </c>
      <c r="AV129" s="9" t="s">
        <v>81</v>
      </c>
      <c r="AW129" s="9" t="s">
        <v>33</v>
      </c>
      <c r="AX129" s="9" t="s">
        <v>69</v>
      </c>
      <c r="AY129" s="164" t="s">
        <v>107</v>
      </c>
    </row>
    <row r="130" spans="2:65" s="10" customFormat="1">
      <c r="B130" s="171"/>
      <c r="D130" s="172" t="s">
        <v>111</v>
      </c>
      <c r="E130" s="173" t="s">
        <v>5</v>
      </c>
      <c r="F130" s="174" t="s">
        <v>114</v>
      </c>
      <c r="H130" s="175">
        <v>8</v>
      </c>
      <c r="I130" s="176"/>
      <c r="L130" s="171"/>
      <c r="M130" s="177"/>
      <c r="N130" s="178"/>
      <c r="O130" s="178"/>
      <c r="P130" s="178"/>
      <c r="Q130" s="178"/>
      <c r="R130" s="178"/>
      <c r="S130" s="178"/>
      <c r="T130" s="179"/>
      <c r="AT130" s="180" t="s">
        <v>111</v>
      </c>
      <c r="AU130" s="180" t="s">
        <v>69</v>
      </c>
      <c r="AV130" s="10" t="s">
        <v>106</v>
      </c>
      <c r="AW130" s="10" t="s">
        <v>33</v>
      </c>
      <c r="AX130" s="10" t="s">
        <v>74</v>
      </c>
      <c r="AY130" s="180" t="s">
        <v>107</v>
      </c>
    </row>
    <row r="131" spans="2:65" s="1" customFormat="1" ht="20.45" customHeight="1">
      <c r="B131" s="138"/>
      <c r="C131" s="139" t="s">
        <v>168</v>
      </c>
      <c r="D131" s="139" t="s">
        <v>102</v>
      </c>
      <c r="E131" s="140" t="s">
        <v>169</v>
      </c>
      <c r="F131" s="141" t="s">
        <v>170</v>
      </c>
      <c r="G131" s="142" t="s">
        <v>105</v>
      </c>
      <c r="H131" s="143">
        <v>1</v>
      </c>
      <c r="I131" s="144"/>
      <c r="J131" s="145">
        <f>ROUND(I131*H131,2)</f>
        <v>0</v>
      </c>
      <c r="K131" s="141" t="s">
        <v>5</v>
      </c>
      <c r="L131" s="37"/>
      <c r="M131" s="146" t="s">
        <v>5</v>
      </c>
      <c r="N131" s="147" t="s">
        <v>40</v>
      </c>
      <c r="O131" s="38"/>
      <c r="P131" s="148">
        <f>O131*H131</f>
        <v>0</v>
      </c>
      <c r="Q131" s="148">
        <v>0</v>
      </c>
      <c r="R131" s="148">
        <f>Q131*H131</f>
        <v>0</v>
      </c>
      <c r="S131" s="148">
        <v>0</v>
      </c>
      <c r="T131" s="149">
        <f>S131*H131</f>
        <v>0</v>
      </c>
      <c r="AR131" s="20" t="s">
        <v>106</v>
      </c>
      <c r="AT131" s="20" t="s">
        <v>102</v>
      </c>
      <c r="AU131" s="20" t="s">
        <v>69</v>
      </c>
      <c r="AY131" s="20" t="s">
        <v>107</v>
      </c>
      <c r="BE131" s="150">
        <f>IF(N131="základní",J131,0)</f>
        <v>0</v>
      </c>
      <c r="BF131" s="150">
        <f>IF(N131="snížená",J131,0)</f>
        <v>0</v>
      </c>
      <c r="BG131" s="150">
        <f>IF(N131="zákl. přenesená",J131,0)</f>
        <v>0</v>
      </c>
      <c r="BH131" s="150">
        <f>IF(N131="sníž. přenesená",J131,0)</f>
        <v>0</v>
      </c>
      <c r="BI131" s="150">
        <f>IF(N131="nulová",J131,0)</f>
        <v>0</v>
      </c>
      <c r="BJ131" s="20" t="s">
        <v>74</v>
      </c>
      <c r="BK131" s="150">
        <f>ROUND(I131*H131,2)</f>
        <v>0</v>
      </c>
      <c r="BL131" s="20" t="s">
        <v>106</v>
      </c>
      <c r="BM131" s="20" t="s">
        <v>171</v>
      </c>
    </row>
    <row r="132" spans="2:65" s="1" customFormat="1" ht="108">
      <c r="B132" s="37"/>
      <c r="D132" s="151" t="s">
        <v>109</v>
      </c>
      <c r="F132" s="152" t="s">
        <v>172</v>
      </c>
      <c r="I132" s="153"/>
      <c r="L132" s="37"/>
      <c r="M132" s="154"/>
      <c r="N132" s="38"/>
      <c r="O132" s="38"/>
      <c r="P132" s="38"/>
      <c r="Q132" s="38"/>
      <c r="R132" s="38"/>
      <c r="S132" s="38"/>
      <c r="T132" s="66"/>
      <c r="AT132" s="20" t="s">
        <v>109</v>
      </c>
      <c r="AU132" s="20" t="s">
        <v>69</v>
      </c>
    </row>
    <row r="133" spans="2:65" s="8" customFormat="1">
      <c r="B133" s="155"/>
      <c r="D133" s="151" t="s">
        <v>111</v>
      </c>
      <c r="E133" s="156" t="s">
        <v>5</v>
      </c>
      <c r="F133" s="157" t="s">
        <v>173</v>
      </c>
      <c r="H133" s="158" t="s">
        <v>5</v>
      </c>
      <c r="I133" s="159"/>
      <c r="L133" s="155"/>
      <c r="M133" s="160"/>
      <c r="N133" s="161"/>
      <c r="O133" s="161"/>
      <c r="P133" s="161"/>
      <c r="Q133" s="161"/>
      <c r="R133" s="161"/>
      <c r="S133" s="161"/>
      <c r="T133" s="162"/>
      <c r="AT133" s="158" t="s">
        <v>111</v>
      </c>
      <c r="AU133" s="158" t="s">
        <v>69</v>
      </c>
      <c r="AV133" s="8" t="s">
        <v>74</v>
      </c>
      <c r="AW133" s="8" t="s">
        <v>33</v>
      </c>
      <c r="AX133" s="8" t="s">
        <v>69</v>
      </c>
      <c r="AY133" s="158" t="s">
        <v>107</v>
      </c>
    </row>
    <row r="134" spans="2:65" s="9" customFormat="1">
      <c r="B134" s="163"/>
      <c r="D134" s="151" t="s">
        <v>111</v>
      </c>
      <c r="E134" s="164" t="s">
        <v>5</v>
      </c>
      <c r="F134" s="165" t="s">
        <v>74</v>
      </c>
      <c r="H134" s="166">
        <v>1</v>
      </c>
      <c r="I134" s="167"/>
      <c r="L134" s="163"/>
      <c r="M134" s="168"/>
      <c r="N134" s="169"/>
      <c r="O134" s="169"/>
      <c r="P134" s="169"/>
      <c r="Q134" s="169"/>
      <c r="R134" s="169"/>
      <c r="S134" s="169"/>
      <c r="T134" s="170"/>
      <c r="AT134" s="164" t="s">
        <v>111</v>
      </c>
      <c r="AU134" s="164" t="s">
        <v>69</v>
      </c>
      <c r="AV134" s="9" t="s">
        <v>81</v>
      </c>
      <c r="AW134" s="9" t="s">
        <v>33</v>
      </c>
      <c r="AX134" s="9" t="s">
        <v>69</v>
      </c>
      <c r="AY134" s="164" t="s">
        <v>107</v>
      </c>
    </row>
    <row r="135" spans="2:65" s="10" customFormat="1">
      <c r="B135" s="171"/>
      <c r="D135" s="172" t="s">
        <v>111</v>
      </c>
      <c r="E135" s="173" t="s">
        <v>5</v>
      </c>
      <c r="F135" s="174" t="s">
        <v>114</v>
      </c>
      <c r="H135" s="175">
        <v>1</v>
      </c>
      <c r="I135" s="176"/>
      <c r="L135" s="171"/>
      <c r="M135" s="177"/>
      <c r="N135" s="178"/>
      <c r="O135" s="178"/>
      <c r="P135" s="178"/>
      <c r="Q135" s="178"/>
      <c r="R135" s="178"/>
      <c r="S135" s="178"/>
      <c r="T135" s="179"/>
      <c r="AT135" s="180" t="s">
        <v>111</v>
      </c>
      <c r="AU135" s="180" t="s">
        <v>69</v>
      </c>
      <c r="AV135" s="10" t="s">
        <v>106</v>
      </c>
      <c r="AW135" s="10" t="s">
        <v>33</v>
      </c>
      <c r="AX135" s="10" t="s">
        <v>74</v>
      </c>
      <c r="AY135" s="180" t="s">
        <v>107</v>
      </c>
    </row>
    <row r="136" spans="2:65" s="1" customFormat="1" ht="20.45" customHeight="1">
      <c r="B136" s="138"/>
      <c r="C136" s="139" t="s">
        <v>174</v>
      </c>
      <c r="D136" s="139" t="s">
        <v>102</v>
      </c>
      <c r="E136" s="140" t="s">
        <v>175</v>
      </c>
      <c r="F136" s="141" t="s">
        <v>176</v>
      </c>
      <c r="G136" s="142" t="s">
        <v>105</v>
      </c>
      <c r="H136" s="143">
        <v>2</v>
      </c>
      <c r="I136" s="144"/>
      <c r="J136" s="145">
        <f>ROUND(I136*H136,2)</f>
        <v>0</v>
      </c>
      <c r="K136" s="141" t="s">
        <v>5</v>
      </c>
      <c r="L136" s="37"/>
      <c r="M136" s="146" t="s">
        <v>5</v>
      </c>
      <c r="N136" s="147" t="s">
        <v>40</v>
      </c>
      <c r="O136" s="38"/>
      <c r="P136" s="148">
        <f>O136*H136</f>
        <v>0</v>
      </c>
      <c r="Q136" s="148">
        <v>0</v>
      </c>
      <c r="R136" s="148">
        <f>Q136*H136</f>
        <v>0</v>
      </c>
      <c r="S136" s="148">
        <v>0</v>
      </c>
      <c r="T136" s="149">
        <f>S136*H136</f>
        <v>0</v>
      </c>
      <c r="AR136" s="20" t="s">
        <v>106</v>
      </c>
      <c r="AT136" s="20" t="s">
        <v>102</v>
      </c>
      <c r="AU136" s="20" t="s">
        <v>69</v>
      </c>
      <c r="AY136" s="20" t="s">
        <v>107</v>
      </c>
      <c r="BE136" s="150">
        <f>IF(N136="základní",J136,0)</f>
        <v>0</v>
      </c>
      <c r="BF136" s="150">
        <f>IF(N136="snížená",J136,0)</f>
        <v>0</v>
      </c>
      <c r="BG136" s="150">
        <f>IF(N136="zákl. přenesená",J136,0)</f>
        <v>0</v>
      </c>
      <c r="BH136" s="150">
        <f>IF(N136="sníž. přenesená",J136,0)</f>
        <v>0</v>
      </c>
      <c r="BI136" s="150">
        <f>IF(N136="nulová",J136,0)</f>
        <v>0</v>
      </c>
      <c r="BJ136" s="20" t="s">
        <v>74</v>
      </c>
      <c r="BK136" s="150">
        <f>ROUND(I136*H136,2)</f>
        <v>0</v>
      </c>
      <c r="BL136" s="20" t="s">
        <v>106</v>
      </c>
      <c r="BM136" s="20" t="s">
        <v>177</v>
      </c>
    </row>
    <row r="137" spans="2:65" s="1" customFormat="1" ht="243">
      <c r="B137" s="37"/>
      <c r="D137" s="151" t="s">
        <v>109</v>
      </c>
      <c r="F137" s="152" t="s">
        <v>178</v>
      </c>
      <c r="I137" s="153"/>
      <c r="L137" s="37"/>
      <c r="M137" s="154"/>
      <c r="N137" s="38"/>
      <c r="O137" s="38"/>
      <c r="P137" s="38"/>
      <c r="Q137" s="38"/>
      <c r="R137" s="38"/>
      <c r="S137" s="38"/>
      <c r="T137" s="66"/>
      <c r="AT137" s="20" t="s">
        <v>109</v>
      </c>
      <c r="AU137" s="20" t="s">
        <v>69</v>
      </c>
    </row>
    <row r="138" spans="2:65" s="8" customFormat="1">
      <c r="B138" s="155"/>
      <c r="D138" s="151" t="s">
        <v>111</v>
      </c>
      <c r="E138" s="156" t="s">
        <v>5</v>
      </c>
      <c r="F138" s="157" t="s">
        <v>179</v>
      </c>
      <c r="H138" s="158" t="s">
        <v>5</v>
      </c>
      <c r="I138" s="159"/>
      <c r="L138" s="155"/>
      <c r="M138" s="160"/>
      <c r="N138" s="161"/>
      <c r="O138" s="161"/>
      <c r="P138" s="161"/>
      <c r="Q138" s="161"/>
      <c r="R138" s="161"/>
      <c r="S138" s="161"/>
      <c r="T138" s="162"/>
      <c r="AT138" s="158" t="s">
        <v>111</v>
      </c>
      <c r="AU138" s="158" t="s">
        <v>69</v>
      </c>
      <c r="AV138" s="8" t="s">
        <v>74</v>
      </c>
      <c r="AW138" s="8" t="s">
        <v>33</v>
      </c>
      <c r="AX138" s="8" t="s">
        <v>69</v>
      </c>
      <c r="AY138" s="158" t="s">
        <v>107</v>
      </c>
    </row>
    <row r="139" spans="2:65" s="9" customFormat="1">
      <c r="B139" s="163"/>
      <c r="D139" s="151" t="s">
        <v>111</v>
      </c>
      <c r="E139" s="164" t="s">
        <v>5</v>
      </c>
      <c r="F139" s="165" t="s">
        <v>81</v>
      </c>
      <c r="H139" s="166">
        <v>2</v>
      </c>
      <c r="I139" s="167"/>
      <c r="L139" s="163"/>
      <c r="M139" s="168"/>
      <c r="N139" s="169"/>
      <c r="O139" s="169"/>
      <c r="P139" s="169"/>
      <c r="Q139" s="169"/>
      <c r="R139" s="169"/>
      <c r="S139" s="169"/>
      <c r="T139" s="170"/>
      <c r="AT139" s="164" t="s">
        <v>111</v>
      </c>
      <c r="AU139" s="164" t="s">
        <v>69</v>
      </c>
      <c r="AV139" s="9" t="s">
        <v>81</v>
      </c>
      <c r="AW139" s="9" t="s">
        <v>33</v>
      </c>
      <c r="AX139" s="9" t="s">
        <v>69</v>
      </c>
      <c r="AY139" s="164" t="s">
        <v>107</v>
      </c>
    </row>
    <row r="140" spans="2:65" s="10" customFormat="1">
      <c r="B140" s="171"/>
      <c r="D140" s="172" t="s">
        <v>111</v>
      </c>
      <c r="E140" s="173" t="s">
        <v>5</v>
      </c>
      <c r="F140" s="174" t="s">
        <v>114</v>
      </c>
      <c r="H140" s="175">
        <v>2</v>
      </c>
      <c r="I140" s="176"/>
      <c r="L140" s="171"/>
      <c r="M140" s="177"/>
      <c r="N140" s="178"/>
      <c r="O140" s="178"/>
      <c r="P140" s="178"/>
      <c r="Q140" s="178"/>
      <c r="R140" s="178"/>
      <c r="S140" s="178"/>
      <c r="T140" s="179"/>
      <c r="AT140" s="180" t="s">
        <v>111</v>
      </c>
      <c r="AU140" s="180" t="s">
        <v>69</v>
      </c>
      <c r="AV140" s="10" t="s">
        <v>106</v>
      </c>
      <c r="AW140" s="10" t="s">
        <v>33</v>
      </c>
      <c r="AX140" s="10" t="s">
        <v>74</v>
      </c>
      <c r="AY140" s="180" t="s">
        <v>107</v>
      </c>
    </row>
    <row r="141" spans="2:65" s="1" customFormat="1" ht="20.45" customHeight="1">
      <c r="B141" s="138"/>
      <c r="C141" s="139" t="s">
        <v>11</v>
      </c>
      <c r="D141" s="139" t="s">
        <v>102</v>
      </c>
      <c r="E141" s="140" t="s">
        <v>180</v>
      </c>
      <c r="F141" s="141" t="s">
        <v>181</v>
      </c>
      <c r="G141" s="142" t="s">
        <v>105</v>
      </c>
      <c r="H141" s="143">
        <v>3</v>
      </c>
      <c r="I141" s="144"/>
      <c r="J141" s="145">
        <f>ROUND(I141*H141,2)</f>
        <v>0</v>
      </c>
      <c r="K141" s="141" t="s">
        <v>5</v>
      </c>
      <c r="L141" s="37"/>
      <c r="M141" s="146" t="s">
        <v>5</v>
      </c>
      <c r="N141" s="147" t="s">
        <v>40</v>
      </c>
      <c r="O141" s="38"/>
      <c r="P141" s="148">
        <f>O141*H141</f>
        <v>0</v>
      </c>
      <c r="Q141" s="148">
        <v>0</v>
      </c>
      <c r="R141" s="148">
        <f>Q141*H141</f>
        <v>0</v>
      </c>
      <c r="S141" s="148">
        <v>0</v>
      </c>
      <c r="T141" s="149">
        <f>S141*H141</f>
        <v>0</v>
      </c>
      <c r="AR141" s="20" t="s">
        <v>106</v>
      </c>
      <c r="AT141" s="20" t="s">
        <v>102</v>
      </c>
      <c r="AU141" s="20" t="s">
        <v>69</v>
      </c>
      <c r="AY141" s="20" t="s">
        <v>107</v>
      </c>
      <c r="BE141" s="150">
        <f>IF(N141="základní",J141,0)</f>
        <v>0</v>
      </c>
      <c r="BF141" s="150">
        <f>IF(N141="snížená",J141,0)</f>
        <v>0</v>
      </c>
      <c r="BG141" s="150">
        <f>IF(N141="zákl. přenesená",J141,0)</f>
        <v>0</v>
      </c>
      <c r="BH141" s="150">
        <f>IF(N141="sníž. přenesená",J141,0)</f>
        <v>0</v>
      </c>
      <c r="BI141" s="150">
        <f>IF(N141="nulová",J141,0)</f>
        <v>0</v>
      </c>
      <c r="BJ141" s="20" t="s">
        <v>74</v>
      </c>
      <c r="BK141" s="150">
        <f>ROUND(I141*H141,2)</f>
        <v>0</v>
      </c>
      <c r="BL141" s="20" t="s">
        <v>106</v>
      </c>
      <c r="BM141" s="20" t="s">
        <v>182</v>
      </c>
    </row>
    <row r="142" spans="2:65" s="1" customFormat="1" ht="67.5">
      <c r="B142" s="37"/>
      <c r="D142" s="151" t="s">
        <v>109</v>
      </c>
      <c r="F142" s="152" t="s">
        <v>183</v>
      </c>
      <c r="I142" s="153"/>
      <c r="L142" s="37"/>
      <c r="M142" s="154"/>
      <c r="N142" s="38"/>
      <c r="O142" s="38"/>
      <c r="P142" s="38"/>
      <c r="Q142" s="38"/>
      <c r="R142" s="38"/>
      <c r="S142" s="38"/>
      <c r="T142" s="66"/>
      <c r="AT142" s="20" t="s">
        <v>109</v>
      </c>
      <c r="AU142" s="20" t="s">
        <v>69</v>
      </c>
    </row>
    <row r="143" spans="2:65" s="8" customFormat="1">
      <c r="B143" s="155"/>
      <c r="D143" s="151" t="s">
        <v>111</v>
      </c>
      <c r="E143" s="156" t="s">
        <v>5</v>
      </c>
      <c r="F143" s="157" t="s">
        <v>179</v>
      </c>
      <c r="H143" s="158" t="s">
        <v>5</v>
      </c>
      <c r="I143" s="159"/>
      <c r="L143" s="155"/>
      <c r="M143" s="160"/>
      <c r="N143" s="161"/>
      <c r="O143" s="161"/>
      <c r="P143" s="161"/>
      <c r="Q143" s="161"/>
      <c r="R143" s="161"/>
      <c r="S143" s="161"/>
      <c r="T143" s="162"/>
      <c r="AT143" s="158" t="s">
        <v>111</v>
      </c>
      <c r="AU143" s="158" t="s">
        <v>69</v>
      </c>
      <c r="AV143" s="8" t="s">
        <v>74</v>
      </c>
      <c r="AW143" s="8" t="s">
        <v>33</v>
      </c>
      <c r="AX143" s="8" t="s">
        <v>69</v>
      </c>
      <c r="AY143" s="158" t="s">
        <v>107</v>
      </c>
    </row>
    <row r="144" spans="2:65" s="9" customFormat="1">
      <c r="B144" s="163"/>
      <c r="D144" s="151" t="s">
        <v>111</v>
      </c>
      <c r="E144" s="164" t="s">
        <v>5</v>
      </c>
      <c r="F144" s="165" t="s">
        <v>121</v>
      </c>
      <c r="H144" s="166">
        <v>3</v>
      </c>
      <c r="I144" s="167"/>
      <c r="L144" s="163"/>
      <c r="M144" s="168"/>
      <c r="N144" s="169"/>
      <c r="O144" s="169"/>
      <c r="P144" s="169"/>
      <c r="Q144" s="169"/>
      <c r="R144" s="169"/>
      <c r="S144" s="169"/>
      <c r="T144" s="170"/>
      <c r="AT144" s="164" t="s">
        <v>111</v>
      </c>
      <c r="AU144" s="164" t="s">
        <v>69</v>
      </c>
      <c r="AV144" s="9" t="s">
        <v>81</v>
      </c>
      <c r="AW144" s="9" t="s">
        <v>33</v>
      </c>
      <c r="AX144" s="9" t="s">
        <v>69</v>
      </c>
      <c r="AY144" s="164" t="s">
        <v>107</v>
      </c>
    </row>
    <row r="145" spans="2:65" s="10" customFormat="1">
      <c r="B145" s="171"/>
      <c r="D145" s="172" t="s">
        <v>111</v>
      </c>
      <c r="E145" s="173" t="s">
        <v>5</v>
      </c>
      <c r="F145" s="174" t="s">
        <v>114</v>
      </c>
      <c r="H145" s="175">
        <v>3</v>
      </c>
      <c r="I145" s="176"/>
      <c r="L145" s="171"/>
      <c r="M145" s="177"/>
      <c r="N145" s="178"/>
      <c r="O145" s="178"/>
      <c r="P145" s="178"/>
      <c r="Q145" s="178"/>
      <c r="R145" s="178"/>
      <c r="S145" s="178"/>
      <c r="T145" s="179"/>
      <c r="AT145" s="180" t="s">
        <v>111</v>
      </c>
      <c r="AU145" s="180" t="s">
        <v>69</v>
      </c>
      <c r="AV145" s="10" t="s">
        <v>106</v>
      </c>
      <c r="AW145" s="10" t="s">
        <v>33</v>
      </c>
      <c r="AX145" s="10" t="s">
        <v>74</v>
      </c>
      <c r="AY145" s="180" t="s">
        <v>107</v>
      </c>
    </row>
    <row r="146" spans="2:65" s="1" customFormat="1" ht="20.45" customHeight="1">
      <c r="B146" s="138"/>
      <c r="C146" s="139" t="s">
        <v>184</v>
      </c>
      <c r="D146" s="139" t="s">
        <v>102</v>
      </c>
      <c r="E146" s="140" t="s">
        <v>185</v>
      </c>
      <c r="F146" s="141" t="s">
        <v>186</v>
      </c>
      <c r="G146" s="142" t="s">
        <v>105</v>
      </c>
      <c r="H146" s="143">
        <v>10</v>
      </c>
      <c r="I146" s="144"/>
      <c r="J146" s="145">
        <f>ROUND(I146*H146,2)</f>
        <v>0</v>
      </c>
      <c r="K146" s="141" t="s">
        <v>5</v>
      </c>
      <c r="L146" s="37"/>
      <c r="M146" s="146" t="s">
        <v>5</v>
      </c>
      <c r="N146" s="147" t="s">
        <v>40</v>
      </c>
      <c r="O146" s="38"/>
      <c r="P146" s="148">
        <f>O146*H146</f>
        <v>0</v>
      </c>
      <c r="Q146" s="148">
        <v>0</v>
      </c>
      <c r="R146" s="148">
        <f>Q146*H146</f>
        <v>0</v>
      </c>
      <c r="S146" s="148">
        <v>0</v>
      </c>
      <c r="T146" s="149">
        <f>S146*H146</f>
        <v>0</v>
      </c>
      <c r="AR146" s="20" t="s">
        <v>106</v>
      </c>
      <c r="AT146" s="20" t="s">
        <v>102</v>
      </c>
      <c r="AU146" s="20" t="s">
        <v>69</v>
      </c>
      <c r="AY146" s="20" t="s">
        <v>107</v>
      </c>
      <c r="BE146" s="150">
        <f>IF(N146="základní",J146,0)</f>
        <v>0</v>
      </c>
      <c r="BF146" s="150">
        <f>IF(N146="snížená",J146,0)</f>
        <v>0</v>
      </c>
      <c r="BG146" s="150">
        <f>IF(N146="zákl. přenesená",J146,0)</f>
        <v>0</v>
      </c>
      <c r="BH146" s="150">
        <f>IF(N146="sníž. přenesená",J146,0)</f>
        <v>0</v>
      </c>
      <c r="BI146" s="150">
        <f>IF(N146="nulová",J146,0)</f>
        <v>0</v>
      </c>
      <c r="BJ146" s="20" t="s">
        <v>74</v>
      </c>
      <c r="BK146" s="150">
        <f>ROUND(I146*H146,2)</f>
        <v>0</v>
      </c>
      <c r="BL146" s="20" t="s">
        <v>106</v>
      </c>
      <c r="BM146" s="20" t="s">
        <v>187</v>
      </c>
    </row>
    <row r="147" spans="2:65" s="1" customFormat="1" ht="108">
      <c r="B147" s="37"/>
      <c r="D147" s="151" t="s">
        <v>109</v>
      </c>
      <c r="F147" s="152" t="s">
        <v>188</v>
      </c>
      <c r="I147" s="153"/>
      <c r="L147" s="37"/>
      <c r="M147" s="154"/>
      <c r="N147" s="38"/>
      <c r="O147" s="38"/>
      <c r="P147" s="38"/>
      <c r="Q147" s="38"/>
      <c r="R147" s="38"/>
      <c r="S147" s="38"/>
      <c r="T147" s="66"/>
      <c r="AT147" s="20" t="s">
        <v>109</v>
      </c>
      <c r="AU147" s="20" t="s">
        <v>69</v>
      </c>
    </row>
    <row r="148" spans="2:65" s="8" customFormat="1">
      <c r="B148" s="155"/>
      <c r="D148" s="151" t="s">
        <v>111</v>
      </c>
      <c r="E148" s="156" t="s">
        <v>5</v>
      </c>
      <c r="F148" s="157" t="s">
        <v>158</v>
      </c>
      <c r="H148" s="158" t="s">
        <v>5</v>
      </c>
      <c r="I148" s="159"/>
      <c r="L148" s="155"/>
      <c r="M148" s="160"/>
      <c r="N148" s="161"/>
      <c r="O148" s="161"/>
      <c r="P148" s="161"/>
      <c r="Q148" s="161"/>
      <c r="R148" s="161"/>
      <c r="S148" s="161"/>
      <c r="T148" s="162"/>
      <c r="AT148" s="158" t="s">
        <v>111</v>
      </c>
      <c r="AU148" s="158" t="s">
        <v>69</v>
      </c>
      <c r="AV148" s="8" t="s">
        <v>74</v>
      </c>
      <c r="AW148" s="8" t="s">
        <v>33</v>
      </c>
      <c r="AX148" s="8" t="s">
        <v>69</v>
      </c>
      <c r="AY148" s="158" t="s">
        <v>107</v>
      </c>
    </row>
    <row r="149" spans="2:65" s="9" customFormat="1">
      <c r="B149" s="163"/>
      <c r="D149" s="151" t="s">
        <v>111</v>
      </c>
      <c r="E149" s="164" t="s">
        <v>5</v>
      </c>
      <c r="F149" s="165" t="s">
        <v>156</v>
      </c>
      <c r="H149" s="166">
        <v>10</v>
      </c>
      <c r="I149" s="167"/>
      <c r="L149" s="163"/>
      <c r="M149" s="168"/>
      <c r="N149" s="169"/>
      <c r="O149" s="169"/>
      <c r="P149" s="169"/>
      <c r="Q149" s="169"/>
      <c r="R149" s="169"/>
      <c r="S149" s="169"/>
      <c r="T149" s="170"/>
      <c r="AT149" s="164" t="s">
        <v>111</v>
      </c>
      <c r="AU149" s="164" t="s">
        <v>69</v>
      </c>
      <c r="AV149" s="9" t="s">
        <v>81</v>
      </c>
      <c r="AW149" s="9" t="s">
        <v>33</v>
      </c>
      <c r="AX149" s="9" t="s">
        <v>69</v>
      </c>
      <c r="AY149" s="164" t="s">
        <v>107</v>
      </c>
    </row>
    <row r="150" spans="2:65" s="10" customFormat="1">
      <c r="B150" s="171"/>
      <c r="D150" s="172" t="s">
        <v>111</v>
      </c>
      <c r="E150" s="173" t="s">
        <v>5</v>
      </c>
      <c r="F150" s="174" t="s">
        <v>114</v>
      </c>
      <c r="H150" s="175">
        <v>10</v>
      </c>
      <c r="I150" s="176"/>
      <c r="L150" s="171"/>
      <c r="M150" s="177"/>
      <c r="N150" s="178"/>
      <c r="O150" s="178"/>
      <c r="P150" s="178"/>
      <c r="Q150" s="178"/>
      <c r="R150" s="178"/>
      <c r="S150" s="178"/>
      <c r="T150" s="179"/>
      <c r="AT150" s="180" t="s">
        <v>111</v>
      </c>
      <c r="AU150" s="180" t="s">
        <v>69</v>
      </c>
      <c r="AV150" s="10" t="s">
        <v>106</v>
      </c>
      <c r="AW150" s="10" t="s">
        <v>33</v>
      </c>
      <c r="AX150" s="10" t="s">
        <v>74</v>
      </c>
      <c r="AY150" s="180" t="s">
        <v>107</v>
      </c>
    </row>
    <row r="151" spans="2:65" s="1" customFormat="1" ht="20.45" customHeight="1">
      <c r="B151" s="138"/>
      <c r="C151" s="139" t="s">
        <v>189</v>
      </c>
      <c r="D151" s="139" t="s">
        <v>102</v>
      </c>
      <c r="E151" s="140" t="s">
        <v>190</v>
      </c>
      <c r="F151" s="141" t="s">
        <v>191</v>
      </c>
      <c r="G151" s="142" t="s">
        <v>105</v>
      </c>
      <c r="H151" s="143">
        <v>20</v>
      </c>
      <c r="I151" s="144"/>
      <c r="J151" s="145">
        <f>ROUND(I151*H151,2)</f>
        <v>0</v>
      </c>
      <c r="K151" s="141" t="s">
        <v>5</v>
      </c>
      <c r="L151" s="37"/>
      <c r="M151" s="146" t="s">
        <v>5</v>
      </c>
      <c r="N151" s="147" t="s">
        <v>40</v>
      </c>
      <c r="O151" s="38"/>
      <c r="P151" s="148">
        <f>O151*H151</f>
        <v>0</v>
      </c>
      <c r="Q151" s="148">
        <v>0</v>
      </c>
      <c r="R151" s="148">
        <f>Q151*H151</f>
        <v>0</v>
      </c>
      <c r="S151" s="148">
        <v>0</v>
      </c>
      <c r="T151" s="149">
        <f>S151*H151</f>
        <v>0</v>
      </c>
      <c r="AR151" s="20" t="s">
        <v>106</v>
      </c>
      <c r="AT151" s="20" t="s">
        <v>102</v>
      </c>
      <c r="AU151" s="20" t="s">
        <v>69</v>
      </c>
      <c r="AY151" s="20" t="s">
        <v>107</v>
      </c>
      <c r="BE151" s="150">
        <f>IF(N151="základní",J151,0)</f>
        <v>0</v>
      </c>
      <c r="BF151" s="150">
        <f>IF(N151="snížená",J151,0)</f>
        <v>0</v>
      </c>
      <c r="BG151" s="150">
        <f>IF(N151="zákl. přenesená",J151,0)</f>
        <v>0</v>
      </c>
      <c r="BH151" s="150">
        <f>IF(N151="sníž. přenesená",J151,0)</f>
        <v>0</v>
      </c>
      <c r="BI151" s="150">
        <f>IF(N151="nulová",J151,0)</f>
        <v>0</v>
      </c>
      <c r="BJ151" s="20" t="s">
        <v>74</v>
      </c>
      <c r="BK151" s="150">
        <f>ROUND(I151*H151,2)</f>
        <v>0</v>
      </c>
      <c r="BL151" s="20" t="s">
        <v>106</v>
      </c>
      <c r="BM151" s="20" t="s">
        <v>192</v>
      </c>
    </row>
    <row r="152" spans="2:65" s="1" customFormat="1">
      <c r="B152" s="37"/>
      <c r="D152" s="151" t="s">
        <v>109</v>
      </c>
      <c r="F152" s="152" t="s">
        <v>193</v>
      </c>
      <c r="I152" s="153"/>
      <c r="L152" s="37"/>
      <c r="M152" s="154"/>
      <c r="N152" s="38"/>
      <c r="O152" s="38"/>
      <c r="P152" s="38"/>
      <c r="Q152" s="38"/>
      <c r="R152" s="38"/>
      <c r="S152" s="38"/>
      <c r="T152" s="66"/>
      <c r="AT152" s="20" t="s">
        <v>109</v>
      </c>
      <c r="AU152" s="20" t="s">
        <v>69</v>
      </c>
    </row>
    <row r="153" spans="2:65" s="8" customFormat="1">
      <c r="B153" s="155"/>
      <c r="D153" s="151" t="s">
        <v>111</v>
      </c>
      <c r="E153" s="156" t="s">
        <v>5</v>
      </c>
      <c r="F153" s="157" t="s">
        <v>158</v>
      </c>
      <c r="H153" s="158" t="s">
        <v>5</v>
      </c>
      <c r="I153" s="159"/>
      <c r="L153" s="155"/>
      <c r="M153" s="160"/>
      <c r="N153" s="161"/>
      <c r="O153" s="161"/>
      <c r="P153" s="161"/>
      <c r="Q153" s="161"/>
      <c r="R153" s="161"/>
      <c r="S153" s="161"/>
      <c r="T153" s="162"/>
      <c r="AT153" s="158" t="s">
        <v>111</v>
      </c>
      <c r="AU153" s="158" t="s">
        <v>69</v>
      </c>
      <c r="AV153" s="8" t="s">
        <v>74</v>
      </c>
      <c r="AW153" s="8" t="s">
        <v>33</v>
      </c>
      <c r="AX153" s="8" t="s">
        <v>69</v>
      </c>
      <c r="AY153" s="158" t="s">
        <v>107</v>
      </c>
    </row>
    <row r="154" spans="2:65" s="9" customFormat="1">
      <c r="B154" s="163"/>
      <c r="D154" s="151" t="s">
        <v>111</v>
      </c>
      <c r="E154" s="164" t="s">
        <v>5</v>
      </c>
      <c r="F154" s="165" t="s">
        <v>194</v>
      </c>
      <c r="H154" s="166">
        <v>20</v>
      </c>
      <c r="I154" s="167"/>
      <c r="L154" s="163"/>
      <c r="M154" s="168"/>
      <c r="N154" s="169"/>
      <c r="O154" s="169"/>
      <c r="P154" s="169"/>
      <c r="Q154" s="169"/>
      <c r="R154" s="169"/>
      <c r="S154" s="169"/>
      <c r="T154" s="170"/>
      <c r="AT154" s="164" t="s">
        <v>111</v>
      </c>
      <c r="AU154" s="164" t="s">
        <v>69</v>
      </c>
      <c r="AV154" s="9" t="s">
        <v>81</v>
      </c>
      <c r="AW154" s="9" t="s">
        <v>33</v>
      </c>
      <c r="AX154" s="9" t="s">
        <v>69</v>
      </c>
      <c r="AY154" s="164" t="s">
        <v>107</v>
      </c>
    </row>
    <row r="155" spans="2:65" s="10" customFormat="1">
      <c r="B155" s="171"/>
      <c r="D155" s="151" t="s">
        <v>111</v>
      </c>
      <c r="E155" s="181" t="s">
        <v>5</v>
      </c>
      <c r="F155" s="182" t="s">
        <v>114</v>
      </c>
      <c r="H155" s="183">
        <v>20</v>
      </c>
      <c r="I155" s="176"/>
      <c r="L155" s="171"/>
      <c r="M155" s="184"/>
      <c r="N155" s="185"/>
      <c r="O155" s="185"/>
      <c r="P155" s="185"/>
      <c r="Q155" s="185"/>
      <c r="R155" s="185"/>
      <c r="S155" s="185"/>
      <c r="T155" s="186"/>
      <c r="AT155" s="180" t="s">
        <v>111</v>
      </c>
      <c r="AU155" s="180" t="s">
        <v>69</v>
      </c>
      <c r="AV155" s="10" t="s">
        <v>106</v>
      </c>
      <c r="AW155" s="10" t="s">
        <v>33</v>
      </c>
      <c r="AX155" s="10" t="s">
        <v>74</v>
      </c>
      <c r="AY155" s="180" t="s">
        <v>107</v>
      </c>
    </row>
    <row r="156" spans="2:65" s="1" customFormat="1" ht="6.95" customHeight="1">
      <c r="B156" s="52"/>
      <c r="C156" s="53"/>
      <c r="D156" s="53"/>
      <c r="E156" s="53"/>
      <c r="F156" s="53"/>
      <c r="G156" s="53"/>
      <c r="H156" s="53"/>
      <c r="I156" s="118"/>
      <c r="J156" s="53"/>
      <c r="K156" s="53"/>
      <c r="L156" s="37"/>
    </row>
  </sheetData>
  <autoFilter ref="C69:K155"/>
  <mergeCells count="6">
    <mergeCell ref="G1:H1"/>
    <mergeCell ref="L2:V2"/>
    <mergeCell ref="E7:H7"/>
    <mergeCell ref="E22:H22"/>
    <mergeCell ref="E43:H43"/>
    <mergeCell ref="E62:H62"/>
  </mergeCells>
  <hyperlinks>
    <hyperlink ref="F1:G1" location="C2" display="1) Krycí list soupisu"/>
    <hyperlink ref="G1:H1" location="C50" display="2) Rekapitulace"/>
    <hyperlink ref="J1" location="C69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6"/>
  <sheetViews>
    <sheetView showGridLines="0" zoomScaleNormal="100" workbookViewId="0"/>
  </sheetViews>
  <sheetFormatPr defaultRowHeight="13.5"/>
  <cols>
    <col min="1" max="1" width="8.33203125" style="187" customWidth="1"/>
    <col min="2" max="2" width="1.6640625" style="187" customWidth="1"/>
    <col min="3" max="4" width="5" style="187" customWidth="1"/>
    <col min="5" max="5" width="11.6640625" style="187" customWidth="1"/>
    <col min="6" max="6" width="9.1640625" style="187" customWidth="1"/>
    <col min="7" max="7" width="5" style="187" customWidth="1"/>
    <col min="8" max="8" width="77.83203125" style="187" customWidth="1"/>
    <col min="9" max="10" width="20" style="187" customWidth="1"/>
    <col min="11" max="11" width="1.6640625" style="187" customWidth="1"/>
  </cols>
  <sheetData>
    <row r="1" spans="2:11" ht="37.5" customHeight="1"/>
    <row r="2" spans="2:11" ht="7.5" customHeight="1">
      <c r="B2" s="188"/>
      <c r="C2" s="189"/>
      <c r="D2" s="189"/>
      <c r="E2" s="189"/>
      <c r="F2" s="189"/>
      <c r="G2" s="189"/>
      <c r="H2" s="189"/>
      <c r="I2" s="189"/>
      <c r="J2" s="189"/>
      <c r="K2" s="190"/>
    </row>
    <row r="3" spans="2:11" s="11" customFormat="1" ht="45" customHeight="1">
      <c r="B3" s="191"/>
      <c r="C3" s="307" t="s">
        <v>195</v>
      </c>
      <c r="D3" s="307"/>
      <c r="E3" s="307"/>
      <c r="F3" s="307"/>
      <c r="G3" s="307"/>
      <c r="H3" s="307"/>
      <c r="I3" s="307"/>
      <c r="J3" s="307"/>
      <c r="K3" s="192"/>
    </row>
    <row r="4" spans="2:11" ht="25.5" customHeight="1">
      <c r="B4" s="193"/>
      <c r="C4" s="308" t="s">
        <v>196</v>
      </c>
      <c r="D4" s="308"/>
      <c r="E4" s="308"/>
      <c r="F4" s="308"/>
      <c r="G4" s="308"/>
      <c r="H4" s="308"/>
      <c r="I4" s="308"/>
      <c r="J4" s="308"/>
      <c r="K4" s="194"/>
    </row>
    <row r="5" spans="2:11" ht="5.25" customHeight="1">
      <c r="B5" s="193"/>
      <c r="C5" s="195"/>
      <c r="D5" s="195"/>
      <c r="E5" s="195"/>
      <c r="F5" s="195"/>
      <c r="G5" s="195"/>
      <c r="H5" s="195"/>
      <c r="I5" s="195"/>
      <c r="J5" s="195"/>
      <c r="K5" s="194"/>
    </row>
    <row r="6" spans="2:11" ht="15" customHeight="1">
      <c r="B6" s="193"/>
      <c r="C6" s="306" t="s">
        <v>197</v>
      </c>
      <c r="D6" s="306"/>
      <c r="E6" s="306"/>
      <c r="F6" s="306"/>
      <c r="G6" s="306"/>
      <c r="H6" s="306"/>
      <c r="I6" s="306"/>
      <c r="J6" s="306"/>
      <c r="K6" s="194"/>
    </row>
    <row r="7" spans="2:11" ht="15" customHeight="1">
      <c r="B7" s="197"/>
      <c r="C7" s="306" t="s">
        <v>198</v>
      </c>
      <c r="D7" s="306"/>
      <c r="E7" s="306"/>
      <c r="F7" s="306"/>
      <c r="G7" s="306"/>
      <c r="H7" s="306"/>
      <c r="I7" s="306"/>
      <c r="J7" s="306"/>
      <c r="K7" s="194"/>
    </row>
    <row r="8" spans="2:11" ht="12.75" customHeight="1">
      <c r="B8" s="197"/>
      <c r="C8" s="196"/>
      <c r="D8" s="196"/>
      <c r="E8" s="196"/>
      <c r="F8" s="196"/>
      <c r="G8" s="196"/>
      <c r="H8" s="196"/>
      <c r="I8" s="196"/>
      <c r="J8" s="196"/>
      <c r="K8" s="194"/>
    </row>
    <row r="9" spans="2:11" ht="15" customHeight="1">
      <c r="B9" s="197"/>
      <c r="C9" s="306" t="s">
        <v>199</v>
      </c>
      <c r="D9" s="306"/>
      <c r="E9" s="306"/>
      <c r="F9" s="306"/>
      <c r="G9" s="306"/>
      <c r="H9" s="306"/>
      <c r="I9" s="306"/>
      <c r="J9" s="306"/>
      <c r="K9" s="194"/>
    </row>
    <row r="10" spans="2:11" ht="15" customHeight="1">
      <c r="B10" s="197"/>
      <c r="C10" s="196"/>
      <c r="D10" s="306" t="s">
        <v>200</v>
      </c>
      <c r="E10" s="306"/>
      <c r="F10" s="306"/>
      <c r="G10" s="306"/>
      <c r="H10" s="306"/>
      <c r="I10" s="306"/>
      <c r="J10" s="306"/>
      <c r="K10" s="194"/>
    </row>
    <row r="11" spans="2:11" ht="15" customHeight="1">
      <c r="B11" s="197"/>
      <c r="C11" s="198"/>
      <c r="D11" s="306" t="s">
        <v>201</v>
      </c>
      <c r="E11" s="306"/>
      <c r="F11" s="306"/>
      <c r="G11" s="306"/>
      <c r="H11" s="306"/>
      <c r="I11" s="306"/>
      <c r="J11" s="306"/>
      <c r="K11" s="194"/>
    </row>
    <row r="12" spans="2:11" ht="12.75" customHeight="1">
      <c r="B12" s="197"/>
      <c r="C12" s="198"/>
      <c r="D12" s="198"/>
      <c r="E12" s="198"/>
      <c r="F12" s="198"/>
      <c r="G12" s="198"/>
      <c r="H12" s="198"/>
      <c r="I12" s="198"/>
      <c r="J12" s="198"/>
      <c r="K12" s="194"/>
    </row>
    <row r="13" spans="2:11" ht="15" customHeight="1">
      <c r="B13" s="197"/>
      <c r="C13" s="198"/>
      <c r="D13" s="306" t="s">
        <v>202</v>
      </c>
      <c r="E13" s="306"/>
      <c r="F13" s="306"/>
      <c r="G13" s="306"/>
      <c r="H13" s="306"/>
      <c r="I13" s="306"/>
      <c r="J13" s="306"/>
      <c r="K13" s="194"/>
    </row>
    <row r="14" spans="2:11" ht="15" customHeight="1">
      <c r="B14" s="197"/>
      <c r="C14" s="198"/>
      <c r="D14" s="306" t="s">
        <v>203</v>
      </c>
      <c r="E14" s="306"/>
      <c r="F14" s="306"/>
      <c r="G14" s="306"/>
      <c r="H14" s="306"/>
      <c r="I14" s="306"/>
      <c r="J14" s="306"/>
      <c r="K14" s="194"/>
    </row>
    <row r="15" spans="2:11" ht="15" customHeight="1">
      <c r="B15" s="197"/>
      <c r="C15" s="198"/>
      <c r="D15" s="306" t="s">
        <v>204</v>
      </c>
      <c r="E15" s="306"/>
      <c r="F15" s="306"/>
      <c r="G15" s="306"/>
      <c r="H15" s="306"/>
      <c r="I15" s="306"/>
      <c r="J15" s="306"/>
      <c r="K15" s="194"/>
    </row>
    <row r="16" spans="2:11" ht="15" customHeight="1">
      <c r="B16" s="197"/>
      <c r="C16" s="198"/>
      <c r="D16" s="198"/>
      <c r="E16" s="199" t="s">
        <v>73</v>
      </c>
      <c r="F16" s="306" t="s">
        <v>205</v>
      </c>
      <c r="G16" s="306"/>
      <c r="H16" s="306"/>
      <c r="I16" s="306"/>
      <c r="J16" s="306"/>
      <c r="K16" s="194"/>
    </row>
    <row r="17" spans="2:11" ht="15" customHeight="1">
      <c r="B17" s="197"/>
      <c r="C17" s="198"/>
      <c r="D17" s="198"/>
      <c r="E17" s="199" t="s">
        <v>206</v>
      </c>
      <c r="F17" s="306" t="s">
        <v>207</v>
      </c>
      <c r="G17" s="306"/>
      <c r="H17" s="306"/>
      <c r="I17" s="306"/>
      <c r="J17" s="306"/>
      <c r="K17" s="194"/>
    </row>
    <row r="18" spans="2:11" ht="15" customHeight="1">
      <c r="B18" s="197"/>
      <c r="C18" s="198"/>
      <c r="D18" s="198"/>
      <c r="E18" s="199" t="s">
        <v>208</v>
      </c>
      <c r="F18" s="306" t="s">
        <v>209</v>
      </c>
      <c r="G18" s="306"/>
      <c r="H18" s="306"/>
      <c r="I18" s="306"/>
      <c r="J18" s="306"/>
      <c r="K18" s="194"/>
    </row>
    <row r="19" spans="2:11" ht="15" customHeight="1">
      <c r="B19" s="197"/>
      <c r="C19" s="198"/>
      <c r="D19" s="198"/>
      <c r="E19" s="199" t="s">
        <v>210</v>
      </c>
      <c r="F19" s="306" t="s">
        <v>211</v>
      </c>
      <c r="G19" s="306"/>
      <c r="H19" s="306"/>
      <c r="I19" s="306"/>
      <c r="J19" s="306"/>
      <c r="K19" s="194"/>
    </row>
    <row r="20" spans="2:11" ht="15" customHeight="1">
      <c r="B20" s="197"/>
      <c r="C20" s="198"/>
      <c r="D20" s="198"/>
      <c r="E20" s="199" t="s">
        <v>212</v>
      </c>
      <c r="F20" s="306" t="s">
        <v>213</v>
      </c>
      <c r="G20" s="306"/>
      <c r="H20" s="306"/>
      <c r="I20" s="306"/>
      <c r="J20" s="306"/>
      <c r="K20" s="194"/>
    </row>
    <row r="21" spans="2:11" ht="15" customHeight="1">
      <c r="B21" s="197"/>
      <c r="C21" s="198"/>
      <c r="D21" s="198"/>
      <c r="E21" s="199" t="s">
        <v>214</v>
      </c>
      <c r="F21" s="306" t="s">
        <v>215</v>
      </c>
      <c r="G21" s="306"/>
      <c r="H21" s="306"/>
      <c r="I21" s="306"/>
      <c r="J21" s="306"/>
      <c r="K21" s="194"/>
    </row>
    <row r="22" spans="2:11" ht="12.75" customHeight="1">
      <c r="B22" s="197"/>
      <c r="C22" s="198"/>
      <c r="D22" s="198"/>
      <c r="E22" s="198"/>
      <c r="F22" s="198"/>
      <c r="G22" s="198"/>
      <c r="H22" s="198"/>
      <c r="I22" s="198"/>
      <c r="J22" s="198"/>
      <c r="K22" s="194"/>
    </row>
    <row r="23" spans="2:11" ht="15" customHeight="1">
      <c r="B23" s="197"/>
      <c r="C23" s="306" t="s">
        <v>216</v>
      </c>
      <c r="D23" s="306"/>
      <c r="E23" s="306"/>
      <c r="F23" s="306"/>
      <c r="G23" s="306"/>
      <c r="H23" s="306"/>
      <c r="I23" s="306"/>
      <c r="J23" s="306"/>
      <c r="K23" s="194"/>
    </row>
    <row r="24" spans="2:11" ht="15" customHeight="1">
      <c r="B24" s="197"/>
      <c r="C24" s="306" t="s">
        <v>217</v>
      </c>
      <c r="D24" s="306"/>
      <c r="E24" s="306"/>
      <c r="F24" s="306"/>
      <c r="G24" s="306"/>
      <c r="H24" s="306"/>
      <c r="I24" s="306"/>
      <c r="J24" s="306"/>
      <c r="K24" s="194"/>
    </row>
    <row r="25" spans="2:11" ht="15" customHeight="1">
      <c r="B25" s="197"/>
      <c r="C25" s="196"/>
      <c r="D25" s="306" t="s">
        <v>218</v>
      </c>
      <c r="E25" s="306"/>
      <c r="F25" s="306"/>
      <c r="G25" s="306"/>
      <c r="H25" s="306"/>
      <c r="I25" s="306"/>
      <c r="J25" s="306"/>
      <c r="K25" s="194"/>
    </row>
    <row r="26" spans="2:11" ht="15" customHeight="1">
      <c r="B26" s="197"/>
      <c r="C26" s="198"/>
      <c r="D26" s="306" t="s">
        <v>219</v>
      </c>
      <c r="E26" s="306"/>
      <c r="F26" s="306"/>
      <c r="G26" s="306"/>
      <c r="H26" s="306"/>
      <c r="I26" s="306"/>
      <c r="J26" s="306"/>
      <c r="K26" s="194"/>
    </row>
    <row r="27" spans="2:11" ht="12.75" customHeight="1">
      <c r="B27" s="197"/>
      <c r="C27" s="198"/>
      <c r="D27" s="198"/>
      <c r="E27" s="198"/>
      <c r="F27" s="198"/>
      <c r="G27" s="198"/>
      <c r="H27" s="198"/>
      <c r="I27" s="198"/>
      <c r="J27" s="198"/>
      <c r="K27" s="194"/>
    </row>
    <row r="28" spans="2:11" ht="15" customHeight="1">
      <c r="B28" s="197"/>
      <c r="C28" s="198"/>
      <c r="D28" s="306" t="s">
        <v>220</v>
      </c>
      <c r="E28" s="306"/>
      <c r="F28" s="306"/>
      <c r="G28" s="306"/>
      <c r="H28" s="306"/>
      <c r="I28" s="306"/>
      <c r="J28" s="306"/>
      <c r="K28" s="194"/>
    </row>
    <row r="29" spans="2:11" ht="15" customHeight="1">
      <c r="B29" s="197"/>
      <c r="C29" s="198"/>
      <c r="D29" s="306" t="s">
        <v>221</v>
      </c>
      <c r="E29" s="306"/>
      <c r="F29" s="306"/>
      <c r="G29" s="306"/>
      <c r="H29" s="306"/>
      <c r="I29" s="306"/>
      <c r="J29" s="306"/>
      <c r="K29" s="194"/>
    </row>
    <row r="30" spans="2:11" ht="12.75" customHeight="1">
      <c r="B30" s="197"/>
      <c r="C30" s="198"/>
      <c r="D30" s="198"/>
      <c r="E30" s="198"/>
      <c r="F30" s="198"/>
      <c r="G30" s="198"/>
      <c r="H30" s="198"/>
      <c r="I30" s="198"/>
      <c r="J30" s="198"/>
      <c r="K30" s="194"/>
    </row>
    <row r="31" spans="2:11" ht="15" customHeight="1">
      <c r="B31" s="197"/>
      <c r="C31" s="198"/>
      <c r="D31" s="306" t="s">
        <v>222</v>
      </c>
      <c r="E31" s="306"/>
      <c r="F31" s="306"/>
      <c r="G31" s="306"/>
      <c r="H31" s="306"/>
      <c r="I31" s="306"/>
      <c r="J31" s="306"/>
      <c r="K31" s="194"/>
    </row>
    <row r="32" spans="2:11" ht="15" customHeight="1">
      <c r="B32" s="197"/>
      <c r="C32" s="198"/>
      <c r="D32" s="306" t="s">
        <v>223</v>
      </c>
      <c r="E32" s="306"/>
      <c r="F32" s="306"/>
      <c r="G32" s="306"/>
      <c r="H32" s="306"/>
      <c r="I32" s="306"/>
      <c r="J32" s="306"/>
      <c r="K32" s="194"/>
    </row>
    <row r="33" spans="2:11" ht="15" customHeight="1">
      <c r="B33" s="197"/>
      <c r="C33" s="198"/>
      <c r="D33" s="306" t="s">
        <v>224</v>
      </c>
      <c r="E33" s="306"/>
      <c r="F33" s="306"/>
      <c r="G33" s="306"/>
      <c r="H33" s="306"/>
      <c r="I33" s="306"/>
      <c r="J33" s="306"/>
      <c r="K33" s="194"/>
    </row>
    <row r="34" spans="2:11" ht="15" customHeight="1">
      <c r="B34" s="197"/>
      <c r="C34" s="198"/>
      <c r="D34" s="196"/>
      <c r="E34" s="200" t="s">
        <v>89</v>
      </c>
      <c r="F34" s="196"/>
      <c r="G34" s="306" t="s">
        <v>225</v>
      </c>
      <c r="H34" s="306"/>
      <c r="I34" s="306"/>
      <c r="J34" s="306"/>
      <c r="K34" s="194"/>
    </row>
    <row r="35" spans="2:11" ht="30.75" customHeight="1">
      <c r="B35" s="197"/>
      <c r="C35" s="198"/>
      <c r="D35" s="196"/>
      <c r="E35" s="200" t="s">
        <v>226</v>
      </c>
      <c r="F35" s="196"/>
      <c r="G35" s="306" t="s">
        <v>227</v>
      </c>
      <c r="H35" s="306"/>
      <c r="I35" s="306"/>
      <c r="J35" s="306"/>
      <c r="K35" s="194"/>
    </row>
    <row r="36" spans="2:11" ht="15" customHeight="1">
      <c r="B36" s="197"/>
      <c r="C36" s="198"/>
      <c r="D36" s="196"/>
      <c r="E36" s="200" t="s">
        <v>50</v>
      </c>
      <c r="F36" s="196"/>
      <c r="G36" s="306" t="s">
        <v>228</v>
      </c>
      <c r="H36" s="306"/>
      <c r="I36" s="306"/>
      <c r="J36" s="306"/>
      <c r="K36" s="194"/>
    </row>
    <row r="37" spans="2:11" ht="15" customHeight="1">
      <c r="B37" s="197"/>
      <c r="C37" s="198"/>
      <c r="D37" s="196"/>
      <c r="E37" s="200" t="s">
        <v>90</v>
      </c>
      <c r="F37" s="196"/>
      <c r="G37" s="306" t="s">
        <v>229</v>
      </c>
      <c r="H37" s="306"/>
      <c r="I37" s="306"/>
      <c r="J37" s="306"/>
      <c r="K37" s="194"/>
    </row>
    <row r="38" spans="2:11" ht="15" customHeight="1">
      <c r="B38" s="197"/>
      <c r="C38" s="198"/>
      <c r="D38" s="196"/>
      <c r="E38" s="200" t="s">
        <v>91</v>
      </c>
      <c r="F38" s="196"/>
      <c r="G38" s="306" t="s">
        <v>230</v>
      </c>
      <c r="H38" s="306"/>
      <c r="I38" s="306"/>
      <c r="J38" s="306"/>
      <c r="K38" s="194"/>
    </row>
    <row r="39" spans="2:11" ht="15" customHeight="1">
      <c r="B39" s="197"/>
      <c r="C39" s="198"/>
      <c r="D39" s="196"/>
      <c r="E39" s="200" t="s">
        <v>92</v>
      </c>
      <c r="F39" s="196"/>
      <c r="G39" s="306" t="s">
        <v>231</v>
      </c>
      <c r="H39" s="306"/>
      <c r="I39" s="306"/>
      <c r="J39" s="306"/>
      <c r="K39" s="194"/>
    </row>
    <row r="40" spans="2:11" ht="15" customHeight="1">
      <c r="B40" s="197"/>
      <c r="C40" s="198"/>
      <c r="D40" s="196"/>
      <c r="E40" s="200" t="s">
        <v>232</v>
      </c>
      <c r="F40" s="196"/>
      <c r="G40" s="306" t="s">
        <v>233</v>
      </c>
      <c r="H40" s="306"/>
      <c r="I40" s="306"/>
      <c r="J40" s="306"/>
      <c r="K40" s="194"/>
    </row>
    <row r="41" spans="2:11" ht="15" customHeight="1">
      <c r="B41" s="197"/>
      <c r="C41" s="198"/>
      <c r="D41" s="196"/>
      <c r="E41" s="200"/>
      <c r="F41" s="196"/>
      <c r="G41" s="306" t="s">
        <v>234</v>
      </c>
      <c r="H41" s="306"/>
      <c r="I41" s="306"/>
      <c r="J41" s="306"/>
      <c r="K41" s="194"/>
    </row>
    <row r="42" spans="2:11" ht="15" customHeight="1">
      <c r="B42" s="197"/>
      <c r="C42" s="198"/>
      <c r="D42" s="196"/>
      <c r="E42" s="200" t="s">
        <v>235</v>
      </c>
      <c r="F42" s="196"/>
      <c r="G42" s="306" t="s">
        <v>236</v>
      </c>
      <c r="H42" s="306"/>
      <c r="I42" s="306"/>
      <c r="J42" s="306"/>
      <c r="K42" s="194"/>
    </row>
    <row r="43" spans="2:11" ht="15" customHeight="1">
      <c r="B43" s="197"/>
      <c r="C43" s="198"/>
      <c r="D43" s="196"/>
      <c r="E43" s="200" t="s">
        <v>94</v>
      </c>
      <c r="F43" s="196"/>
      <c r="G43" s="306" t="s">
        <v>237</v>
      </c>
      <c r="H43" s="306"/>
      <c r="I43" s="306"/>
      <c r="J43" s="306"/>
      <c r="K43" s="194"/>
    </row>
    <row r="44" spans="2:11" ht="12.75" customHeight="1">
      <c r="B44" s="197"/>
      <c r="C44" s="198"/>
      <c r="D44" s="196"/>
      <c r="E44" s="196"/>
      <c r="F44" s="196"/>
      <c r="G44" s="196"/>
      <c r="H44" s="196"/>
      <c r="I44" s="196"/>
      <c r="J44" s="196"/>
      <c r="K44" s="194"/>
    </row>
    <row r="45" spans="2:11" ht="15" customHeight="1">
      <c r="B45" s="197"/>
      <c r="C45" s="198"/>
      <c r="D45" s="306" t="s">
        <v>238</v>
      </c>
      <c r="E45" s="306"/>
      <c r="F45" s="306"/>
      <c r="G45" s="306"/>
      <c r="H45" s="306"/>
      <c r="I45" s="306"/>
      <c r="J45" s="306"/>
      <c r="K45" s="194"/>
    </row>
    <row r="46" spans="2:11" ht="15" customHeight="1">
      <c r="B46" s="197"/>
      <c r="C46" s="198"/>
      <c r="D46" s="198"/>
      <c r="E46" s="306" t="s">
        <v>239</v>
      </c>
      <c r="F46" s="306"/>
      <c r="G46" s="306"/>
      <c r="H46" s="306"/>
      <c r="I46" s="306"/>
      <c r="J46" s="306"/>
      <c r="K46" s="194"/>
    </row>
    <row r="47" spans="2:11" ht="15" customHeight="1">
      <c r="B47" s="197"/>
      <c r="C47" s="198"/>
      <c r="D47" s="198"/>
      <c r="E47" s="306" t="s">
        <v>240</v>
      </c>
      <c r="F47" s="306"/>
      <c r="G47" s="306"/>
      <c r="H47" s="306"/>
      <c r="I47" s="306"/>
      <c r="J47" s="306"/>
      <c r="K47" s="194"/>
    </row>
    <row r="48" spans="2:11" ht="15" customHeight="1">
      <c r="B48" s="197"/>
      <c r="C48" s="198"/>
      <c r="D48" s="198"/>
      <c r="E48" s="306" t="s">
        <v>241</v>
      </c>
      <c r="F48" s="306"/>
      <c r="G48" s="306"/>
      <c r="H48" s="306"/>
      <c r="I48" s="306"/>
      <c r="J48" s="306"/>
      <c r="K48" s="194"/>
    </row>
    <row r="49" spans="2:11" ht="15" customHeight="1">
      <c r="B49" s="197"/>
      <c r="C49" s="198"/>
      <c r="D49" s="306" t="s">
        <v>242</v>
      </c>
      <c r="E49" s="306"/>
      <c r="F49" s="306"/>
      <c r="G49" s="306"/>
      <c r="H49" s="306"/>
      <c r="I49" s="306"/>
      <c r="J49" s="306"/>
      <c r="K49" s="194"/>
    </row>
    <row r="50" spans="2:11" ht="25.5" customHeight="1">
      <c r="B50" s="193"/>
      <c r="C50" s="308" t="s">
        <v>243</v>
      </c>
      <c r="D50" s="308"/>
      <c r="E50" s="308"/>
      <c r="F50" s="308"/>
      <c r="G50" s="308"/>
      <c r="H50" s="308"/>
      <c r="I50" s="308"/>
      <c r="J50" s="308"/>
      <c r="K50" s="194"/>
    </row>
    <row r="51" spans="2:11" ht="5.25" customHeight="1">
      <c r="B51" s="193"/>
      <c r="C51" s="195"/>
      <c r="D51" s="195"/>
      <c r="E51" s="195"/>
      <c r="F51" s="195"/>
      <c r="G51" s="195"/>
      <c r="H51" s="195"/>
      <c r="I51" s="195"/>
      <c r="J51" s="195"/>
      <c r="K51" s="194"/>
    </row>
    <row r="52" spans="2:11" ht="15" customHeight="1">
      <c r="B52" s="193"/>
      <c r="C52" s="306" t="s">
        <v>244</v>
      </c>
      <c r="D52" s="306"/>
      <c r="E52" s="306"/>
      <c r="F52" s="306"/>
      <c r="G52" s="306"/>
      <c r="H52" s="306"/>
      <c r="I52" s="306"/>
      <c r="J52" s="306"/>
      <c r="K52" s="194"/>
    </row>
    <row r="53" spans="2:11" ht="15" customHeight="1">
      <c r="B53" s="193"/>
      <c r="C53" s="306" t="s">
        <v>245</v>
      </c>
      <c r="D53" s="306"/>
      <c r="E53" s="306"/>
      <c r="F53" s="306"/>
      <c r="G53" s="306"/>
      <c r="H53" s="306"/>
      <c r="I53" s="306"/>
      <c r="J53" s="306"/>
      <c r="K53" s="194"/>
    </row>
    <row r="54" spans="2:11" ht="12.75" customHeight="1">
      <c r="B54" s="193"/>
      <c r="C54" s="196"/>
      <c r="D54" s="196"/>
      <c r="E54" s="196"/>
      <c r="F54" s="196"/>
      <c r="G54" s="196"/>
      <c r="H54" s="196"/>
      <c r="I54" s="196"/>
      <c r="J54" s="196"/>
      <c r="K54" s="194"/>
    </row>
    <row r="55" spans="2:11" ht="15" customHeight="1">
      <c r="B55" s="193"/>
      <c r="C55" s="306" t="s">
        <v>246</v>
      </c>
      <c r="D55" s="306"/>
      <c r="E55" s="306"/>
      <c r="F55" s="306"/>
      <c r="G55" s="306"/>
      <c r="H55" s="306"/>
      <c r="I55" s="306"/>
      <c r="J55" s="306"/>
      <c r="K55" s="194"/>
    </row>
    <row r="56" spans="2:11" ht="15" customHeight="1">
      <c r="B56" s="193"/>
      <c r="C56" s="198"/>
      <c r="D56" s="306" t="s">
        <v>247</v>
      </c>
      <c r="E56" s="306"/>
      <c r="F56" s="306"/>
      <c r="G56" s="306"/>
      <c r="H56" s="306"/>
      <c r="I56" s="306"/>
      <c r="J56" s="306"/>
      <c r="K56" s="194"/>
    </row>
    <row r="57" spans="2:11" ht="15" customHeight="1">
      <c r="B57" s="193"/>
      <c r="C57" s="198"/>
      <c r="D57" s="306" t="s">
        <v>248</v>
      </c>
      <c r="E57" s="306"/>
      <c r="F57" s="306"/>
      <c r="G57" s="306"/>
      <c r="H57" s="306"/>
      <c r="I57" s="306"/>
      <c r="J57" s="306"/>
      <c r="K57" s="194"/>
    </row>
    <row r="58" spans="2:11" ht="15" customHeight="1">
      <c r="B58" s="193"/>
      <c r="C58" s="198"/>
      <c r="D58" s="306" t="s">
        <v>249</v>
      </c>
      <c r="E58" s="306"/>
      <c r="F58" s="306"/>
      <c r="G58" s="306"/>
      <c r="H58" s="306"/>
      <c r="I58" s="306"/>
      <c r="J58" s="306"/>
      <c r="K58" s="194"/>
    </row>
    <row r="59" spans="2:11" ht="15" customHeight="1">
      <c r="B59" s="193"/>
      <c r="C59" s="198"/>
      <c r="D59" s="306" t="s">
        <v>250</v>
      </c>
      <c r="E59" s="306"/>
      <c r="F59" s="306"/>
      <c r="G59" s="306"/>
      <c r="H59" s="306"/>
      <c r="I59" s="306"/>
      <c r="J59" s="306"/>
      <c r="K59" s="194"/>
    </row>
    <row r="60" spans="2:11" ht="15" customHeight="1">
      <c r="B60" s="193"/>
      <c r="C60" s="198"/>
      <c r="D60" s="310" t="s">
        <v>251</v>
      </c>
      <c r="E60" s="310"/>
      <c r="F60" s="310"/>
      <c r="G60" s="310"/>
      <c r="H60" s="310"/>
      <c r="I60" s="310"/>
      <c r="J60" s="310"/>
      <c r="K60" s="194"/>
    </row>
    <row r="61" spans="2:11" ht="15" customHeight="1">
      <c r="B61" s="193"/>
      <c r="C61" s="198"/>
      <c r="D61" s="306" t="s">
        <v>252</v>
      </c>
      <c r="E61" s="306"/>
      <c r="F61" s="306"/>
      <c r="G61" s="306"/>
      <c r="H61" s="306"/>
      <c r="I61" s="306"/>
      <c r="J61" s="306"/>
      <c r="K61" s="194"/>
    </row>
    <row r="62" spans="2:11" ht="12.75" customHeight="1">
      <c r="B62" s="193"/>
      <c r="C62" s="198"/>
      <c r="D62" s="198"/>
      <c r="E62" s="201"/>
      <c r="F62" s="198"/>
      <c r="G62" s="198"/>
      <c r="H62" s="198"/>
      <c r="I62" s="198"/>
      <c r="J62" s="198"/>
      <c r="K62" s="194"/>
    </row>
    <row r="63" spans="2:11" ht="15" customHeight="1">
      <c r="B63" s="193"/>
      <c r="C63" s="198"/>
      <c r="D63" s="306" t="s">
        <v>253</v>
      </c>
      <c r="E63" s="306"/>
      <c r="F63" s="306"/>
      <c r="G63" s="306"/>
      <c r="H63" s="306"/>
      <c r="I63" s="306"/>
      <c r="J63" s="306"/>
      <c r="K63" s="194"/>
    </row>
    <row r="64" spans="2:11" ht="15" customHeight="1">
      <c r="B64" s="193"/>
      <c r="C64" s="198"/>
      <c r="D64" s="310" t="s">
        <v>254</v>
      </c>
      <c r="E64" s="310"/>
      <c r="F64" s="310"/>
      <c r="G64" s="310"/>
      <c r="H64" s="310"/>
      <c r="I64" s="310"/>
      <c r="J64" s="310"/>
      <c r="K64" s="194"/>
    </row>
    <row r="65" spans="2:11" ht="15" customHeight="1">
      <c r="B65" s="193"/>
      <c r="C65" s="198"/>
      <c r="D65" s="306" t="s">
        <v>255</v>
      </c>
      <c r="E65" s="306"/>
      <c r="F65" s="306"/>
      <c r="G65" s="306"/>
      <c r="H65" s="306"/>
      <c r="I65" s="306"/>
      <c r="J65" s="306"/>
      <c r="K65" s="194"/>
    </row>
    <row r="66" spans="2:11" ht="15" customHeight="1">
      <c r="B66" s="193"/>
      <c r="C66" s="198"/>
      <c r="D66" s="306" t="s">
        <v>256</v>
      </c>
      <c r="E66" s="306"/>
      <c r="F66" s="306"/>
      <c r="G66" s="306"/>
      <c r="H66" s="306"/>
      <c r="I66" s="306"/>
      <c r="J66" s="306"/>
      <c r="K66" s="194"/>
    </row>
    <row r="67" spans="2:11" ht="15" customHeight="1">
      <c r="B67" s="193"/>
      <c r="C67" s="198"/>
      <c r="D67" s="306" t="s">
        <v>257</v>
      </c>
      <c r="E67" s="306"/>
      <c r="F67" s="306"/>
      <c r="G67" s="306"/>
      <c r="H67" s="306"/>
      <c r="I67" s="306"/>
      <c r="J67" s="306"/>
      <c r="K67" s="194"/>
    </row>
    <row r="68" spans="2:11" ht="15" customHeight="1">
      <c r="B68" s="193"/>
      <c r="C68" s="198"/>
      <c r="D68" s="306" t="s">
        <v>258</v>
      </c>
      <c r="E68" s="306"/>
      <c r="F68" s="306"/>
      <c r="G68" s="306"/>
      <c r="H68" s="306"/>
      <c r="I68" s="306"/>
      <c r="J68" s="306"/>
      <c r="K68" s="194"/>
    </row>
    <row r="69" spans="2:11" ht="12.75" customHeight="1">
      <c r="B69" s="202"/>
      <c r="C69" s="203"/>
      <c r="D69" s="203"/>
      <c r="E69" s="203"/>
      <c r="F69" s="203"/>
      <c r="G69" s="203"/>
      <c r="H69" s="203"/>
      <c r="I69" s="203"/>
      <c r="J69" s="203"/>
      <c r="K69" s="204"/>
    </row>
    <row r="70" spans="2:11" ht="18.75" customHeight="1">
      <c r="B70" s="205"/>
      <c r="C70" s="205"/>
      <c r="D70" s="205"/>
      <c r="E70" s="205"/>
      <c r="F70" s="205"/>
      <c r="G70" s="205"/>
      <c r="H70" s="205"/>
      <c r="I70" s="205"/>
      <c r="J70" s="205"/>
      <c r="K70" s="206"/>
    </row>
    <row r="71" spans="2:11" ht="18.75" customHeight="1">
      <c r="B71" s="206"/>
      <c r="C71" s="206"/>
      <c r="D71" s="206"/>
      <c r="E71" s="206"/>
      <c r="F71" s="206"/>
      <c r="G71" s="206"/>
      <c r="H71" s="206"/>
      <c r="I71" s="206"/>
      <c r="J71" s="206"/>
      <c r="K71" s="206"/>
    </row>
    <row r="72" spans="2:11" ht="7.5" customHeight="1">
      <c r="B72" s="207"/>
      <c r="C72" s="208"/>
      <c r="D72" s="208"/>
      <c r="E72" s="208"/>
      <c r="F72" s="208"/>
      <c r="G72" s="208"/>
      <c r="H72" s="208"/>
      <c r="I72" s="208"/>
      <c r="J72" s="208"/>
      <c r="K72" s="209"/>
    </row>
    <row r="73" spans="2:11" ht="45" customHeight="1">
      <c r="B73" s="210"/>
      <c r="C73" s="311" t="s">
        <v>80</v>
      </c>
      <c r="D73" s="311"/>
      <c r="E73" s="311"/>
      <c r="F73" s="311"/>
      <c r="G73" s="311"/>
      <c r="H73" s="311"/>
      <c r="I73" s="311"/>
      <c r="J73" s="311"/>
      <c r="K73" s="211"/>
    </row>
    <row r="74" spans="2:11" ht="17.25" customHeight="1">
      <c r="B74" s="210"/>
      <c r="C74" s="212" t="s">
        <v>259</v>
      </c>
      <c r="D74" s="212"/>
      <c r="E74" s="212"/>
      <c r="F74" s="212" t="s">
        <v>260</v>
      </c>
      <c r="G74" s="213"/>
      <c r="H74" s="212" t="s">
        <v>90</v>
      </c>
      <c r="I74" s="212" t="s">
        <v>54</v>
      </c>
      <c r="J74" s="212" t="s">
        <v>261</v>
      </c>
      <c r="K74" s="211"/>
    </row>
    <row r="75" spans="2:11" ht="17.25" customHeight="1">
      <c r="B75" s="210"/>
      <c r="C75" s="214" t="s">
        <v>262</v>
      </c>
      <c r="D75" s="214"/>
      <c r="E75" s="214"/>
      <c r="F75" s="215" t="s">
        <v>263</v>
      </c>
      <c r="G75" s="216"/>
      <c r="H75" s="214"/>
      <c r="I75" s="214"/>
      <c r="J75" s="214" t="s">
        <v>264</v>
      </c>
      <c r="K75" s="211"/>
    </row>
    <row r="76" spans="2:11" ht="5.25" customHeight="1">
      <c r="B76" s="210"/>
      <c r="C76" s="217"/>
      <c r="D76" s="217"/>
      <c r="E76" s="217"/>
      <c r="F76" s="217"/>
      <c r="G76" s="218"/>
      <c r="H76" s="217"/>
      <c r="I76" s="217"/>
      <c r="J76" s="217"/>
      <c r="K76" s="211"/>
    </row>
    <row r="77" spans="2:11" ht="15" customHeight="1">
      <c r="B77" s="210"/>
      <c r="C77" s="200" t="s">
        <v>50</v>
      </c>
      <c r="D77" s="217"/>
      <c r="E77" s="217"/>
      <c r="F77" s="219" t="s">
        <v>265</v>
      </c>
      <c r="G77" s="218"/>
      <c r="H77" s="200" t="s">
        <v>266</v>
      </c>
      <c r="I77" s="200" t="s">
        <v>267</v>
      </c>
      <c r="J77" s="200">
        <v>20</v>
      </c>
      <c r="K77" s="211"/>
    </row>
    <row r="78" spans="2:11" ht="15" customHeight="1">
      <c r="B78" s="210"/>
      <c r="C78" s="200" t="s">
        <v>268</v>
      </c>
      <c r="D78" s="200"/>
      <c r="E78" s="200"/>
      <c r="F78" s="219" t="s">
        <v>265</v>
      </c>
      <c r="G78" s="218"/>
      <c r="H78" s="200" t="s">
        <v>269</v>
      </c>
      <c r="I78" s="200" t="s">
        <v>267</v>
      </c>
      <c r="J78" s="200">
        <v>120</v>
      </c>
      <c r="K78" s="211"/>
    </row>
    <row r="79" spans="2:11" ht="15" customHeight="1">
      <c r="B79" s="220"/>
      <c r="C79" s="200" t="s">
        <v>270</v>
      </c>
      <c r="D79" s="200"/>
      <c r="E79" s="200"/>
      <c r="F79" s="219" t="s">
        <v>271</v>
      </c>
      <c r="G79" s="218"/>
      <c r="H79" s="200" t="s">
        <v>272</v>
      </c>
      <c r="I79" s="200" t="s">
        <v>267</v>
      </c>
      <c r="J79" s="200">
        <v>50</v>
      </c>
      <c r="K79" s="211"/>
    </row>
    <row r="80" spans="2:11" ht="15" customHeight="1">
      <c r="B80" s="220"/>
      <c r="C80" s="200" t="s">
        <v>273</v>
      </c>
      <c r="D80" s="200"/>
      <c r="E80" s="200"/>
      <c r="F80" s="219" t="s">
        <v>265</v>
      </c>
      <c r="G80" s="218"/>
      <c r="H80" s="200" t="s">
        <v>274</v>
      </c>
      <c r="I80" s="200" t="s">
        <v>275</v>
      </c>
      <c r="J80" s="200"/>
      <c r="K80" s="211"/>
    </row>
    <row r="81" spans="2:11" ht="15" customHeight="1">
      <c r="B81" s="220"/>
      <c r="C81" s="221" t="s">
        <v>276</v>
      </c>
      <c r="D81" s="221"/>
      <c r="E81" s="221"/>
      <c r="F81" s="222" t="s">
        <v>271</v>
      </c>
      <c r="G81" s="221"/>
      <c r="H81" s="221" t="s">
        <v>277</v>
      </c>
      <c r="I81" s="221" t="s">
        <v>267</v>
      </c>
      <c r="J81" s="221">
        <v>15</v>
      </c>
      <c r="K81" s="211"/>
    </row>
    <row r="82" spans="2:11" ht="15" customHeight="1">
      <c r="B82" s="220"/>
      <c r="C82" s="221" t="s">
        <v>278</v>
      </c>
      <c r="D82" s="221"/>
      <c r="E82" s="221"/>
      <c r="F82" s="222" t="s">
        <v>271</v>
      </c>
      <c r="G82" s="221"/>
      <c r="H82" s="221" t="s">
        <v>279</v>
      </c>
      <c r="I82" s="221" t="s">
        <v>267</v>
      </c>
      <c r="J82" s="221">
        <v>15</v>
      </c>
      <c r="K82" s="211"/>
    </row>
    <row r="83" spans="2:11" ht="15" customHeight="1">
      <c r="B83" s="220"/>
      <c r="C83" s="221" t="s">
        <v>280</v>
      </c>
      <c r="D83" s="221"/>
      <c r="E83" s="221"/>
      <c r="F83" s="222" t="s">
        <v>271</v>
      </c>
      <c r="G83" s="221"/>
      <c r="H83" s="221" t="s">
        <v>281</v>
      </c>
      <c r="I83" s="221" t="s">
        <v>267</v>
      </c>
      <c r="J83" s="221">
        <v>20</v>
      </c>
      <c r="K83" s="211"/>
    </row>
    <row r="84" spans="2:11" ht="15" customHeight="1">
      <c r="B84" s="220"/>
      <c r="C84" s="221" t="s">
        <v>282</v>
      </c>
      <c r="D84" s="221"/>
      <c r="E84" s="221"/>
      <c r="F84" s="222" t="s">
        <v>271</v>
      </c>
      <c r="G84" s="221"/>
      <c r="H84" s="221" t="s">
        <v>283</v>
      </c>
      <c r="I84" s="221" t="s">
        <v>267</v>
      </c>
      <c r="J84" s="221">
        <v>20</v>
      </c>
      <c r="K84" s="211"/>
    </row>
    <row r="85" spans="2:11" ht="15" customHeight="1">
      <c r="B85" s="220"/>
      <c r="C85" s="200" t="s">
        <v>284</v>
      </c>
      <c r="D85" s="200"/>
      <c r="E85" s="200"/>
      <c r="F85" s="219" t="s">
        <v>271</v>
      </c>
      <c r="G85" s="218"/>
      <c r="H85" s="200" t="s">
        <v>285</v>
      </c>
      <c r="I85" s="200" t="s">
        <v>267</v>
      </c>
      <c r="J85" s="200">
        <v>50</v>
      </c>
      <c r="K85" s="211"/>
    </row>
    <row r="86" spans="2:11" ht="15" customHeight="1">
      <c r="B86" s="220"/>
      <c r="C86" s="200" t="s">
        <v>286</v>
      </c>
      <c r="D86" s="200"/>
      <c r="E86" s="200"/>
      <c r="F86" s="219" t="s">
        <v>271</v>
      </c>
      <c r="G86" s="218"/>
      <c r="H86" s="200" t="s">
        <v>287</v>
      </c>
      <c r="I86" s="200" t="s">
        <v>267</v>
      </c>
      <c r="J86" s="200">
        <v>20</v>
      </c>
      <c r="K86" s="211"/>
    </row>
    <row r="87" spans="2:11" ht="15" customHeight="1">
      <c r="B87" s="220"/>
      <c r="C87" s="200" t="s">
        <v>288</v>
      </c>
      <c r="D87" s="200"/>
      <c r="E87" s="200"/>
      <c r="F87" s="219" t="s">
        <v>271</v>
      </c>
      <c r="G87" s="218"/>
      <c r="H87" s="200" t="s">
        <v>289</v>
      </c>
      <c r="I87" s="200" t="s">
        <v>267</v>
      </c>
      <c r="J87" s="200">
        <v>20</v>
      </c>
      <c r="K87" s="211"/>
    </row>
    <row r="88" spans="2:11" ht="15" customHeight="1">
      <c r="B88" s="220"/>
      <c r="C88" s="200" t="s">
        <v>290</v>
      </c>
      <c r="D88" s="200"/>
      <c r="E88" s="200"/>
      <c r="F88" s="219" t="s">
        <v>271</v>
      </c>
      <c r="G88" s="218"/>
      <c r="H88" s="200" t="s">
        <v>291</v>
      </c>
      <c r="I88" s="200" t="s">
        <v>267</v>
      </c>
      <c r="J88" s="200">
        <v>50</v>
      </c>
      <c r="K88" s="211"/>
    </row>
    <row r="89" spans="2:11" ht="15" customHeight="1">
      <c r="B89" s="220"/>
      <c r="C89" s="200" t="s">
        <v>292</v>
      </c>
      <c r="D89" s="200"/>
      <c r="E89" s="200"/>
      <c r="F89" s="219" t="s">
        <v>271</v>
      </c>
      <c r="G89" s="218"/>
      <c r="H89" s="200" t="s">
        <v>292</v>
      </c>
      <c r="I89" s="200" t="s">
        <v>267</v>
      </c>
      <c r="J89" s="200">
        <v>50</v>
      </c>
      <c r="K89" s="211"/>
    </row>
    <row r="90" spans="2:11" ht="15" customHeight="1">
      <c r="B90" s="220"/>
      <c r="C90" s="200" t="s">
        <v>95</v>
      </c>
      <c r="D90" s="200"/>
      <c r="E90" s="200"/>
      <c r="F90" s="219" t="s">
        <v>271</v>
      </c>
      <c r="G90" s="218"/>
      <c r="H90" s="200" t="s">
        <v>293</v>
      </c>
      <c r="I90" s="200" t="s">
        <v>267</v>
      </c>
      <c r="J90" s="200">
        <v>255</v>
      </c>
      <c r="K90" s="211"/>
    </row>
    <row r="91" spans="2:11" ht="15" customHeight="1">
      <c r="B91" s="220"/>
      <c r="C91" s="200" t="s">
        <v>294</v>
      </c>
      <c r="D91" s="200"/>
      <c r="E91" s="200"/>
      <c r="F91" s="219" t="s">
        <v>265</v>
      </c>
      <c r="G91" s="218"/>
      <c r="H91" s="200" t="s">
        <v>295</v>
      </c>
      <c r="I91" s="200" t="s">
        <v>296</v>
      </c>
      <c r="J91" s="200"/>
      <c r="K91" s="211"/>
    </row>
    <row r="92" spans="2:11" ht="15" customHeight="1">
      <c r="B92" s="220"/>
      <c r="C92" s="200" t="s">
        <v>297</v>
      </c>
      <c r="D92" s="200"/>
      <c r="E92" s="200"/>
      <c r="F92" s="219" t="s">
        <v>265</v>
      </c>
      <c r="G92" s="218"/>
      <c r="H92" s="200" t="s">
        <v>298</v>
      </c>
      <c r="I92" s="200" t="s">
        <v>299</v>
      </c>
      <c r="J92" s="200"/>
      <c r="K92" s="211"/>
    </row>
    <row r="93" spans="2:11" ht="15" customHeight="1">
      <c r="B93" s="220"/>
      <c r="C93" s="200" t="s">
        <v>300</v>
      </c>
      <c r="D93" s="200"/>
      <c r="E93" s="200"/>
      <c r="F93" s="219" t="s">
        <v>265</v>
      </c>
      <c r="G93" s="218"/>
      <c r="H93" s="200" t="s">
        <v>300</v>
      </c>
      <c r="I93" s="200" t="s">
        <v>299</v>
      </c>
      <c r="J93" s="200"/>
      <c r="K93" s="211"/>
    </row>
    <row r="94" spans="2:11" ht="15" customHeight="1">
      <c r="B94" s="220"/>
      <c r="C94" s="200" t="s">
        <v>35</v>
      </c>
      <c r="D94" s="200"/>
      <c r="E94" s="200"/>
      <c r="F94" s="219" t="s">
        <v>265</v>
      </c>
      <c r="G94" s="218"/>
      <c r="H94" s="200" t="s">
        <v>301</v>
      </c>
      <c r="I94" s="200" t="s">
        <v>299</v>
      </c>
      <c r="J94" s="200"/>
      <c r="K94" s="211"/>
    </row>
    <row r="95" spans="2:11" ht="15" customHeight="1">
      <c r="B95" s="220"/>
      <c r="C95" s="200" t="s">
        <v>45</v>
      </c>
      <c r="D95" s="200"/>
      <c r="E95" s="200"/>
      <c r="F95" s="219" t="s">
        <v>265</v>
      </c>
      <c r="G95" s="218"/>
      <c r="H95" s="200" t="s">
        <v>302</v>
      </c>
      <c r="I95" s="200" t="s">
        <v>299</v>
      </c>
      <c r="J95" s="200"/>
      <c r="K95" s="211"/>
    </row>
    <row r="96" spans="2:11" ht="15" customHeight="1">
      <c r="B96" s="223"/>
      <c r="C96" s="224"/>
      <c r="D96" s="224"/>
      <c r="E96" s="224"/>
      <c r="F96" s="224"/>
      <c r="G96" s="224"/>
      <c r="H96" s="224"/>
      <c r="I96" s="224"/>
      <c r="J96" s="224"/>
      <c r="K96" s="225"/>
    </row>
    <row r="97" spans="2:11" ht="18.75" customHeight="1">
      <c r="B97" s="226"/>
      <c r="C97" s="227"/>
      <c r="D97" s="227"/>
      <c r="E97" s="227"/>
      <c r="F97" s="227"/>
      <c r="G97" s="227"/>
      <c r="H97" s="227"/>
      <c r="I97" s="227"/>
      <c r="J97" s="227"/>
      <c r="K97" s="226"/>
    </row>
    <row r="98" spans="2:11" ht="18.75" customHeight="1">
      <c r="B98" s="206"/>
      <c r="C98" s="206"/>
      <c r="D98" s="206"/>
      <c r="E98" s="206"/>
      <c r="F98" s="206"/>
      <c r="G98" s="206"/>
      <c r="H98" s="206"/>
      <c r="I98" s="206"/>
      <c r="J98" s="206"/>
      <c r="K98" s="206"/>
    </row>
    <row r="99" spans="2:11" ht="7.5" customHeight="1">
      <c r="B99" s="207"/>
      <c r="C99" s="208"/>
      <c r="D99" s="208"/>
      <c r="E99" s="208"/>
      <c r="F99" s="208"/>
      <c r="G99" s="208"/>
      <c r="H99" s="208"/>
      <c r="I99" s="208"/>
      <c r="J99" s="208"/>
      <c r="K99" s="209"/>
    </row>
    <row r="100" spans="2:11" ht="45" customHeight="1">
      <c r="B100" s="210"/>
      <c r="C100" s="311" t="s">
        <v>303</v>
      </c>
      <c r="D100" s="311"/>
      <c r="E100" s="311"/>
      <c r="F100" s="311"/>
      <c r="G100" s="311"/>
      <c r="H100" s="311"/>
      <c r="I100" s="311"/>
      <c r="J100" s="311"/>
      <c r="K100" s="211"/>
    </row>
    <row r="101" spans="2:11" ht="17.25" customHeight="1">
      <c r="B101" s="210"/>
      <c r="C101" s="212" t="s">
        <v>259</v>
      </c>
      <c r="D101" s="212"/>
      <c r="E101" s="212"/>
      <c r="F101" s="212" t="s">
        <v>260</v>
      </c>
      <c r="G101" s="213"/>
      <c r="H101" s="212" t="s">
        <v>90</v>
      </c>
      <c r="I101" s="212" t="s">
        <v>54</v>
      </c>
      <c r="J101" s="212" t="s">
        <v>261</v>
      </c>
      <c r="K101" s="211"/>
    </row>
    <row r="102" spans="2:11" ht="17.25" customHeight="1">
      <c r="B102" s="210"/>
      <c r="C102" s="214" t="s">
        <v>262</v>
      </c>
      <c r="D102" s="214"/>
      <c r="E102" s="214"/>
      <c r="F102" s="215" t="s">
        <v>263</v>
      </c>
      <c r="G102" s="216"/>
      <c r="H102" s="214"/>
      <c r="I102" s="214"/>
      <c r="J102" s="214" t="s">
        <v>264</v>
      </c>
      <c r="K102" s="211"/>
    </row>
    <row r="103" spans="2:11" ht="5.25" customHeight="1">
      <c r="B103" s="210"/>
      <c r="C103" s="212"/>
      <c r="D103" s="212"/>
      <c r="E103" s="212"/>
      <c r="F103" s="212"/>
      <c r="G103" s="228"/>
      <c r="H103" s="212"/>
      <c r="I103" s="212"/>
      <c r="J103" s="212"/>
      <c r="K103" s="211"/>
    </row>
    <row r="104" spans="2:11" ht="15" customHeight="1">
      <c r="B104" s="210"/>
      <c r="C104" s="200" t="s">
        <v>50</v>
      </c>
      <c r="D104" s="217"/>
      <c r="E104" s="217"/>
      <c r="F104" s="219" t="s">
        <v>265</v>
      </c>
      <c r="G104" s="228"/>
      <c r="H104" s="200" t="s">
        <v>304</v>
      </c>
      <c r="I104" s="200" t="s">
        <v>267</v>
      </c>
      <c r="J104" s="200">
        <v>20</v>
      </c>
      <c r="K104" s="211"/>
    </row>
    <row r="105" spans="2:11" ht="15" customHeight="1">
      <c r="B105" s="210"/>
      <c r="C105" s="200" t="s">
        <v>268</v>
      </c>
      <c r="D105" s="200"/>
      <c r="E105" s="200"/>
      <c r="F105" s="219" t="s">
        <v>265</v>
      </c>
      <c r="G105" s="200"/>
      <c r="H105" s="200" t="s">
        <v>304</v>
      </c>
      <c r="I105" s="200" t="s">
        <v>267</v>
      </c>
      <c r="J105" s="200">
        <v>120</v>
      </c>
      <c r="K105" s="211"/>
    </row>
    <row r="106" spans="2:11" ht="15" customHeight="1">
      <c r="B106" s="220"/>
      <c r="C106" s="200" t="s">
        <v>270</v>
      </c>
      <c r="D106" s="200"/>
      <c r="E106" s="200"/>
      <c r="F106" s="219" t="s">
        <v>271</v>
      </c>
      <c r="G106" s="200"/>
      <c r="H106" s="200" t="s">
        <v>304</v>
      </c>
      <c r="I106" s="200" t="s">
        <v>267</v>
      </c>
      <c r="J106" s="200">
        <v>50</v>
      </c>
      <c r="K106" s="211"/>
    </row>
    <row r="107" spans="2:11" ht="15" customHeight="1">
      <c r="B107" s="220"/>
      <c r="C107" s="200" t="s">
        <v>273</v>
      </c>
      <c r="D107" s="200"/>
      <c r="E107" s="200"/>
      <c r="F107" s="219" t="s">
        <v>265</v>
      </c>
      <c r="G107" s="200"/>
      <c r="H107" s="200" t="s">
        <v>304</v>
      </c>
      <c r="I107" s="200" t="s">
        <v>275</v>
      </c>
      <c r="J107" s="200"/>
      <c r="K107" s="211"/>
    </row>
    <row r="108" spans="2:11" ht="15" customHeight="1">
      <c r="B108" s="220"/>
      <c r="C108" s="200" t="s">
        <v>284</v>
      </c>
      <c r="D108" s="200"/>
      <c r="E108" s="200"/>
      <c r="F108" s="219" t="s">
        <v>271</v>
      </c>
      <c r="G108" s="200"/>
      <c r="H108" s="200" t="s">
        <v>304</v>
      </c>
      <c r="I108" s="200" t="s">
        <v>267</v>
      </c>
      <c r="J108" s="200">
        <v>50</v>
      </c>
      <c r="K108" s="211"/>
    </row>
    <row r="109" spans="2:11" ht="15" customHeight="1">
      <c r="B109" s="220"/>
      <c r="C109" s="200" t="s">
        <v>292</v>
      </c>
      <c r="D109" s="200"/>
      <c r="E109" s="200"/>
      <c r="F109" s="219" t="s">
        <v>271</v>
      </c>
      <c r="G109" s="200"/>
      <c r="H109" s="200" t="s">
        <v>304</v>
      </c>
      <c r="I109" s="200" t="s">
        <v>267</v>
      </c>
      <c r="J109" s="200">
        <v>50</v>
      </c>
      <c r="K109" s="211"/>
    </row>
    <row r="110" spans="2:11" ht="15" customHeight="1">
      <c r="B110" s="220"/>
      <c r="C110" s="200" t="s">
        <v>290</v>
      </c>
      <c r="D110" s="200"/>
      <c r="E110" s="200"/>
      <c r="F110" s="219" t="s">
        <v>271</v>
      </c>
      <c r="G110" s="200"/>
      <c r="H110" s="200" t="s">
        <v>304</v>
      </c>
      <c r="I110" s="200" t="s">
        <v>267</v>
      </c>
      <c r="J110" s="200">
        <v>50</v>
      </c>
      <c r="K110" s="211"/>
    </row>
    <row r="111" spans="2:11" ht="15" customHeight="1">
      <c r="B111" s="220"/>
      <c r="C111" s="200" t="s">
        <v>50</v>
      </c>
      <c r="D111" s="200"/>
      <c r="E111" s="200"/>
      <c r="F111" s="219" t="s">
        <v>265</v>
      </c>
      <c r="G111" s="200"/>
      <c r="H111" s="200" t="s">
        <v>305</v>
      </c>
      <c r="I111" s="200" t="s">
        <v>267</v>
      </c>
      <c r="J111" s="200">
        <v>20</v>
      </c>
      <c r="K111" s="211"/>
    </row>
    <row r="112" spans="2:11" ht="15" customHeight="1">
      <c r="B112" s="220"/>
      <c r="C112" s="200" t="s">
        <v>306</v>
      </c>
      <c r="D112" s="200"/>
      <c r="E112" s="200"/>
      <c r="F112" s="219" t="s">
        <v>265</v>
      </c>
      <c r="G112" s="200"/>
      <c r="H112" s="200" t="s">
        <v>307</v>
      </c>
      <c r="I112" s="200" t="s">
        <v>267</v>
      </c>
      <c r="J112" s="200">
        <v>120</v>
      </c>
      <c r="K112" s="211"/>
    </row>
    <row r="113" spans="2:11" ht="15" customHeight="1">
      <c r="B113" s="220"/>
      <c r="C113" s="200" t="s">
        <v>35</v>
      </c>
      <c r="D113" s="200"/>
      <c r="E113" s="200"/>
      <c r="F113" s="219" t="s">
        <v>265</v>
      </c>
      <c r="G113" s="200"/>
      <c r="H113" s="200" t="s">
        <v>308</v>
      </c>
      <c r="I113" s="200" t="s">
        <v>299</v>
      </c>
      <c r="J113" s="200"/>
      <c r="K113" s="211"/>
    </row>
    <row r="114" spans="2:11" ht="15" customHeight="1">
      <c r="B114" s="220"/>
      <c r="C114" s="200" t="s">
        <v>45</v>
      </c>
      <c r="D114" s="200"/>
      <c r="E114" s="200"/>
      <c r="F114" s="219" t="s">
        <v>265</v>
      </c>
      <c r="G114" s="200"/>
      <c r="H114" s="200" t="s">
        <v>309</v>
      </c>
      <c r="I114" s="200" t="s">
        <v>299</v>
      </c>
      <c r="J114" s="200"/>
      <c r="K114" s="211"/>
    </row>
    <row r="115" spans="2:11" ht="15" customHeight="1">
      <c r="B115" s="220"/>
      <c r="C115" s="200" t="s">
        <v>54</v>
      </c>
      <c r="D115" s="200"/>
      <c r="E115" s="200"/>
      <c r="F115" s="219" t="s">
        <v>265</v>
      </c>
      <c r="G115" s="200"/>
      <c r="H115" s="200" t="s">
        <v>310</v>
      </c>
      <c r="I115" s="200" t="s">
        <v>311</v>
      </c>
      <c r="J115" s="200"/>
      <c r="K115" s="211"/>
    </row>
    <row r="116" spans="2:11" ht="15" customHeight="1">
      <c r="B116" s="223"/>
      <c r="C116" s="229"/>
      <c r="D116" s="229"/>
      <c r="E116" s="229"/>
      <c r="F116" s="229"/>
      <c r="G116" s="229"/>
      <c r="H116" s="229"/>
      <c r="I116" s="229"/>
      <c r="J116" s="229"/>
      <c r="K116" s="225"/>
    </row>
    <row r="117" spans="2:11" ht="18.75" customHeight="1">
      <c r="B117" s="230"/>
      <c r="C117" s="196"/>
      <c r="D117" s="196"/>
      <c r="E117" s="196"/>
      <c r="F117" s="231"/>
      <c r="G117" s="196"/>
      <c r="H117" s="196"/>
      <c r="I117" s="196"/>
      <c r="J117" s="196"/>
      <c r="K117" s="230"/>
    </row>
    <row r="118" spans="2:11" ht="18.75" customHeight="1">
      <c r="B118" s="206"/>
      <c r="C118" s="206"/>
      <c r="D118" s="206"/>
      <c r="E118" s="206"/>
      <c r="F118" s="206"/>
      <c r="G118" s="206"/>
      <c r="H118" s="206"/>
      <c r="I118" s="206"/>
      <c r="J118" s="206"/>
      <c r="K118" s="206"/>
    </row>
    <row r="119" spans="2:11" ht="7.5" customHeight="1">
      <c r="B119" s="232"/>
      <c r="C119" s="233"/>
      <c r="D119" s="233"/>
      <c r="E119" s="233"/>
      <c r="F119" s="233"/>
      <c r="G119" s="233"/>
      <c r="H119" s="233"/>
      <c r="I119" s="233"/>
      <c r="J119" s="233"/>
      <c r="K119" s="234"/>
    </row>
    <row r="120" spans="2:11" ht="45" customHeight="1">
      <c r="B120" s="235"/>
      <c r="C120" s="307" t="s">
        <v>312</v>
      </c>
      <c r="D120" s="307"/>
      <c r="E120" s="307"/>
      <c r="F120" s="307"/>
      <c r="G120" s="307"/>
      <c r="H120" s="307"/>
      <c r="I120" s="307"/>
      <c r="J120" s="307"/>
      <c r="K120" s="236"/>
    </row>
    <row r="121" spans="2:11" ht="17.25" customHeight="1">
      <c r="B121" s="237"/>
      <c r="C121" s="212" t="s">
        <v>259</v>
      </c>
      <c r="D121" s="212"/>
      <c r="E121" s="212"/>
      <c r="F121" s="212" t="s">
        <v>260</v>
      </c>
      <c r="G121" s="213"/>
      <c r="H121" s="212" t="s">
        <v>90</v>
      </c>
      <c r="I121" s="212" t="s">
        <v>54</v>
      </c>
      <c r="J121" s="212" t="s">
        <v>261</v>
      </c>
      <c r="K121" s="238"/>
    </row>
    <row r="122" spans="2:11" ht="17.25" customHeight="1">
      <c r="B122" s="237"/>
      <c r="C122" s="214" t="s">
        <v>262</v>
      </c>
      <c r="D122" s="214"/>
      <c r="E122" s="214"/>
      <c r="F122" s="215" t="s">
        <v>263</v>
      </c>
      <c r="G122" s="216"/>
      <c r="H122" s="214"/>
      <c r="I122" s="214"/>
      <c r="J122" s="214" t="s">
        <v>264</v>
      </c>
      <c r="K122" s="238"/>
    </row>
    <row r="123" spans="2:11" ht="5.25" customHeight="1">
      <c r="B123" s="239"/>
      <c r="C123" s="217"/>
      <c r="D123" s="217"/>
      <c r="E123" s="217"/>
      <c r="F123" s="217"/>
      <c r="G123" s="200"/>
      <c r="H123" s="217"/>
      <c r="I123" s="217"/>
      <c r="J123" s="217"/>
      <c r="K123" s="240"/>
    </row>
    <row r="124" spans="2:11" ht="15" customHeight="1">
      <c r="B124" s="239"/>
      <c r="C124" s="200" t="s">
        <v>268</v>
      </c>
      <c r="D124" s="217"/>
      <c r="E124" s="217"/>
      <c r="F124" s="219" t="s">
        <v>265</v>
      </c>
      <c r="G124" s="200"/>
      <c r="H124" s="200" t="s">
        <v>304</v>
      </c>
      <c r="I124" s="200" t="s">
        <v>267</v>
      </c>
      <c r="J124" s="200">
        <v>120</v>
      </c>
      <c r="K124" s="241"/>
    </row>
    <row r="125" spans="2:11" ht="15" customHeight="1">
      <c r="B125" s="239"/>
      <c r="C125" s="200" t="s">
        <v>313</v>
      </c>
      <c r="D125" s="200"/>
      <c r="E125" s="200"/>
      <c r="F125" s="219" t="s">
        <v>265</v>
      </c>
      <c r="G125" s="200"/>
      <c r="H125" s="200" t="s">
        <v>314</v>
      </c>
      <c r="I125" s="200" t="s">
        <v>267</v>
      </c>
      <c r="J125" s="200" t="s">
        <v>315</v>
      </c>
      <c r="K125" s="241"/>
    </row>
    <row r="126" spans="2:11" ht="15" customHeight="1">
      <c r="B126" s="239"/>
      <c r="C126" s="200" t="s">
        <v>214</v>
      </c>
      <c r="D126" s="200"/>
      <c r="E126" s="200"/>
      <c r="F126" s="219" t="s">
        <v>265</v>
      </c>
      <c r="G126" s="200"/>
      <c r="H126" s="200" t="s">
        <v>316</v>
      </c>
      <c r="I126" s="200" t="s">
        <v>267</v>
      </c>
      <c r="J126" s="200" t="s">
        <v>315</v>
      </c>
      <c r="K126" s="241"/>
    </row>
    <row r="127" spans="2:11" ht="15" customHeight="1">
      <c r="B127" s="239"/>
      <c r="C127" s="200" t="s">
        <v>276</v>
      </c>
      <c r="D127" s="200"/>
      <c r="E127" s="200"/>
      <c r="F127" s="219" t="s">
        <v>271</v>
      </c>
      <c r="G127" s="200"/>
      <c r="H127" s="200" t="s">
        <v>277</v>
      </c>
      <c r="I127" s="200" t="s">
        <v>267</v>
      </c>
      <c r="J127" s="200">
        <v>15</v>
      </c>
      <c r="K127" s="241"/>
    </row>
    <row r="128" spans="2:11" ht="15" customHeight="1">
      <c r="B128" s="239"/>
      <c r="C128" s="221" t="s">
        <v>278</v>
      </c>
      <c r="D128" s="221"/>
      <c r="E128" s="221"/>
      <c r="F128" s="222" t="s">
        <v>271</v>
      </c>
      <c r="G128" s="221"/>
      <c r="H128" s="221" t="s">
        <v>279</v>
      </c>
      <c r="I128" s="221" t="s">
        <v>267</v>
      </c>
      <c r="J128" s="221">
        <v>15</v>
      </c>
      <c r="K128" s="241"/>
    </row>
    <row r="129" spans="2:11" ht="15" customHeight="1">
      <c r="B129" s="239"/>
      <c r="C129" s="221" t="s">
        <v>280</v>
      </c>
      <c r="D129" s="221"/>
      <c r="E129" s="221"/>
      <c r="F129" s="222" t="s">
        <v>271</v>
      </c>
      <c r="G129" s="221"/>
      <c r="H129" s="221" t="s">
        <v>281</v>
      </c>
      <c r="I129" s="221" t="s">
        <v>267</v>
      </c>
      <c r="J129" s="221">
        <v>20</v>
      </c>
      <c r="K129" s="241"/>
    </row>
    <row r="130" spans="2:11" ht="15" customHeight="1">
      <c r="B130" s="239"/>
      <c r="C130" s="221" t="s">
        <v>282</v>
      </c>
      <c r="D130" s="221"/>
      <c r="E130" s="221"/>
      <c r="F130" s="222" t="s">
        <v>271</v>
      </c>
      <c r="G130" s="221"/>
      <c r="H130" s="221" t="s">
        <v>283</v>
      </c>
      <c r="I130" s="221" t="s">
        <v>267</v>
      </c>
      <c r="J130" s="221">
        <v>20</v>
      </c>
      <c r="K130" s="241"/>
    </row>
    <row r="131" spans="2:11" ht="15" customHeight="1">
      <c r="B131" s="239"/>
      <c r="C131" s="200" t="s">
        <v>270</v>
      </c>
      <c r="D131" s="200"/>
      <c r="E131" s="200"/>
      <c r="F131" s="219" t="s">
        <v>271</v>
      </c>
      <c r="G131" s="200"/>
      <c r="H131" s="200" t="s">
        <v>304</v>
      </c>
      <c r="I131" s="200" t="s">
        <v>267</v>
      </c>
      <c r="J131" s="200">
        <v>50</v>
      </c>
      <c r="K131" s="241"/>
    </row>
    <row r="132" spans="2:11" ht="15" customHeight="1">
      <c r="B132" s="239"/>
      <c r="C132" s="200" t="s">
        <v>284</v>
      </c>
      <c r="D132" s="200"/>
      <c r="E132" s="200"/>
      <c r="F132" s="219" t="s">
        <v>271</v>
      </c>
      <c r="G132" s="200"/>
      <c r="H132" s="200" t="s">
        <v>304</v>
      </c>
      <c r="I132" s="200" t="s">
        <v>267</v>
      </c>
      <c r="J132" s="200">
        <v>50</v>
      </c>
      <c r="K132" s="241"/>
    </row>
    <row r="133" spans="2:11" ht="15" customHeight="1">
      <c r="B133" s="239"/>
      <c r="C133" s="200" t="s">
        <v>290</v>
      </c>
      <c r="D133" s="200"/>
      <c r="E133" s="200"/>
      <c r="F133" s="219" t="s">
        <v>271</v>
      </c>
      <c r="G133" s="200"/>
      <c r="H133" s="200" t="s">
        <v>304</v>
      </c>
      <c r="I133" s="200" t="s">
        <v>267</v>
      </c>
      <c r="J133" s="200">
        <v>50</v>
      </c>
      <c r="K133" s="241"/>
    </row>
    <row r="134" spans="2:11" ht="15" customHeight="1">
      <c r="B134" s="239"/>
      <c r="C134" s="200" t="s">
        <v>292</v>
      </c>
      <c r="D134" s="200"/>
      <c r="E134" s="200"/>
      <c r="F134" s="219" t="s">
        <v>271</v>
      </c>
      <c r="G134" s="200"/>
      <c r="H134" s="200" t="s">
        <v>304</v>
      </c>
      <c r="I134" s="200" t="s">
        <v>267</v>
      </c>
      <c r="J134" s="200">
        <v>50</v>
      </c>
      <c r="K134" s="241"/>
    </row>
    <row r="135" spans="2:11" ht="15" customHeight="1">
      <c r="B135" s="239"/>
      <c r="C135" s="200" t="s">
        <v>95</v>
      </c>
      <c r="D135" s="200"/>
      <c r="E135" s="200"/>
      <c r="F135" s="219" t="s">
        <v>271</v>
      </c>
      <c r="G135" s="200"/>
      <c r="H135" s="200" t="s">
        <v>317</v>
      </c>
      <c r="I135" s="200" t="s">
        <v>267</v>
      </c>
      <c r="J135" s="200">
        <v>255</v>
      </c>
      <c r="K135" s="241"/>
    </row>
    <row r="136" spans="2:11" ht="15" customHeight="1">
      <c r="B136" s="239"/>
      <c r="C136" s="200" t="s">
        <v>294</v>
      </c>
      <c r="D136" s="200"/>
      <c r="E136" s="200"/>
      <c r="F136" s="219" t="s">
        <v>265</v>
      </c>
      <c r="G136" s="200"/>
      <c r="H136" s="200" t="s">
        <v>318</v>
      </c>
      <c r="I136" s="200" t="s">
        <v>296</v>
      </c>
      <c r="J136" s="200"/>
      <c r="K136" s="241"/>
    </row>
    <row r="137" spans="2:11" ht="15" customHeight="1">
      <c r="B137" s="239"/>
      <c r="C137" s="200" t="s">
        <v>297</v>
      </c>
      <c r="D137" s="200"/>
      <c r="E137" s="200"/>
      <c r="F137" s="219" t="s">
        <v>265</v>
      </c>
      <c r="G137" s="200"/>
      <c r="H137" s="200" t="s">
        <v>319</v>
      </c>
      <c r="I137" s="200" t="s">
        <v>299</v>
      </c>
      <c r="J137" s="200"/>
      <c r="K137" s="241"/>
    </row>
    <row r="138" spans="2:11" ht="15" customHeight="1">
      <c r="B138" s="239"/>
      <c r="C138" s="200" t="s">
        <v>300</v>
      </c>
      <c r="D138" s="200"/>
      <c r="E138" s="200"/>
      <c r="F138" s="219" t="s">
        <v>265</v>
      </c>
      <c r="G138" s="200"/>
      <c r="H138" s="200" t="s">
        <v>300</v>
      </c>
      <c r="I138" s="200" t="s">
        <v>299</v>
      </c>
      <c r="J138" s="200"/>
      <c r="K138" s="241"/>
    </row>
    <row r="139" spans="2:11" ht="15" customHeight="1">
      <c r="B139" s="239"/>
      <c r="C139" s="200" t="s">
        <v>35</v>
      </c>
      <c r="D139" s="200"/>
      <c r="E139" s="200"/>
      <c r="F139" s="219" t="s">
        <v>265</v>
      </c>
      <c r="G139" s="200"/>
      <c r="H139" s="200" t="s">
        <v>320</v>
      </c>
      <c r="I139" s="200" t="s">
        <v>299</v>
      </c>
      <c r="J139" s="200"/>
      <c r="K139" s="241"/>
    </row>
    <row r="140" spans="2:11" ht="15" customHeight="1">
      <c r="B140" s="239"/>
      <c r="C140" s="200" t="s">
        <v>321</v>
      </c>
      <c r="D140" s="200"/>
      <c r="E140" s="200"/>
      <c r="F140" s="219" t="s">
        <v>265</v>
      </c>
      <c r="G140" s="200"/>
      <c r="H140" s="200" t="s">
        <v>322</v>
      </c>
      <c r="I140" s="200" t="s">
        <v>299</v>
      </c>
      <c r="J140" s="200"/>
      <c r="K140" s="241"/>
    </row>
    <row r="141" spans="2:11" ht="15" customHeight="1">
      <c r="B141" s="242"/>
      <c r="C141" s="243"/>
      <c r="D141" s="243"/>
      <c r="E141" s="243"/>
      <c r="F141" s="243"/>
      <c r="G141" s="243"/>
      <c r="H141" s="243"/>
      <c r="I141" s="243"/>
      <c r="J141" s="243"/>
      <c r="K141" s="244"/>
    </row>
    <row r="142" spans="2:11" ht="18.75" customHeight="1">
      <c r="B142" s="196"/>
      <c r="C142" s="196"/>
      <c r="D142" s="196"/>
      <c r="E142" s="196"/>
      <c r="F142" s="231"/>
      <c r="G142" s="196"/>
      <c r="H142" s="196"/>
      <c r="I142" s="196"/>
      <c r="J142" s="196"/>
      <c r="K142" s="196"/>
    </row>
    <row r="143" spans="2:11" ht="18.75" customHeight="1">
      <c r="B143" s="206"/>
      <c r="C143" s="206"/>
      <c r="D143" s="206"/>
      <c r="E143" s="206"/>
      <c r="F143" s="206"/>
      <c r="G143" s="206"/>
      <c r="H143" s="206"/>
      <c r="I143" s="206"/>
      <c r="J143" s="206"/>
      <c r="K143" s="206"/>
    </row>
    <row r="144" spans="2:11" ht="7.5" customHeight="1">
      <c r="B144" s="207"/>
      <c r="C144" s="208"/>
      <c r="D144" s="208"/>
      <c r="E144" s="208"/>
      <c r="F144" s="208"/>
      <c r="G144" s="208"/>
      <c r="H144" s="208"/>
      <c r="I144" s="208"/>
      <c r="J144" s="208"/>
      <c r="K144" s="209"/>
    </row>
    <row r="145" spans="2:11" ht="45" customHeight="1">
      <c r="B145" s="210"/>
      <c r="C145" s="311" t="s">
        <v>323</v>
      </c>
      <c r="D145" s="311"/>
      <c r="E145" s="311"/>
      <c r="F145" s="311"/>
      <c r="G145" s="311"/>
      <c r="H145" s="311"/>
      <c r="I145" s="311"/>
      <c r="J145" s="311"/>
      <c r="K145" s="211"/>
    </row>
    <row r="146" spans="2:11" ht="17.25" customHeight="1">
      <c r="B146" s="210"/>
      <c r="C146" s="212" t="s">
        <v>259</v>
      </c>
      <c r="D146" s="212"/>
      <c r="E146" s="212"/>
      <c r="F146" s="212" t="s">
        <v>260</v>
      </c>
      <c r="G146" s="213"/>
      <c r="H146" s="212" t="s">
        <v>90</v>
      </c>
      <c r="I146" s="212" t="s">
        <v>54</v>
      </c>
      <c r="J146" s="212" t="s">
        <v>261</v>
      </c>
      <c r="K146" s="211"/>
    </row>
    <row r="147" spans="2:11" ht="17.25" customHeight="1">
      <c r="B147" s="210"/>
      <c r="C147" s="214" t="s">
        <v>262</v>
      </c>
      <c r="D147" s="214"/>
      <c r="E147" s="214"/>
      <c r="F147" s="215" t="s">
        <v>263</v>
      </c>
      <c r="G147" s="216"/>
      <c r="H147" s="214"/>
      <c r="I147" s="214"/>
      <c r="J147" s="214" t="s">
        <v>264</v>
      </c>
      <c r="K147" s="211"/>
    </row>
    <row r="148" spans="2:11" ht="5.25" customHeight="1">
      <c r="B148" s="220"/>
      <c r="C148" s="217"/>
      <c r="D148" s="217"/>
      <c r="E148" s="217"/>
      <c r="F148" s="217"/>
      <c r="G148" s="218"/>
      <c r="H148" s="217"/>
      <c r="I148" s="217"/>
      <c r="J148" s="217"/>
      <c r="K148" s="241"/>
    </row>
    <row r="149" spans="2:11" ht="15" customHeight="1">
      <c r="B149" s="220"/>
      <c r="C149" s="245" t="s">
        <v>268</v>
      </c>
      <c r="D149" s="200"/>
      <c r="E149" s="200"/>
      <c r="F149" s="246" t="s">
        <v>265</v>
      </c>
      <c r="G149" s="200"/>
      <c r="H149" s="245" t="s">
        <v>304</v>
      </c>
      <c r="I149" s="245" t="s">
        <v>267</v>
      </c>
      <c r="J149" s="245">
        <v>120</v>
      </c>
      <c r="K149" s="241"/>
    </row>
    <row r="150" spans="2:11" ht="15" customHeight="1">
      <c r="B150" s="220"/>
      <c r="C150" s="245" t="s">
        <v>313</v>
      </c>
      <c r="D150" s="200"/>
      <c r="E150" s="200"/>
      <c r="F150" s="246" t="s">
        <v>265</v>
      </c>
      <c r="G150" s="200"/>
      <c r="H150" s="245" t="s">
        <v>324</v>
      </c>
      <c r="I150" s="245" t="s">
        <v>267</v>
      </c>
      <c r="J150" s="245" t="s">
        <v>315</v>
      </c>
      <c r="K150" s="241"/>
    </row>
    <row r="151" spans="2:11" ht="15" customHeight="1">
      <c r="B151" s="220"/>
      <c r="C151" s="245" t="s">
        <v>214</v>
      </c>
      <c r="D151" s="200"/>
      <c r="E151" s="200"/>
      <c r="F151" s="246" t="s">
        <v>265</v>
      </c>
      <c r="G151" s="200"/>
      <c r="H151" s="245" t="s">
        <v>325</v>
      </c>
      <c r="I151" s="245" t="s">
        <v>267</v>
      </c>
      <c r="J151" s="245" t="s">
        <v>315</v>
      </c>
      <c r="K151" s="241"/>
    </row>
    <row r="152" spans="2:11" ht="15" customHeight="1">
      <c r="B152" s="220"/>
      <c r="C152" s="245" t="s">
        <v>270</v>
      </c>
      <c r="D152" s="200"/>
      <c r="E152" s="200"/>
      <c r="F152" s="246" t="s">
        <v>271</v>
      </c>
      <c r="G152" s="200"/>
      <c r="H152" s="245" t="s">
        <v>304</v>
      </c>
      <c r="I152" s="245" t="s">
        <v>267</v>
      </c>
      <c r="J152" s="245">
        <v>50</v>
      </c>
      <c r="K152" s="241"/>
    </row>
    <row r="153" spans="2:11" ht="15" customHeight="1">
      <c r="B153" s="220"/>
      <c r="C153" s="245" t="s">
        <v>273</v>
      </c>
      <c r="D153" s="200"/>
      <c r="E153" s="200"/>
      <c r="F153" s="246" t="s">
        <v>265</v>
      </c>
      <c r="G153" s="200"/>
      <c r="H153" s="245" t="s">
        <v>304</v>
      </c>
      <c r="I153" s="245" t="s">
        <v>275</v>
      </c>
      <c r="J153" s="245"/>
      <c r="K153" s="241"/>
    </row>
    <row r="154" spans="2:11" ht="15" customHeight="1">
      <c r="B154" s="220"/>
      <c r="C154" s="245" t="s">
        <v>284</v>
      </c>
      <c r="D154" s="200"/>
      <c r="E154" s="200"/>
      <c r="F154" s="246" t="s">
        <v>271</v>
      </c>
      <c r="G154" s="200"/>
      <c r="H154" s="245" t="s">
        <v>304</v>
      </c>
      <c r="I154" s="245" t="s">
        <v>267</v>
      </c>
      <c r="J154" s="245">
        <v>50</v>
      </c>
      <c r="K154" s="241"/>
    </row>
    <row r="155" spans="2:11" ht="15" customHeight="1">
      <c r="B155" s="220"/>
      <c r="C155" s="245" t="s">
        <v>292</v>
      </c>
      <c r="D155" s="200"/>
      <c r="E155" s="200"/>
      <c r="F155" s="246" t="s">
        <v>271</v>
      </c>
      <c r="G155" s="200"/>
      <c r="H155" s="245" t="s">
        <v>304</v>
      </c>
      <c r="I155" s="245" t="s">
        <v>267</v>
      </c>
      <c r="J155" s="245">
        <v>50</v>
      </c>
      <c r="K155" s="241"/>
    </row>
    <row r="156" spans="2:11" ht="15" customHeight="1">
      <c r="B156" s="220"/>
      <c r="C156" s="245" t="s">
        <v>290</v>
      </c>
      <c r="D156" s="200"/>
      <c r="E156" s="200"/>
      <c r="F156" s="246" t="s">
        <v>271</v>
      </c>
      <c r="G156" s="200"/>
      <c r="H156" s="245" t="s">
        <v>304</v>
      </c>
      <c r="I156" s="245" t="s">
        <v>267</v>
      </c>
      <c r="J156" s="245">
        <v>50</v>
      </c>
      <c r="K156" s="241"/>
    </row>
    <row r="157" spans="2:11" ht="15" customHeight="1">
      <c r="B157" s="220"/>
      <c r="C157" s="245" t="s">
        <v>84</v>
      </c>
      <c r="D157" s="200"/>
      <c r="E157" s="200"/>
      <c r="F157" s="246" t="s">
        <v>265</v>
      </c>
      <c r="G157" s="200"/>
      <c r="H157" s="245" t="s">
        <v>326</v>
      </c>
      <c r="I157" s="245" t="s">
        <v>267</v>
      </c>
      <c r="J157" s="245" t="s">
        <v>327</v>
      </c>
      <c r="K157" s="241"/>
    </row>
    <row r="158" spans="2:11" ht="15" customHeight="1">
      <c r="B158" s="220"/>
      <c r="C158" s="245" t="s">
        <v>328</v>
      </c>
      <c r="D158" s="200"/>
      <c r="E158" s="200"/>
      <c r="F158" s="246" t="s">
        <v>265</v>
      </c>
      <c r="G158" s="200"/>
      <c r="H158" s="245" t="s">
        <v>329</v>
      </c>
      <c r="I158" s="245" t="s">
        <v>299</v>
      </c>
      <c r="J158" s="245"/>
      <c r="K158" s="241"/>
    </row>
    <row r="159" spans="2:11" ht="15" customHeight="1">
      <c r="B159" s="247"/>
      <c r="C159" s="229"/>
      <c r="D159" s="229"/>
      <c r="E159" s="229"/>
      <c r="F159" s="229"/>
      <c r="G159" s="229"/>
      <c r="H159" s="229"/>
      <c r="I159" s="229"/>
      <c r="J159" s="229"/>
      <c r="K159" s="248"/>
    </row>
    <row r="160" spans="2:11" ht="18.75" customHeight="1">
      <c r="B160" s="196"/>
      <c r="C160" s="200"/>
      <c r="D160" s="200"/>
      <c r="E160" s="200"/>
      <c r="F160" s="219"/>
      <c r="G160" s="200"/>
      <c r="H160" s="200"/>
      <c r="I160" s="200"/>
      <c r="J160" s="200"/>
      <c r="K160" s="196"/>
    </row>
    <row r="161" spans="2:11" ht="18.75" customHeight="1">
      <c r="B161" s="206"/>
      <c r="C161" s="206"/>
      <c r="D161" s="206"/>
      <c r="E161" s="206"/>
      <c r="F161" s="206"/>
      <c r="G161" s="206"/>
      <c r="H161" s="206"/>
      <c r="I161" s="206"/>
      <c r="J161" s="206"/>
      <c r="K161" s="206"/>
    </row>
    <row r="162" spans="2:11" ht="7.5" customHeight="1">
      <c r="B162" s="188"/>
      <c r="C162" s="189"/>
      <c r="D162" s="189"/>
      <c r="E162" s="189"/>
      <c r="F162" s="189"/>
      <c r="G162" s="189"/>
      <c r="H162" s="189"/>
      <c r="I162" s="189"/>
      <c r="J162" s="189"/>
      <c r="K162" s="190"/>
    </row>
    <row r="163" spans="2:11" ht="45" customHeight="1">
      <c r="B163" s="191"/>
      <c r="C163" s="307" t="s">
        <v>330</v>
      </c>
      <c r="D163" s="307"/>
      <c r="E163" s="307"/>
      <c r="F163" s="307"/>
      <c r="G163" s="307"/>
      <c r="H163" s="307"/>
      <c r="I163" s="307"/>
      <c r="J163" s="307"/>
      <c r="K163" s="192"/>
    </row>
    <row r="164" spans="2:11" ht="17.25" customHeight="1">
      <c r="B164" s="191"/>
      <c r="C164" s="212" t="s">
        <v>259</v>
      </c>
      <c r="D164" s="212"/>
      <c r="E164" s="212"/>
      <c r="F164" s="212" t="s">
        <v>260</v>
      </c>
      <c r="G164" s="249"/>
      <c r="H164" s="250" t="s">
        <v>90</v>
      </c>
      <c r="I164" s="250" t="s">
        <v>54</v>
      </c>
      <c r="J164" s="212" t="s">
        <v>261</v>
      </c>
      <c r="K164" s="192"/>
    </row>
    <row r="165" spans="2:11" ht="17.25" customHeight="1">
      <c r="B165" s="193"/>
      <c r="C165" s="214" t="s">
        <v>262</v>
      </c>
      <c r="D165" s="214"/>
      <c r="E165" s="214"/>
      <c r="F165" s="215" t="s">
        <v>263</v>
      </c>
      <c r="G165" s="251"/>
      <c r="H165" s="252"/>
      <c r="I165" s="252"/>
      <c r="J165" s="214" t="s">
        <v>264</v>
      </c>
      <c r="K165" s="194"/>
    </row>
    <row r="166" spans="2:11" ht="5.25" customHeight="1">
      <c r="B166" s="220"/>
      <c r="C166" s="217"/>
      <c r="D166" s="217"/>
      <c r="E166" s="217"/>
      <c r="F166" s="217"/>
      <c r="G166" s="218"/>
      <c r="H166" s="217"/>
      <c r="I166" s="217"/>
      <c r="J166" s="217"/>
      <c r="K166" s="241"/>
    </row>
    <row r="167" spans="2:11" ht="15" customHeight="1">
      <c r="B167" s="220"/>
      <c r="C167" s="200" t="s">
        <v>268</v>
      </c>
      <c r="D167" s="200"/>
      <c r="E167" s="200"/>
      <c r="F167" s="219" t="s">
        <v>265</v>
      </c>
      <c r="G167" s="200"/>
      <c r="H167" s="200" t="s">
        <v>304</v>
      </c>
      <c r="I167" s="200" t="s">
        <v>267</v>
      </c>
      <c r="J167" s="200">
        <v>120</v>
      </c>
      <c r="K167" s="241"/>
    </row>
    <row r="168" spans="2:11" ht="15" customHeight="1">
      <c r="B168" s="220"/>
      <c r="C168" s="200" t="s">
        <v>313</v>
      </c>
      <c r="D168" s="200"/>
      <c r="E168" s="200"/>
      <c r="F168" s="219" t="s">
        <v>265</v>
      </c>
      <c r="G168" s="200"/>
      <c r="H168" s="200" t="s">
        <v>314</v>
      </c>
      <c r="I168" s="200" t="s">
        <v>267</v>
      </c>
      <c r="J168" s="200" t="s">
        <v>315</v>
      </c>
      <c r="K168" s="241"/>
    </row>
    <row r="169" spans="2:11" ht="15" customHeight="1">
      <c r="B169" s="220"/>
      <c r="C169" s="200" t="s">
        <v>214</v>
      </c>
      <c r="D169" s="200"/>
      <c r="E169" s="200"/>
      <c r="F169" s="219" t="s">
        <v>265</v>
      </c>
      <c r="G169" s="200"/>
      <c r="H169" s="200" t="s">
        <v>331</v>
      </c>
      <c r="I169" s="200" t="s">
        <v>267</v>
      </c>
      <c r="J169" s="200" t="s">
        <v>315</v>
      </c>
      <c r="K169" s="241"/>
    </row>
    <row r="170" spans="2:11" ht="15" customHeight="1">
      <c r="B170" s="220"/>
      <c r="C170" s="200" t="s">
        <v>270</v>
      </c>
      <c r="D170" s="200"/>
      <c r="E170" s="200"/>
      <c r="F170" s="219" t="s">
        <v>271</v>
      </c>
      <c r="G170" s="200"/>
      <c r="H170" s="200" t="s">
        <v>331</v>
      </c>
      <c r="I170" s="200" t="s">
        <v>267</v>
      </c>
      <c r="J170" s="200">
        <v>50</v>
      </c>
      <c r="K170" s="241"/>
    </row>
    <row r="171" spans="2:11" ht="15" customHeight="1">
      <c r="B171" s="220"/>
      <c r="C171" s="200" t="s">
        <v>273</v>
      </c>
      <c r="D171" s="200"/>
      <c r="E171" s="200"/>
      <c r="F171" s="219" t="s">
        <v>265</v>
      </c>
      <c r="G171" s="200"/>
      <c r="H171" s="200" t="s">
        <v>331</v>
      </c>
      <c r="I171" s="200" t="s">
        <v>275</v>
      </c>
      <c r="J171" s="200"/>
      <c r="K171" s="241"/>
    </row>
    <row r="172" spans="2:11" ht="15" customHeight="1">
      <c r="B172" s="220"/>
      <c r="C172" s="200" t="s">
        <v>284</v>
      </c>
      <c r="D172" s="200"/>
      <c r="E172" s="200"/>
      <c r="F172" s="219" t="s">
        <v>271</v>
      </c>
      <c r="G172" s="200"/>
      <c r="H172" s="200" t="s">
        <v>331</v>
      </c>
      <c r="I172" s="200" t="s">
        <v>267</v>
      </c>
      <c r="J172" s="200">
        <v>50</v>
      </c>
      <c r="K172" s="241"/>
    </row>
    <row r="173" spans="2:11" ht="15" customHeight="1">
      <c r="B173" s="220"/>
      <c r="C173" s="200" t="s">
        <v>292</v>
      </c>
      <c r="D173" s="200"/>
      <c r="E173" s="200"/>
      <c r="F173" s="219" t="s">
        <v>271</v>
      </c>
      <c r="G173" s="200"/>
      <c r="H173" s="200" t="s">
        <v>331</v>
      </c>
      <c r="I173" s="200" t="s">
        <v>267</v>
      </c>
      <c r="J173" s="200">
        <v>50</v>
      </c>
      <c r="K173" s="241"/>
    </row>
    <row r="174" spans="2:11" ht="15" customHeight="1">
      <c r="B174" s="220"/>
      <c r="C174" s="200" t="s">
        <v>290</v>
      </c>
      <c r="D174" s="200"/>
      <c r="E174" s="200"/>
      <c r="F174" s="219" t="s">
        <v>271</v>
      </c>
      <c r="G174" s="200"/>
      <c r="H174" s="200" t="s">
        <v>331</v>
      </c>
      <c r="I174" s="200" t="s">
        <v>267</v>
      </c>
      <c r="J174" s="200">
        <v>50</v>
      </c>
      <c r="K174" s="241"/>
    </row>
    <row r="175" spans="2:11" ht="15" customHeight="1">
      <c r="B175" s="220"/>
      <c r="C175" s="200" t="s">
        <v>89</v>
      </c>
      <c r="D175" s="200"/>
      <c r="E175" s="200"/>
      <c r="F175" s="219" t="s">
        <v>265</v>
      </c>
      <c r="G175" s="200"/>
      <c r="H175" s="200" t="s">
        <v>332</v>
      </c>
      <c r="I175" s="200" t="s">
        <v>333</v>
      </c>
      <c r="J175" s="200"/>
      <c r="K175" s="241"/>
    </row>
    <row r="176" spans="2:11" ht="15" customHeight="1">
      <c r="B176" s="220"/>
      <c r="C176" s="200" t="s">
        <v>54</v>
      </c>
      <c r="D176" s="200"/>
      <c r="E176" s="200"/>
      <c r="F176" s="219" t="s">
        <v>265</v>
      </c>
      <c r="G176" s="200"/>
      <c r="H176" s="200" t="s">
        <v>334</v>
      </c>
      <c r="I176" s="200" t="s">
        <v>335</v>
      </c>
      <c r="J176" s="200">
        <v>1</v>
      </c>
      <c r="K176" s="241"/>
    </row>
    <row r="177" spans="2:11" ht="15" customHeight="1">
      <c r="B177" s="220"/>
      <c r="C177" s="200" t="s">
        <v>50</v>
      </c>
      <c r="D177" s="200"/>
      <c r="E177" s="200"/>
      <c r="F177" s="219" t="s">
        <v>265</v>
      </c>
      <c r="G177" s="200"/>
      <c r="H177" s="200" t="s">
        <v>336</v>
      </c>
      <c r="I177" s="200" t="s">
        <v>267</v>
      </c>
      <c r="J177" s="200">
        <v>20</v>
      </c>
      <c r="K177" s="241"/>
    </row>
    <row r="178" spans="2:11" ht="15" customHeight="1">
      <c r="B178" s="220"/>
      <c r="C178" s="200" t="s">
        <v>90</v>
      </c>
      <c r="D178" s="200"/>
      <c r="E178" s="200"/>
      <c r="F178" s="219" t="s">
        <v>265</v>
      </c>
      <c r="G178" s="200"/>
      <c r="H178" s="200" t="s">
        <v>337</v>
      </c>
      <c r="I178" s="200" t="s">
        <v>267</v>
      </c>
      <c r="J178" s="200">
        <v>255</v>
      </c>
      <c r="K178" s="241"/>
    </row>
    <row r="179" spans="2:11" ht="15" customHeight="1">
      <c r="B179" s="220"/>
      <c r="C179" s="200" t="s">
        <v>91</v>
      </c>
      <c r="D179" s="200"/>
      <c r="E179" s="200"/>
      <c r="F179" s="219" t="s">
        <v>265</v>
      </c>
      <c r="G179" s="200"/>
      <c r="H179" s="200" t="s">
        <v>230</v>
      </c>
      <c r="I179" s="200" t="s">
        <v>267</v>
      </c>
      <c r="J179" s="200">
        <v>10</v>
      </c>
      <c r="K179" s="241"/>
    </row>
    <row r="180" spans="2:11" ht="15" customHeight="1">
      <c r="B180" s="220"/>
      <c r="C180" s="200" t="s">
        <v>92</v>
      </c>
      <c r="D180" s="200"/>
      <c r="E180" s="200"/>
      <c r="F180" s="219" t="s">
        <v>265</v>
      </c>
      <c r="G180" s="200"/>
      <c r="H180" s="200" t="s">
        <v>338</v>
      </c>
      <c r="I180" s="200" t="s">
        <v>299</v>
      </c>
      <c r="J180" s="200"/>
      <c r="K180" s="241"/>
    </row>
    <row r="181" spans="2:11" ht="15" customHeight="1">
      <c r="B181" s="220"/>
      <c r="C181" s="200" t="s">
        <v>339</v>
      </c>
      <c r="D181" s="200"/>
      <c r="E181" s="200"/>
      <c r="F181" s="219" t="s">
        <v>265</v>
      </c>
      <c r="G181" s="200"/>
      <c r="H181" s="200" t="s">
        <v>340</v>
      </c>
      <c r="I181" s="200" t="s">
        <v>299</v>
      </c>
      <c r="J181" s="200"/>
      <c r="K181" s="241"/>
    </row>
    <row r="182" spans="2:11" ht="15" customHeight="1">
      <c r="B182" s="220"/>
      <c r="C182" s="200" t="s">
        <v>328</v>
      </c>
      <c r="D182" s="200"/>
      <c r="E182" s="200"/>
      <c r="F182" s="219" t="s">
        <v>265</v>
      </c>
      <c r="G182" s="200"/>
      <c r="H182" s="200" t="s">
        <v>341</v>
      </c>
      <c r="I182" s="200" t="s">
        <v>299</v>
      </c>
      <c r="J182" s="200"/>
      <c r="K182" s="241"/>
    </row>
    <row r="183" spans="2:11" ht="15" customHeight="1">
      <c r="B183" s="220"/>
      <c r="C183" s="200" t="s">
        <v>94</v>
      </c>
      <c r="D183" s="200"/>
      <c r="E183" s="200"/>
      <c r="F183" s="219" t="s">
        <v>271</v>
      </c>
      <c r="G183" s="200"/>
      <c r="H183" s="200" t="s">
        <v>342</v>
      </c>
      <c r="I183" s="200" t="s">
        <v>267</v>
      </c>
      <c r="J183" s="200">
        <v>50</v>
      </c>
      <c r="K183" s="241"/>
    </row>
    <row r="184" spans="2:11" ht="15" customHeight="1">
      <c r="B184" s="220"/>
      <c r="C184" s="200" t="s">
        <v>343</v>
      </c>
      <c r="D184" s="200"/>
      <c r="E184" s="200"/>
      <c r="F184" s="219" t="s">
        <v>271</v>
      </c>
      <c r="G184" s="200"/>
      <c r="H184" s="200" t="s">
        <v>344</v>
      </c>
      <c r="I184" s="200" t="s">
        <v>345</v>
      </c>
      <c r="J184" s="200"/>
      <c r="K184" s="241"/>
    </row>
    <row r="185" spans="2:11" ht="15" customHeight="1">
      <c r="B185" s="220"/>
      <c r="C185" s="200" t="s">
        <v>346</v>
      </c>
      <c r="D185" s="200"/>
      <c r="E185" s="200"/>
      <c r="F185" s="219" t="s">
        <v>271</v>
      </c>
      <c r="G185" s="200"/>
      <c r="H185" s="200" t="s">
        <v>347</v>
      </c>
      <c r="I185" s="200" t="s">
        <v>345</v>
      </c>
      <c r="J185" s="200"/>
      <c r="K185" s="241"/>
    </row>
    <row r="186" spans="2:11" ht="15" customHeight="1">
      <c r="B186" s="220"/>
      <c r="C186" s="200" t="s">
        <v>348</v>
      </c>
      <c r="D186" s="200"/>
      <c r="E186" s="200"/>
      <c r="F186" s="219" t="s">
        <v>271</v>
      </c>
      <c r="G186" s="200"/>
      <c r="H186" s="200" t="s">
        <v>349</v>
      </c>
      <c r="I186" s="200" t="s">
        <v>345</v>
      </c>
      <c r="J186" s="200"/>
      <c r="K186" s="241"/>
    </row>
    <row r="187" spans="2:11" ht="15" customHeight="1">
      <c r="B187" s="220"/>
      <c r="C187" s="253" t="s">
        <v>350</v>
      </c>
      <c r="D187" s="200"/>
      <c r="E187" s="200"/>
      <c r="F187" s="219" t="s">
        <v>271</v>
      </c>
      <c r="G187" s="200"/>
      <c r="H187" s="200" t="s">
        <v>351</v>
      </c>
      <c r="I187" s="200" t="s">
        <v>352</v>
      </c>
      <c r="J187" s="254" t="s">
        <v>353</v>
      </c>
      <c r="K187" s="241"/>
    </row>
    <row r="188" spans="2:11" ht="15" customHeight="1">
      <c r="B188" s="220"/>
      <c r="C188" s="205" t="s">
        <v>39</v>
      </c>
      <c r="D188" s="200"/>
      <c r="E188" s="200"/>
      <c r="F188" s="219" t="s">
        <v>265</v>
      </c>
      <c r="G188" s="200"/>
      <c r="H188" s="196" t="s">
        <v>354</v>
      </c>
      <c r="I188" s="200" t="s">
        <v>355</v>
      </c>
      <c r="J188" s="200"/>
      <c r="K188" s="241"/>
    </row>
    <row r="189" spans="2:11" ht="15" customHeight="1">
      <c r="B189" s="220"/>
      <c r="C189" s="205" t="s">
        <v>356</v>
      </c>
      <c r="D189" s="200"/>
      <c r="E189" s="200"/>
      <c r="F189" s="219" t="s">
        <v>265</v>
      </c>
      <c r="G189" s="200"/>
      <c r="H189" s="200" t="s">
        <v>357</v>
      </c>
      <c r="I189" s="200" t="s">
        <v>299</v>
      </c>
      <c r="J189" s="200"/>
      <c r="K189" s="241"/>
    </row>
    <row r="190" spans="2:11" ht="15" customHeight="1">
      <c r="B190" s="220"/>
      <c r="C190" s="205" t="s">
        <v>358</v>
      </c>
      <c r="D190" s="200"/>
      <c r="E190" s="200"/>
      <c r="F190" s="219" t="s">
        <v>265</v>
      </c>
      <c r="G190" s="200"/>
      <c r="H190" s="200" t="s">
        <v>359</v>
      </c>
      <c r="I190" s="200" t="s">
        <v>299</v>
      </c>
      <c r="J190" s="200"/>
      <c r="K190" s="241"/>
    </row>
    <row r="191" spans="2:11" ht="15" customHeight="1">
      <c r="B191" s="220"/>
      <c r="C191" s="205" t="s">
        <v>360</v>
      </c>
      <c r="D191" s="200"/>
      <c r="E191" s="200"/>
      <c r="F191" s="219" t="s">
        <v>271</v>
      </c>
      <c r="G191" s="200"/>
      <c r="H191" s="200" t="s">
        <v>361</v>
      </c>
      <c r="I191" s="200" t="s">
        <v>299</v>
      </c>
      <c r="J191" s="200"/>
      <c r="K191" s="241"/>
    </row>
    <row r="192" spans="2:11" ht="15" customHeight="1">
      <c r="B192" s="247"/>
      <c r="C192" s="255"/>
      <c r="D192" s="229"/>
      <c r="E192" s="229"/>
      <c r="F192" s="229"/>
      <c r="G192" s="229"/>
      <c r="H192" s="229"/>
      <c r="I192" s="229"/>
      <c r="J192" s="229"/>
      <c r="K192" s="248"/>
    </row>
    <row r="193" spans="2:11" ht="18.75" customHeight="1">
      <c r="B193" s="196"/>
      <c r="C193" s="200"/>
      <c r="D193" s="200"/>
      <c r="E193" s="200"/>
      <c r="F193" s="219"/>
      <c r="G193" s="200"/>
      <c r="H193" s="200"/>
      <c r="I193" s="200"/>
      <c r="J193" s="200"/>
      <c r="K193" s="196"/>
    </row>
    <row r="194" spans="2:11" ht="18.75" customHeight="1">
      <c r="B194" s="196"/>
      <c r="C194" s="200"/>
      <c r="D194" s="200"/>
      <c r="E194" s="200"/>
      <c r="F194" s="219"/>
      <c r="G194" s="200"/>
      <c r="H194" s="200"/>
      <c r="I194" s="200"/>
      <c r="J194" s="200"/>
      <c r="K194" s="196"/>
    </row>
    <row r="195" spans="2:11" ht="18.75" customHeight="1">
      <c r="B195" s="206"/>
      <c r="C195" s="206"/>
      <c r="D195" s="206"/>
      <c r="E195" s="206"/>
      <c r="F195" s="206"/>
      <c r="G195" s="206"/>
      <c r="H195" s="206"/>
      <c r="I195" s="206"/>
      <c r="J195" s="206"/>
      <c r="K195" s="206"/>
    </row>
    <row r="196" spans="2:11">
      <c r="B196" s="188"/>
      <c r="C196" s="189"/>
      <c r="D196" s="189"/>
      <c r="E196" s="189"/>
      <c r="F196" s="189"/>
      <c r="G196" s="189"/>
      <c r="H196" s="189"/>
      <c r="I196" s="189"/>
      <c r="J196" s="189"/>
      <c r="K196" s="190"/>
    </row>
    <row r="197" spans="2:11" ht="21">
      <c r="B197" s="191"/>
      <c r="C197" s="307" t="s">
        <v>362</v>
      </c>
      <c r="D197" s="307"/>
      <c r="E197" s="307"/>
      <c r="F197" s="307"/>
      <c r="G197" s="307"/>
      <c r="H197" s="307"/>
      <c r="I197" s="307"/>
      <c r="J197" s="307"/>
      <c r="K197" s="192"/>
    </row>
    <row r="198" spans="2:11" ht="25.5" customHeight="1">
      <c r="B198" s="191"/>
      <c r="C198" s="256" t="s">
        <v>363</v>
      </c>
      <c r="D198" s="256"/>
      <c r="E198" s="256"/>
      <c r="F198" s="256" t="s">
        <v>364</v>
      </c>
      <c r="G198" s="257"/>
      <c r="H198" s="312" t="s">
        <v>365</v>
      </c>
      <c r="I198" s="312"/>
      <c r="J198" s="312"/>
      <c r="K198" s="192"/>
    </row>
    <row r="199" spans="2:11" ht="5.25" customHeight="1">
      <c r="B199" s="220"/>
      <c r="C199" s="217"/>
      <c r="D199" s="217"/>
      <c r="E199" s="217"/>
      <c r="F199" s="217"/>
      <c r="G199" s="200"/>
      <c r="H199" s="217"/>
      <c r="I199" s="217"/>
      <c r="J199" s="217"/>
      <c r="K199" s="241"/>
    </row>
    <row r="200" spans="2:11" ht="15" customHeight="1">
      <c r="B200" s="220"/>
      <c r="C200" s="200" t="s">
        <v>355</v>
      </c>
      <c r="D200" s="200"/>
      <c r="E200" s="200"/>
      <c r="F200" s="219" t="s">
        <v>40</v>
      </c>
      <c r="G200" s="200"/>
      <c r="H200" s="309" t="s">
        <v>366</v>
      </c>
      <c r="I200" s="309"/>
      <c r="J200" s="309"/>
      <c r="K200" s="241"/>
    </row>
    <row r="201" spans="2:11" ht="15" customHeight="1">
      <c r="B201" s="220"/>
      <c r="C201" s="226"/>
      <c r="D201" s="200"/>
      <c r="E201" s="200"/>
      <c r="F201" s="219" t="s">
        <v>41</v>
      </c>
      <c r="G201" s="200"/>
      <c r="H201" s="309" t="s">
        <v>367</v>
      </c>
      <c r="I201" s="309"/>
      <c r="J201" s="309"/>
      <c r="K201" s="241"/>
    </row>
    <row r="202" spans="2:11" ht="15" customHeight="1">
      <c r="B202" s="220"/>
      <c r="C202" s="226"/>
      <c r="D202" s="200"/>
      <c r="E202" s="200"/>
      <c r="F202" s="219" t="s">
        <v>44</v>
      </c>
      <c r="G202" s="200"/>
      <c r="H202" s="309" t="s">
        <v>368</v>
      </c>
      <c r="I202" s="309"/>
      <c r="J202" s="309"/>
      <c r="K202" s="241"/>
    </row>
    <row r="203" spans="2:11" ht="15" customHeight="1">
      <c r="B203" s="220"/>
      <c r="C203" s="200"/>
      <c r="D203" s="200"/>
      <c r="E203" s="200"/>
      <c r="F203" s="219" t="s">
        <v>42</v>
      </c>
      <c r="G203" s="200"/>
      <c r="H203" s="309" t="s">
        <v>369</v>
      </c>
      <c r="I203" s="309"/>
      <c r="J203" s="309"/>
      <c r="K203" s="241"/>
    </row>
    <row r="204" spans="2:11" ht="15" customHeight="1">
      <c r="B204" s="220"/>
      <c r="C204" s="200"/>
      <c r="D204" s="200"/>
      <c r="E204" s="200"/>
      <c r="F204" s="219" t="s">
        <v>43</v>
      </c>
      <c r="G204" s="200"/>
      <c r="H204" s="309" t="s">
        <v>370</v>
      </c>
      <c r="I204" s="309"/>
      <c r="J204" s="309"/>
      <c r="K204" s="241"/>
    </row>
    <row r="205" spans="2:11" ht="15" customHeight="1">
      <c r="B205" s="220"/>
      <c r="C205" s="200"/>
      <c r="D205" s="200"/>
      <c r="E205" s="200"/>
      <c r="F205" s="219"/>
      <c r="G205" s="200"/>
      <c r="H205" s="200"/>
      <c r="I205" s="200"/>
      <c r="J205" s="200"/>
      <c r="K205" s="241"/>
    </row>
    <row r="206" spans="2:11" ht="15" customHeight="1">
      <c r="B206" s="220"/>
      <c r="C206" s="200" t="s">
        <v>311</v>
      </c>
      <c r="D206" s="200"/>
      <c r="E206" s="200"/>
      <c r="F206" s="219" t="s">
        <v>73</v>
      </c>
      <c r="G206" s="200"/>
      <c r="H206" s="309" t="s">
        <v>371</v>
      </c>
      <c r="I206" s="309"/>
      <c r="J206" s="309"/>
      <c r="K206" s="241"/>
    </row>
    <row r="207" spans="2:11" ht="15" customHeight="1">
      <c r="B207" s="220"/>
      <c r="C207" s="226"/>
      <c r="D207" s="200"/>
      <c r="E207" s="200"/>
      <c r="F207" s="219" t="s">
        <v>208</v>
      </c>
      <c r="G207" s="200"/>
      <c r="H207" s="309" t="s">
        <v>209</v>
      </c>
      <c r="I207" s="309"/>
      <c r="J207" s="309"/>
      <c r="K207" s="241"/>
    </row>
    <row r="208" spans="2:11" ht="15" customHeight="1">
      <c r="B208" s="220"/>
      <c r="C208" s="200"/>
      <c r="D208" s="200"/>
      <c r="E208" s="200"/>
      <c r="F208" s="219" t="s">
        <v>206</v>
      </c>
      <c r="G208" s="200"/>
      <c r="H208" s="309" t="s">
        <v>372</v>
      </c>
      <c r="I208" s="309"/>
      <c r="J208" s="309"/>
      <c r="K208" s="241"/>
    </row>
    <row r="209" spans="2:11" ht="15" customHeight="1">
      <c r="B209" s="258"/>
      <c r="C209" s="226"/>
      <c r="D209" s="226"/>
      <c r="E209" s="226"/>
      <c r="F209" s="219" t="s">
        <v>210</v>
      </c>
      <c r="G209" s="205"/>
      <c r="H209" s="313" t="s">
        <v>211</v>
      </c>
      <c r="I209" s="313"/>
      <c r="J209" s="313"/>
      <c r="K209" s="259"/>
    </row>
    <row r="210" spans="2:11" ht="15" customHeight="1">
      <c r="B210" s="258"/>
      <c r="C210" s="226"/>
      <c r="D210" s="226"/>
      <c r="E210" s="226"/>
      <c r="F210" s="219" t="s">
        <v>212</v>
      </c>
      <c r="G210" s="205"/>
      <c r="H210" s="313" t="s">
        <v>373</v>
      </c>
      <c r="I210" s="313"/>
      <c r="J210" s="313"/>
      <c r="K210" s="259"/>
    </row>
    <row r="211" spans="2:11" ht="15" customHeight="1">
      <c r="B211" s="258"/>
      <c r="C211" s="226"/>
      <c r="D211" s="226"/>
      <c r="E211" s="226"/>
      <c r="F211" s="260"/>
      <c r="G211" s="205"/>
      <c r="H211" s="261"/>
      <c r="I211" s="261"/>
      <c r="J211" s="261"/>
      <c r="K211" s="259"/>
    </row>
    <row r="212" spans="2:11" ht="15" customHeight="1">
      <c r="B212" s="258"/>
      <c r="C212" s="200" t="s">
        <v>335</v>
      </c>
      <c r="D212" s="226"/>
      <c r="E212" s="226"/>
      <c r="F212" s="219">
        <v>1</v>
      </c>
      <c r="G212" s="205"/>
      <c r="H212" s="313" t="s">
        <v>374</v>
      </c>
      <c r="I212" s="313"/>
      <c r="J212" s="313"/>
      <c r="K212" s="259"/>
    </row>
    <row r="213" spans="2:11" ht="15" customHeight="1">
      <c r="B213" s="258"/>
      <c r="C213" s="226"/>
      <c r="D213" s="226"/>
      <c r="E213" s="226"/>
      <c r="F213" s="219">
        <v>2</v>
      </c>
      <c r="G213" s="205"/>
      <c r="H213" s="313" t="s">
        <v>375</v>
      </c>
      <c r="I213" s="313"/>
      <c r="J213" s="313"/>
      <c r="K213" s="259"/>
    </row>
    <row r="214" spans="2:11" ht="15" customHeight="1">
      <c r="B214" s="258"/>
      <c r="C214" s="226"/>
      <c r="D214" s="226"/>
      <c r="E214" s="226"/>
      <c r="F214" s="219">
        <v>3</v>
      </c>
      <c r="G214" s="205"/>
      <c r="H214" s="313" t="s">
        <v>376</v>
      </c>
      <c r="I214" s="313"/>
      <c r="J214" s="313"/>
      <c r="K214" s="259"/>
    </row>
    <row r="215" spans="2:11" ht="15" customHeight="1">
      <c r="B215" s="258"/>
      <c r="C215" s="226"/>
      <c r="D215" s="226"/>
      <c r="E215" s="226"/>
      <c r="F215" s="219">
        <v>4</v>
      </c>
      <c r="G215" s="205"/>
      <c r="H215" s="313" t="s">
        <v>377</v>
      </c>
      <c r="I215" s="313"/>
      <c r="J215" s="313"/>
      <c r="K215" s="259"/>
    </row>
    <row r="216" spans="2:11" ht="12.75" customHeight="1">
      <c r="B216" s="262"/>
      <c r="C216" s="263"/>
      <c r="D216" s="263"/>
      <c r="E216" s="263"/>
      <c r="F216" s="263"/>
      <c r="G216" s="263"/>
      <c r="H216" s="263"/>
      <c r="I216" s="263"/>
      <c r="J216" s="263"/>
      <c r="K216" s="264"/>
    </row>
  </sheetData>
  <sheetProtection formatCells="0" formatColumns="0" formatRows="0" insertColumns="0" insertRows="0" insertHyperlinks="0" deleteColumns="0" deleteRows="0" sort="0" autoFilter="0" pivotTables="0"/>
  <mergeCells count="77"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ageMargins left="0.59027779999999996" right="0.59027779999999996" top="0.59027779999999996" bottom="0.59027779999999996" header="0" footer="0"/>
  <pageSetup paperSize="9" scale="7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Rekapitulace stavby</vt:lpstr>
      <vt:lpstr>16021_02 - Reko Gymnázium...</vt:lpstr>
      <vt:lpstr>Pokyny pro vyplnění</vt:lpstr>
      <vt:lpstr>'16021_02 - Reko Gymnázium...'!Názvy_tisku</vt:lpstr>
      <vt:lpstr>'Rekapitulace stavby'!Názvy_tisku</vt:lpstr>
      <vt:lpstr>'16021_02 - Reko Gymnázium...'!Oblast_tisku</vt:lpstr>
      <vt:lpstr>'Pokyny pro vyplnění'!Oblast_tisku</vt:lpstr>
      <vt:lpstr>'Rekapitulace stavby'!Oblast_tisku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Matýsek-PC\Matýsek</dc:creator>
  <cp:lastModifiedBy>Loudová Šárka Mgr.</cp:lastModifiedBy>
  <dcterms:created xsi:type="dcterms:W3CDTF">2017-04-27T17:23:56Z</dcterms:created>
  <dcterms:modified xsi:type="dcterms:W3CDTF">2017-05-09T07:31:26Z</dcterms:modified>
</cp:coreProperties>
</file>