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b6ff609038bc0475/PRÁCE/Lázně Bělohrad - SOU/AKTUALIZACE ROZPOČTU 5/"/>
    </mc:Choice>
  </mc:AlternateContent>
  <bookViews>
    <workbookView xWindow="0" yWindow="0" windowWidth="28800" windowHeight="12585"/>
  </bookViews>
  <sheets>
    <sheet name="Rekapitulace stavby" sheetId="1" r:id="rId1"/>
    <sheet name="Budova  A - B - Budova A ..." sheetId="2" r:id="rId2"/>
    <sheet name="Budova  C- D - Budova   ..." sheetId="3" r:id="rId3"/>
    <sheet name="Elektro - Elektroinstalac..." sheetId="4" r:id="rId4"/>
    <sheet name="Pokyny pro vyplnění" sheetId="5" r:id="rId5"/>
    <sheet name="Elektroinstalace samostaný" sheetId="6" r:id="rId6"/>
  </sheets>
  <definedNames>
    <definedName name="_xlnm._FilterDatabase" localSheetId="1" hidden="1">'Budova  A - B - Budova A ...'!$C$101:$K$984</definedName>
    <definedName name="_xlnm._FilterDatabase" localSheetId="2" hidden="1">'Budova  C- D - Budova   ...'!$C$103:$K$732</definedName>
    <definedName name="_xlnm._FilterDatabase" localSheetId="3" hidden="1">'Elektro - Elektroinstalac...'!$C$77:$K$81</definedName>
    <definedName name="_xlnm.Print_Titles" localSheetId="1">'Budova  A - B - Budova A ...'!$101:$101</definedName>
    <definedName name="_xlnm.Print_Titles" localSheetId="2">'Budova  C- D - Budova   ...'!$103:$103</definedName>
    <definedName name="_xlnm.Print_Titles" localSheetId="3">'Elektro - Elektroinstalac...'!$77:$77</definedName>
    <definedName name="_xlnm.Print_Titles" localSheetId="0">'Rekapitulace stavby'!$49:$49</definedName>
    <definedName name="_xlnm.Print_Area" localSheetId="1">'Budova  A - B - Budova A ...'!$C$4:$J$36,'Budova  A - B - Budova A ...'!$C$42:$J$83,'Budova  A - B - Budova A ...'!$C$89:$K$984</definedName>
    <definedName name="_xlnm.Print_Area" localSheetId="2">'Budova  C- D - Budova   ...'!$C$4:$J$36,'Budova  C- D - Budova   ...'!$C$42:$J$85,'Budova  C- D - Budova   ...'!$C$91:$K$732</definedName>
    <definedName name="_xlnm.Print_Area" localSheetId="3">'Elektro - Elektroinstalac...'!$C$4:$J$36,'Elektro - Elektroinstalac...'!$C$42:$J$59,'Elektro - Elektroinstalac...'!$C$65:$K$81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52511"/>
</workbook>
</file>

<file path=xl/calcChain.xml><?xml version="1.0" encoding="utf-8"?>
<calcChain xmlns="http://schemas.openxmlformats.org/spreadsheetml/2006/main">
  <c r="G49" i="6" l="1"/>
  <c r="G50" i="6" s="1"/>
  <c r="G36" i="6"/>
  <c r="E36" i="6"/>
  <c r="G35" i="6"/>
  <c r="E35" i="6"/>
  <c r="G34" i="6"/>
  <c r="G30" i="6"/>
  <c r="E30" i="6"/>
  <c r="G29" i="6"/>
  <c r="E29" i="6"/>
  <c r="G25" i="6"/>
  <c r="E25" i="6"/>
  <c r="G24" i="6"/>
  <c r="E24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E5" i="6"/>
  <c r="E49" i="6" s="1"/>
  <c r="AY54" i="1"/>
  <c r="AX54" i="1"/>
  <c r="BI81" i="4"/>
  <c r="F34" i="4" s="1"/>
  <c r="BD54" i="1" s="1"/>
  <c r="BH81" i="4"/>
  <c r="F33" i="4" s="1"/>
  <c r="BC54" i="1" s="1"/>
  <c r="BG81" i="4"/>
  <c r="F32" i="4" s="1"/>
  <c r="BB54" i="1" s="1"/>
  <c r="BF81" i="4"/>
  <c r="J31" i="4" s="1"/>
  <c r="AW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BE81" i="4" s="1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J72" i="4" s="1"/>
  <c r="E7" i="4"/>
  <c r="E68" i="4" s="1"/>
  <c r="J732" i="3"/>
  <c r="J114" i="3"/>
  <c r="AY53" i="1"/>
  <c r="AX53" i="1"/>
  <c r="J84" i="3"/>
  <c r="BI731" i="3"/>
  <c r="BH731" i="3"/>
  <c r="BG731" i="3"/>
  <c r="BF731" i="3"/>
  <c r="T731" i="3"/>
  <c r="T730" i="3" s="1"/>
  <c r="R731" i="3"/>
  <c r="R730" i="3" s="1"/>
  <c r="P731" i="3"/>
  <c r="P730" i="3" s="1"/>
  <c r="BK731" i="3"/>
  <c r="BK730" i="3" s="1"/>
  <c r="J730" i="3" s="1"/>
  <c r="J83" i="3" s="1"/>
  <c r="J731" i="3"/>
  <c r="BE731" i="3" s="1"/>
  <c r="BI729" i="3"/>
  <c r="BH729" i="3"/>
  <c r="BG729" i="3"/>
  <c r="BF729" i="3"/>
  <c r="T729" i="3"/>
  <c r="T728" i="3" s="1"/>
  <c r="R729" i="3"/>
  <c r="R728" i="3" s="1"/>
  <c r="P729" i="3"/>
  <c r="P728" i="3" s="1"/>
  <c r="BK729" i="3"/>
  <c r="BK728" i="3" s="1"/>
  <c r="J728" i="3" s="1"/>
  <c r="J82" i="3" s="1"/>
  <c r="J729" i="3"/>
  <c r="BE729" i="3" s="1"/>
  <c r="BI727" i="3"/>
  <c r="BH727" i="3"/>
  <c r="BG727" i="3"/>
  <c r="BF727" i="3"/>
  <c r="T727" i="3"/>
  <c r="R727" i="3"/>
  <c r="P727" i="3"/>
  <c r="BK727" i="3"/>
  <c r="J727" i="3"/>
  <c r="BE727" i="3" s="1"/>
  <c r="BI726" i="3"/>
  <c r="BH726" i="3"/>
  <c r="BG726" i="3"/>
  <c r="BF726" i="3"/>
  <c r="T726" i="3"/>
  <c r="T725" i="3" s="1"/>
  <c r="R726" i="3"/>
  <c r="R725" i="3" s="1"/>
  <c r="R724" i="3" s="1"/>
  <c r="P726" i="3"/>
  <c r="P725" i="3" s="1"/>
  <c r="BK726" i="3"/>
  <c r="J726" i="3"/>
  <c r="BE726" i="3" s="1"/>
  <c r="BI723" i="3"/>
  <c r="BH723" i="3"/>
  <c r="BG723" i="3"/>
  <c r="BF723" i="3"/>
  <c r="T723" i="3"/>
  <c r="T722" i="3" s="1"/>
  <c r="R723" i="3"/>
  <c r="R722" i="3" s="1"/>
  <c r="P723" i="3"/>
  <c r="P722" i="3" s="1"/>
  <c r="BK723" i="3"/>
  <c r="BK722" i="3" s="1"/>
  <c r="J722" i="3" s="1"/>
  <c r="J79" i="3" s="1"/>
  <c r="J723" i="3"/>
  <c r="BE723" i="3" s="1"/>
  <c r="BI721" i="3"/>
  <c r="BH721" i="3"/>
  <c r="BG721" i="3"/>
  <c r="BF721" i="3"/>
  <c r="BE721" i="3"/>
  <c r="T721" i="3"/>
  <c r="R721" i="3"/>
  <c r="P721" i="3"/>
  <c r="BK721" i="3"/>
  <c r="J721" i="3"/>
  <c r="BI702" i="3"/>
  <c r="BH702" i="3"/>
  <c r="BG702" i="3"/>
  <c r="BF702" i="3"/>
  <c r="T702" i="3"/>
  <c r="T701" i="3" s="1"/>
  <c r="R702" i="3"/>
  <c r="R701" i="3" s="1"/>
  <c r="P702" i="3"/>
  <c r="BK702" i="3"/>
  <c r="J702" i="3"/>
  <c r="BE702" i="3" s="1"/>
  <c r="BI698" i="3"/>
  <c r="BH698" i="3"/>
  <c r="BG698" i="3"/>
  <c r="BF698" i="3"/>
  <c r="T698" i="3"/>
  <c r="R698" i="3"/>
  <c r="P698" i="3"/>
  <c r="BK698" i="3"/>
  <c r="J698" i="3"/>
  <c r="BE698" i="3" s="1"/>
  <c r="BI697" i="3"/>
  <c r="BH697" i="3"/>
  <c r="BG697" i="3"/>
  <c r="BF697" i="3"/>
  <c r="T697" i="3"/>
  <c r="R697" i="3"/>
  <c r="P697" i="3"/>
  <c r="BK697" i="3"/>
  <c r="J697" i="3"/>
  <c r="BE697" i="3" s="1"/>
  <c r="BI696" i="3"/>
  <c r="BH696" i="3"/>
  <c r="BG696" i="3"/>
  <c r="BF696" i="3"/>
  <c r="T696" i="3"/>
  <c r="R696" i="3"/>
  <c r="P696" i="3"/>
  <c r="BK696" i="3"/>
  <c r="J696" i="3"/>
  <c r="BE696" i="3" s="1"/>
  <c r="BI695" i="3"/>
  <c r="BH695" i="3"/>
  <c r="BG695" i="3"/>
  <c r="BF695" i="3"/>
  <c r="T695" i="3"/>
  <c r="R695" i="3"/>
  <c r="R694" i="3" s="1"/>
  <c r="P695" i="3"/>
  <c r="BK695" i="3"/>
  <c r="J695" i="3"/>
  <c r="BE695" i="3" s="1"/>
  <c r="BI693" i="3"/>
  <c r="BH693" i="3"/>
  <c r="BG693" i="3"/>
  <c r="BF693" i="3"/>
  <c r="BE693" i="3"/>
  <c r="T693" i="3"/>
  <c r="R693" i="3"/>
  <c r="P693" i="3"/>
  <c r="BK693" i="3"/>
  <c r="J693" i="3"/>
  <c r="BI692" i="3"/>
  <c r="BH692" i="3"/>
  <c r="BG692" i="3"/>
  <c r="BF692" i="3"/>
  <c r="T692" i="3"/>
  <c r="R692" i="3"/>
  <c r="P692" i="3"/>
  <c r="BK692" i="3"/>
  <c r="J692" i="3"/>
  <c r="BE692" i="3" s="1"/>
  <c r="BI690" i="3"/>
  <c r="BH690" i="3"/>
  <c r="BG690" i="3"/>
  <c r="BF690" i="3"/>
  <c r="BE690" i="3"/>
  <c r="T690" i="3"/>
  <c r="R690" i="3"/>
  <c r="P690" i="3"/>
  <c r="BK690" i="3"/>
  <c r="J690" i="3"/>
  <c r="BI687" i="3"/>
  <c r="BH687" i="3"/>
  <c r="BG687" i="3"/>
  <c r="BF687" i="3"/>
  <c r="T687" i="3"/>
  <c r="T686" i="3" s="1"/>
  <c r="R687" i="3"/>
  <c r="R686" i="3" s="1"/>
  <c r="P687" i="3"/>
  <c r="BK687" i="3"/>
  <c r="J687" i="3"/>
  <c r="BE687" i="3" s="1"/>
  <c r="BI685" i="3"/>
  <c r="BH685" i="3"/>
  <c r="BG685" i="3"/>
  <c r="BF685" i="3"/>
  <c r="T685" i="3"/>
  <c r="R685" i="3"/>
  <c r="P685" i="3"/>
  <c r="BK685" i="3"/>
  <c r="J685" i="3"/>
  <c r="BE685" i="3" s="1"/>
  <c r="BI684" i="3"/>
  <c r="BH684" i="3"/>
  <c r="BG684" i="3"/>
  <c r="BF684" i="3"/>
  <c r="T684" i="3"/>
  <c r="R684" i="3"/>
  <c r="P684" i="3"/>
  <c r="BK684" i="3"/>
  <c r="J684" i="3"/>
  <c r="BE684" i="3" s="1"/>
  <c r="BI682" i="3"/>
  <c r="BH682" i="3"/>
  <c r="BG682" i="3"/>
  <c r="BF682" i="3"/>
  <c r="T682" i="3"/>
  <c r="R682" i="3"/>
  <c r="P682" i="3"/>
  <c r="BK682" i="3"/>
  <c r="J682" i="3"/>
  <c r="BE682" i="3" s="1"/>
  <c r="BI681" i="3"/>
  <c r="BH681" i="3"/>
  <c r="BG681" i="3"/>
  <c r="BF681" i="3"/>
  <c r="T681" i="3"/>
  <c r="R681" i="3"/>
  <c r="P681" i="3"/>
  <c r="BK681" i="3"/>
  <c r="J681" i="3"/>
  <c r="BE681" i="3" s="1"/>
  <c r="BI680" i="3"/>
  <c r="BH680" i="3"/>
  <c r="BG680" i="3"/>
  <c r="BF680" i="3"/>
  <c r="T680" i="3"/>
  <c r="R680" i="3"/>
  <c r="P680" i="3"/>
  <c r="BK680" i="3"/>
  <c r="J680" i="3"/>
  <c r="BE680" i="3" s="1"/>
  <c r="BI675" i="3"/>
  <c r="BH675" i="3"/>
  <c r="BG675" i="3"/>
  <c r="BF675" i="3"/>
  <c r="T675" i="3"/>
  <c r="R675" i="3"/>
  <c r="P675" i="3"/>
  <c r="BK675" i="3"/>
  <c r="J675" i="3"/>
  <c r="BE675" i="3" s="1"/>
  <c r="BI673" i="3"/>
  <c r="BH673" i="3"/>
  <c r="BG673" i="3"/>
  <c r="BF673" i="3"/>
  <c r="T673" i="3"/>
  <c r="R673" i="3"/>
  <c r="P673" i="3"/>
  <c r="BK673" i="3"/>
  <c r="J673" i="3"/>
  <c r="BE673" i="3" s="1"/>
  <c r="BI672" i="3"/>
  <c r="BH672" i="3"/>
  <c r="BG672" i="3"/>
  <c r="BF672" i="3"/>
  <c r="T672" i="3"/>
  <c r="T671" i="3" s="1"/>
  <c r="R672" i="3"/>
  <c r="P672" i="3"/>
  <c r="BK672" i="3"/>
  <c r="J672" i="3"/>
  <c r="BE672" i="3" s="1"/>
  <c r="BI670" i="3"/>
  <c r="BH670" i="3"/>
  <c r="BG670" i="3"/>
  <c r="BF670" i="3"/>
  <c r="BE670" i="3"/>
  <c r="T670" i="3"/>
  <c r="R670" i="3"/>
  <c r="P670" i="3"/>
  <c r="BK670" i="3"/>
  <c r="J670" i="3"/>
  <c r="BI669" i="3"/>
  <c r="BH669" i="3"/>
  <c r="BG669" i="3"/>
  <c r="BF669" i="3"/>
  <c r="T669" i="3"/>
  <c r="R669" i="3"/>
  <c r="P669" i="3"/>
  <c r="BK669" i="3"/>
  <c r="J669" i="3"/>
  <c r="BE669" i="3" s="1"/>
  <c r="BI668" i="3"/>
  <c r="BH668" i="3"/>
  <c r="BG668" i="3"/>
  <c r="BF668" i="3"/>
  <c r="BE668" i="3"/>
  <c r="T668" i="3"/>
  <c r="R668" i="3"/>
  <c r="P668" i="3"/>
  <c r="BK668" i="3"/>
  <c r="J668" i="3"/>
  <c r="BI667" i="3"/>
  <c r="BH667" i="3"/>
  <c r="BG667" i="3"/>
  <c r="BF667" i="3"/>
  <c r="T667" i="3"/>
  <c r="R667" i="3"/>
  <c r="P667" i="3"/>
  <c r="BK667" i="3"/>
  <c r="J667" i="3"/>
  <c r="BE667" i="3" s="1"/>
  <c r="BI666" i="3"/>
  <c r="BH666" i="3"/>
  <c r="BG666" i="3"/>
  <c r="BF666" i="3"/>
  <c r="BE666" i="3"/>
  <c r="T666" i="3"/>
  <c r="R666" i="3"/>
  <c r="P666" i="3"/>
  <c r="BK666" i="3"/>
  <c r="J666" i="3"/>
  <c r="BI664" i="3"/>
  <c r="BH664" i="3"/>
  <c r="BG664" i="3"/>
  <c r="BF664" i="3"/>
  <c r="T664" i="3"/>
  <c r="R664" i="3"/>
  <c r="P664" i="3"/>
  <c r="BK664" i="3"/>
  <c r="J664" i="3"/>
  <c r="BE664" i="3" s="1"/>
  <c r="BI663" i="3"/>
  <c r="BH663" i="3"/>
  <c r="BG663" i="3"/>
  <c r="BF663" i="3"/>
  <c r="BE663" i="3"/>
  <c r="T663" i="3"/>
  <c r="R663" i="3"/>
  <c r="P663" i="3"/>
  <c r="BK663" i="3"/>
  <c r="J663" i="3"/>
  <c r="BI662" i="3"/>
  <c r="BH662" i="3"/>
  <c r="BG662" i="3"/>
  <c r="BF662" i="3"/>
  <c r="T662" i="3"/>
  <c r="R662" i="3"/>
  <c r="P662" i="3"/>
  <c r="BK662" i="3"/>
  <c r="J662" i="3"/>
  <c r="BE662" i="3" s="1"/>
  <c r="BI661" i="3"/>
  <c r="BH661" i="3"/>
  <c r="BG661" i="3"/>
  <c r="BF661" i="3"/>
  <c r="BE661" i="3"/>
  <c r="T661" i="3"/>
  <c r="R661" i="3"/>
  <c r="P661" i="3"/>
  <c r="BK661" i="3"/>
  <c r="J661" i="3"/>
  <c r="BI660" i="3"/>
  <c r="BH660" i="3"/>
  <c r="BG660" i="3"/>
  <c r="BF660" i="3"/>
  <c r="T660" i="3"/>
  <c r="R660" i="3"/>
  <c r="P660" i="3"/>
  <c r="BK660" i="3"/>
  <c r="J660" i="3"/>
  <c r="BE660" i="3" s="1"/>
  <c r="BI648" i="3"/>
  <c r="BH648" i="3"/>
  <c r="BG648" i="3"/>
  <c r="BF648" i="3"/>
  <c r="BE648" i="3"/>
  <c r="T648" i="3"/>
  <c r="R648" i="3"/>
  <c r="P648" i="3"/>
  <c r="BK648" i="3"/>
  <c r="J648" i="3"/>
  <c r="BI645" i="3"/>
  <c r="BH645" i="3"/>
  <c r="BG645" i="3"/>
  <c r="BF645" i="3"/>
  <c r="T645" i="3"/>
  <c r="R645" i="3"/>
  <c r="P645" i="3"/>
  <c r="BK645" i="3"/>
  <c r="J645" i="3"/>
  <c r="BE645" i="3" s="1"/>
  <c r="BI642" i="3"/>
  <c r="BH642" i="3"/>
  <c r="BG642" i="3"/>
  <c r="BF642" i="3"/>
  <c r="BE642" i="3"/>
  <c r="T642" i="3"/>
  <c r="R642" i="3"/>
  <c r="P642" i="3"/>
  <c r="BK642" i="3"/>
  <c r="J642" i="3"/>
  <c r="BI641" i="3"/>
  <c r="BH641" i="3"/>
  <c r="BG641" i="3"/>
  <c r="BF641" i="3"/>
  <c r="T641" i="3"/>
  <c r="R641" i="3"/>
  <c r="P641" i="3"/>
  <c r="BK641" i="3"/>
  <c r="J641" i="3"/>
  <c r="BE641" i="3" s="1"/>
  <c r="BI638" i="3"/>
  <c r="BH638" i="3"/>
  <c r="BG638" i="3"/>
  <c r="BF638" i="3"/>
  <c r="BE638" i="3"/>
  <c r="T638" i="3"/>
  <c r="R638" i="3"/>
  <c r="P638" i="3"/>
  <c r="BK638" i="3"/>
  <c r="J638" i="3"/>
  <c r="BI636" i="3"/>
  <c r="BH636" i="3"/>
  <c r="BG636" i="3"/>
  <c r="BF636" i="3"/>
  <c r="T636" i="3"/>
  <c r="R636" i="3"/>
  <c r="P636" i="3"/>
  <c r="BK636" i="3"/>
  <c r="J636" i="3"/>
  <c r="BE636" i="3" s="1"/>
  <c r="BI634" i="3"/>
  <c r="BH634" i="3"/>
  <c r="BG634" i="3"/>
  <c r="BF634" i="3"/>
  <c r="BE634" i="3"/>
  <c r="T634" i="3"/>
  <c r="R634" i="3"/>
  <c r="P634" i="3"/>
  <c r="BK634" i="3"/>
  <c r="J634" i="3"/>
  <c r="BI633" i="3"/>
  <c r="BH633" i="3"/>
  <c r="BG633" i="3"/>
  <c r="BF633" i="3"/>
  <c r="T633" i="3"/>
  <c r="R633" i="3"/>
  <c r="P633" i="3"/>
  <c r="BK633" i="3"/>
  <c r="J633" i="3"/>
  <c r="BE633" i="3" s="1"/>
  <c r="BI632" i="3"/>
  <c r="BH632" i="3"/>
  <c r="BG632" i="3"/>
  <c r="BF632" i="3"/>
  <c r="BE632" i="3"/>
  <c r="T632" i="3"/>
  <c r="R632" i="3"/>
  <c r="P632" i="3"/>
  <c r="BK632" i="3"/>
  <c r="J632" i="3"/>
  <c r="BI630" i="3"/>
  <c r="BH630" i="3"/>
  <c r="BG630" i="3"/>
  <c r="BF630" i="3"/>
  <c r="T630" i="3"/>
  <c r="R630" i="3"/>
  <c r="P630" i="3"/>
  <c r="BK630" i="3"/>
  <c r="J630" i="3"/>
  <c r="BE630" i="3" s="1"/>
  <c r="BI629" i="3"/>
  <c r="BH629" i="3"/>
  <c r="BG629" i="3"/>
  <c r="BF629" i="3"/>
  <c r="BE629" i="3"/>
  <c r="T629" i="3"/>
  <c r="R629" i="3"/>
  <c r="P629" i="3"/>
  <c r="BK629" i="3"/>
  <c r="J629" i="3"/>
  <c r="BI618" i="3"/>
  <c r="BH618" i="3"/>
  <c r="BG618" i="3"/>
  <c r="BF618" i="3"/>
  <c r="T618" i="3"/>
  <c r="R618" i="3"/>
  <c r="P618" i="3"/>
  <c r="BK618" i="3"/>
  <c r="J618" i="3"/>
  <c r="BE618" i="3" s="1"/>
  <c r="BI610" i="3"/>
  <c r="BH610" i="3"/>
  <c r="BG610" i="3"/>
  <c r="BF610" i="3"/>
  <c r="BE610" i="3"/>
  <c r="T610" i="3"/>
  <c r="R610" i="3"/>
  <c r="P610" i="3"/>
  <c r="BK610" i="3"/>
  <c r="J610" i="3"/>
  <c r="BI606" i="3"/>
  <c r="BH606" i="3"/>
  <c r="BG606" i="3"/>
  <c r="BF606" i="3"/>
  <c r="T606" i="3"/>
  <c r="R606" i="3"/>
  <c r="P606" i="3"/>
  <c r="BK606" i="3"/>
  <c r="J606" i="3"/>
  <c r="BE606" i="3" s="1"/>
  <c r="BI604" i="3"/>
  <c r="BH604" i="3"/>
  <c r="BG604" i="3"/>
  <c r="BF604" i="3"/>
  <c r="BE604" i="3"/>
  <c r="T604" i="3"/>
  <c r="R604" i="3"/>
  <c r="P604" i="3"/>
  <c r="BK604" i="3"/>
  <c r="J604" i="3"/>
  <c r="BI603" i="3"/>
  <c r="BH603" i="3"/>
  <c r="BG603" i="3"/>
  <c r="BF603" i="3"/>
  <c r="T603" i="3"/>
  <c r="R603" i="3"/>
  <c r="P603" i="3"/>
  <c r="BK603" i="3"/>
  <c r="J603" i="3"/>
  <c r="BE603" i="3" s="1"/>
  <c r="BI602" i="3"/>
  <c r="BH602" i="3"/>
  <c r="BG602" i="3"/>
  <c r="BF602" i="3"/>
  <c r="BE602" i="3"/>
  <c r="T602" i="3"/>
  <c r="R602" i="3"/>
  <c r="P602" i="3"/>
  <c r="BK602" i="3"/>
  <c r="J602" i="3"/>
  <c r="BI596" i="3"/>
  <c r="BH596" i="3"/>
  <c r="BG596" i="3"/>
  <c r="BF596" i="3"/>
  <c r="T596" i="3"/>
  <c r="R596" i="3"/>
  <c r="P596" i="3"/>
  <c r="BK596" i="3"/>
  <c r="J596" i="3"/>
  <c r="BE596" i="3" s="1"/>
  <c r="BI595" i="3"/>
  <c r="BH595" i="3"/>
  <c r="BG595" i="3"/>
  <c r="BF595" i="3"/>
  <c r="BE595" i="3"/>
  <c r="T595" i="3"/>
  <c r="R595" i="3"/>
  <c r="P595" i="3"/>
  <c r="BK595" i="3"/>
  <c r="J595" i="3"/>
  <c r="BI594" i="3"/>
  <c r="BH594" i="3"/>
  <c r="BG594" i="3"/>
  <c r="BF594" i="3"/>
  <c r="T594" i="3"/>
  <c r="R594" i="3"/>
  <c r="P594" i="3"/>
  <c r="BK594" i="3"/>
  <c r="J594" i="3"/>
  <c r="BE594" i="3" s="1"/>
  <c r="BI592" i="3"/>
  <c r="BH592" i="3"/>
  <c r="BG592" i="3"/>
  <c r="BF592" i="3"/>
  <c r="T592" i="3"/>
  <c r="R592" i="3"/>
  <c r="P592" i="3"/>
  <c r="BK592" i="3"/>
  <c r="J592" i="3"/>
  <c r="BE592" i="3" s="1"/>
  <c r="BI591" i="3"/>
  <c r="BH591" i="3"/>
  <c r="BG591" i="3"/>
  <c r="BF591" i="3"/>
  <c r="T591" i="3"/>
  <c r="R591" i="3"/>
  <c r="P591" i="3"/>
  <c r="BK591" i="3"/>
  <c r="J591" i="3"/>
  <c r="BE591" i="3" s="1"/>
  <c r="BI585" i="3"/>
  <c r="BH585" i="3"/>
  <c r="BG585" i="3"/>
  <c r="BF585" i="3"/>
  <c r="T585" i="3"/>
  <c r="R585" i="3"/>
  <c r="P585" i="3"/>
  <c r="BK585" i="3"/>
  <c r="J585" i="3"/>
  <c r="BE585" i="3" s="1"/>
  <c r="BI584" i="3"/>
  <c r="BH584" i="3"/>
  <c r="BG584" i="3"/>
  <c r="BF584" i="3"/>
  <c r="T584" i="3"/>
  <c r="R584" i="3"/>
  <c r="P584" i="3"/>
  <c r="BK584" i="3"/>
  <c r="J584" i="3"/>
  <c r="BE584" i="3" s="1"/>
  <c r="BI580" i="3"/>
  <c r="BH580" i="3"/>
  <c r="BG580" i="3"/>
  <c r="BF580" i="3"/>
  <c r="T580" i="3"/>
  <c r="R580" i="3"/>
  <c r="P580" i="3"/>
  <c r="BK580" i="3"/>
  <c r="J580" i="3"/>
  <c r="BE580" i="3" s="1"/>
  <c r="BI577" i="3"/>
  <c r="BH577" i="3"/>
  <c r="BG577" i="3"/>
  <c r="BF577" i="3"/>
  <c r="T577" i="3"/>
  <c r="R577" i="3"/>
  <c r="P577" i="3"/>
  <c r="BK577" i="3"/>
  <c r="J577" i="3"/>
  <c r="BE577" i="3" s="1"/>
  <c r="BI574" i="3"/>
  <c r="BH574" i="3"/>
  <c r="BG574" i="3"/>
  <c r="BF574" i="3"/>
  <c r="T574" i="3"/>
  <c r="R574" i="3"/>
  <c r="P574" i="3"/>
  <c r="BK574" i="3"/>
  <c r="J574" i="3"/>
  <c r="BE574" i="3" s="1"/>
  <c r="BI573" i="3"/>
  <c r="BH573" i="3"/>
  <c r="BG573" i="3"/>
  <c r="BF573" i="3"/>
  <c r="T573" i="3"/>
  <c r="R573" i="3"/>
  <c r="P573" i="3"/>
  <c r="BK573" i="3"/>
  <c r="J573" i="3"/>
  <c r="BE573" i="3" s="1"/>
  <c r="BI572" i="3"/>
  <c r="BH572" i="3"/>
  <c r="BG572" i="3"/>
  <c r="BF572" i="3"/>
  <c r="T572" i="3"/>
  <c r="R572" i="3"/>
  <c r="P572" i="3"/>
  <c r="BK572" i="3"/>
  <c r="J572" i="3"/>
  <c r="BE572" i="3" s="1"/>
  <c r="BI567" i="3"/>
  <c r="BH567" i="3"/>
  <c r="BG567" i="3"/>
  <c r="BF567" i="3"/>
  <c r="T567" i="3"/>
  <c r="R567" i="3"/>
  <c r="P567" i="3"/>
  <c r="BK567" i="3"/>
  <c r="J567" i="3"/>
  <c r="BE567" i="3" s="1"/>
  <c r="BI559" i="3"/>
  <c r="BH559" i="3"/>
  <c r="BG559" i="3"/>
  <c r="BF559" i="3"/>
  <c r="T559" i="3"/>
  <c r="R559" i="3"/>
  <c r="P559" i="3"/>
  <c r="BK559" i="3"/>
  <c r="J559" i="3"/>
  <c r="BE559" i="3" s="1"/>
  <c r="BI558" i="3"/>
  <c r="BH558" i="3"/>
  <c r="BG558" i="3"/>
  <c r="BF558" i="3"/>
  <c r="T558" i="3"/>
  <c r="R558" i="3"/>
  <c r="P558" i="3"/>
  <c r="BK558" i="3"/>
  <c r="J558" i="3"/>
  <c r="BE558" i="3" s="1"/>
  <c r="BI555" i="3"/>
  <c r="BH555" i="3"/>
  <c r="BG555" i="3"/>
  <c r="BF555" i="3"/>
  <c r="T555" i="3"/>
  <c r="R555" i="3"/>
  <c r="P555" i="3"/>
  <c r="BK555" i="3"/>
  <c r="J555" i="3"/>
  <c r="BE555" i="3" s="1"/>
  <c r="BI554" i="3"/>
  <c r="BH554" i="3"/>
  <c r="BG554" i="3"/>
  <c r="BF554" i="3"/>
  <c r="T554" i="3"/>
  <c r="R554" i="3"/>
  <c r="P554" i="3"/>
  <c r="BK554" i="3"/>
  <c r="J554" i="3"/>
  <c r="BE554" i="3" s="1"/>
  <c r="BI551" i="3"/>
  <c r="BH551" i="3"/>
  <c r="BG551" i="3"/>
  <c r="BF551" i="3"/>
  <c r="T551" i="3"/>
  <c r="R551" i="3"/>
  <c r="P551" i="3"/>
  <c r="BK551" i="3"/>
  <c r="J551" i="3"/>
  <c r="BE551" i="3" s="1"/>
  <c r="BI549" i="3"/>
  <c r="BH549" i="3"/>
  <c r="BG549" i="3"/>
  <c r="BF549" i="3"/>
  <c r="T549" i="3"/>
  <c r="R549" i="3"/>
  <c r="P549" i="3"/>
  <c r="BK549" i="3"/>
  <c r="J549" i="3"/>
  <c r="BE549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4" i="3"/>
  <c r="BH534" i="3"/>
  <c r="BG534" i="3"/>
  <c r="BF534" i="3"/>
  <c r="T534" i="3"/>
  <c r="R534" i="3"/>
  <c r="P534" i="3"/>
  <c r="BK534" i="3"/>
  <c r="J534" i="3"/>
  <c r="BE534" i="3" s="1"/>
  <c r="BI533" i="3"/>
  <c r="BH533" i="3"/>
  <c r="BG533" i="3"/>
  <c r="BF533" i="3"/>
  <c r="T533" i="3"/>
  <c r="R533" i="3"/>
  <c r="P533" i="3"/>
  <c r="BK533" i="3"/>
  <c r="J533" i="3"/>
  <c r="BE533" i="3" s="1"/>
  <c r="BI531" i="3"/>
  <c r="BH531" i="3"/>
  <c r="BG531" i="3"/>
  <c r="BF531" i="3"/>
  <c r="T531" i="3"/>
  <c r="R531" i="3"/>
  <c r="P531" i="3"/>
  <c r="BK531" i="3"/>
  <c r="J531" i="3"/>
  <c r="BE531" i="3" s="1"/>
  <c r="BI529" i="3"/>
  <c r="BH529" i="3"/>
  <c r="BG529" i="3"/>
  <c r="BF529" i="3"/>
  <c r="T529" i="3"/>
  <c r="R529" i="3"/>
  <c r="R528" i="3" s="1"/>
  <c r="P529" i="3"/>
  <c r="BK529" i="3"/>
  <c r="J529" i="3"/>
  <c r="BE529" i="3" s="1"/>
  <c r="BI527" i="3"/>
  <c r="BH527" i="3"/>
  <c r="BG527" i="3"/>
  <c r="BF527" i="3"/>
  <c r="BE527" i="3"/>
  <c r="T527" i="3"/>
  <c r="R527" i="3"/>
  <c r="P527" i="3"/>
  <c r="BK527" i="3"/>
  <c r="J527" i="3"/>
  <c r="BI525" i="3"/>
  <c r="BH525" i="3"/>
  <c r="BG525" i="3"/>
  <c r="BF525" i="3"/>
  <c r="T525" i="3"/>
  <c r="R525" i="3"/>
  <c r="P525" i="3"/>
  <c r="BK525" i="3"/>
  <c r="J525" i="3"/>
  <c r="BE525" i="3" s="1"/>
  <c r="BI523" i="3"/>
  <c r="BH523" i="3"/>
  <c r="BG523" i="3"/>
  <c r="BF523" i="3"/>
  <c r="BE523" i="3"/>
  <c r="T523" i="3"/>
  <c r="R523" i="3"/>
  <c r="P523" i="3"/>
  <c r="BK523" i="3"/>
  <c r="J523" i="3"/>
  <c r="BI521" i="3"/>
  <c r="BH521" i="3"/>
  <c r="BG521" i="3"/>
  <c r="BF521" i="3"/>
  <c r="BE521" i="3"/>
  <c r="T521" i="3"/>
  <c r="R521" i="3"/>
  <c r="P521" i="3"/>
  <c r="BK521" i="3"/>
  <c r="J521" i="3"/>
  <c r="BI520" i="3"/>
  <c r="BH520" i="3"/>
  <c r="BG520" i="3"/>
  <c r="BF520" i="3"/>
  <c r="BE520" i="3"/>
  <c r="T520" i="3"/>
  <c r="R520" i="3"/>
  <c r="P520" i="3"/>
  <c r="BK520" i="3"/>
  <c r="J520" i="3"/>
  <c r="BI519" i="3"/>
  <c r="BH519" i="3"/>
  <c r="BG519" i="3"/>
  <c r="BF519" i="3"/>
  <c r="BE519" i="3"/>
  <c r="T519" i="3"/>
  <c r="R519" i="3"/>
  <c r="P519" i="3"/>
  <c r="BK519" i="3"/>
  <c r="J519" i="3"/>
  <c r="BI511" i="3"/>
  <c r="BH511" i="3"/>
  <c r="BG511" i="3"/>
  <c r="BF511" i="3"/>
  <c r="BE511" i="3"/>
  <c r="T511" i="3"/>
  <c r="R511" i="3"/>
  <c r="P511" i="3"/>
  <c r="BK511" i="3"/>
  <c r="J511" i="3"/>
  <c r="BI504" i="3"/>
  <c r="BH504" i="3"/>
  <c r="BG504" i="3"/>
  <c r="BF504" i="3"/>
  <c r="BE504" i="3"/>
  <c r="T504" i="3"/>
  <c r="R504" i="3"/>
  <c r="P504" i="3"/>
  <c r="BK504" i="3"/>
  <c r="J504" i="3"/>
  <c r="BI503" i="3"/>
  <c r="BH503" i="3"/>
  <c r="BG503" i="3"/>
  <c r="BF503" i="3"/>
  <c r="BE503" i="3"/>
  <c r="T503" i="3"/>
  <c r="R503" i="3"/>
  <c r="P503" i="3"/>
  <c r="BK503" i="3"/>
  <c r="J503" i="3"/>
  <c r="BI501" i="3"/>
  <c r="BH501" i="3"/>
  <c r="BG501" i="3"/>
  <c r="BF501" i="3"/>
  <c r="BE501" i="3"/>
  <c r="T501" i="3"/>
  <c r="R501" i="3"/>
  <c r="P501" i="3"/>
  <c r="BK501" i="3"/>
  <c r="J501" i="3"/>
  <c r="BI497" i="3"/>
  <c r="BH497" i="3"/>
  <c r="BG497" i="3"/>
  <c r="BF497" i="3"/>
  <c r="BE497" i="3"/>
  <c r="T497" i="3"/>
  <c r="R497" i="3"/>
  <c r="P497" i="3"/>
  <c r="BK497" i="3"/>
  <c r="J497" i="3"/>
  <c r="BI495" i="3"/>
  <c r="BH495" i="3"/>
  <c r="BG495" i="3"/>
  <c r="BF495" i="3"/>
  <c r="BE495" i="3"/>
  <c r="T495" i="3"/>
  <c r="R495" i="3"/>
  <c r="P495" i="3"/>
  <c r="BK495" i="3"/>
  <c r="J495" i="3"/>
  <c r="BI494" i="3"/>
  <c r="BH494" i="3"/>
  <c r="BG494" i="3"/>
  <c r="BF494" i="3"/>
  <c r="BE494" i="3"/>
  <c r="T494" i="3"/>
  <c r="R494" i="3"/>
  <c r="P494" i="3"/>
  <c r="BK494" i="3"/>
  <c r="J494" i="3"/>
  <c r="BI492" i="3"/>
  <c r="BH492" i="3"/>
  <c r="BG492" i="3"/>
  <c r="BF492" i="3"/>
  <c r="BE492" i="3"/>
  <c r="T492" i="3"/>
  <c r="R492" i="3"/>
  <c r="P492" i="3"/>
  <c r="BK492" i="3"/>
  <c r="J492" i="3"/>
  <c r="BI491" i="3"/>
  <c r="BH491" i="3"/>
  <c r="BG491" i="3"/>
  <c r="BF491" i="3"/>
  <c r="BE491" i="3"/>
  <c r="T491" i="3"/>
  <c r="R491" i="3"/>
  <c r="P491" i="3"/>
  <c r="BK491" i="3"/>
  <c r="J491" i="3"/>
  <c r="BI489" i="3"/>
  <c r="BH489" i="3"/>
  <c r="BG489" i="3"/>
  <c r="BF489" i="3"/>
  <c r="BE489" i="3"/>
  <c r="T489" i="3"/>
  <c r="R489" i="3"/>
  <c r="P489" i="3"/>
  <c r="BK489" i="3"/>
  <c r="J489" i="3"/>
  <c r="BI488" i="3"/>
  <c r="BH488" i="3"/>
  <c r="BG488" i="3"/>
  <c r="BF488" i="3"/>
  <c r="BE488" i="3"/>
  <c r="T488" i="3"/>
  <c r="R488" i="3"/>
  <c r="P488" i="3"/>
  <c r="BK488" i="3"/>
  <c r="J488" i="3"/>
  <c r="BI487" i="3"/>
  <c r="BH487" i="3"/>
  <c r="BG487" i="3"/>
  <c r="BF487" i="3"/>
  <c r="BE487" i="3"/>
  <c r="T487" i="3"/>
  <c r="R487" i="3"/>
  <c r="R486" i="3" s="1"/>
  <c r="P487" i="3"/>
  <c r="P486" i="3" s="1"/>
  <c r="BK487" i="3"/>
  <c r="J487" i="3"/>
  <c r="BI485" i="3"/>
  <c r="BH485" i="3"/>
  <c r="BG485" i="3"/>
  <c r="BF485" i="3"/>
  <c r="T485" i="3"/>
  <c r="R485" i="3"/>
  <c r="P485" i="3"/>
  <c r="BK485" i="3"/>
  <c r="J485" i="3"/>
  <c r="BE485" i="3" s="1"/>
  <c r="BI484" i="3"/>
  <c r="BH484" i="3"/>
  <c r="BG484" i="3"/>
  <c r="BF484" i="3"/>
  <c r="T484" i="3"/>
  <c r="R484" i="3"/>
  <c r="P484" i="3"/>
  <c r="BK484" i="3"/>
  <c r="J484" i="3"/>
  <c r="BE484" i="3" s="1"/>
  <c r="BI483" i="3"/>
  <c r="BH483" i="3"/>
  <c r="BG483" i="3"/>
  <c r="BF483" i="3"/>
  <c r="T483" i="3"/>
  <c r="R483" i="3"/>
  <c r="P483" i="3"/>
  <c r="P482" i="3" s="1"/>
  <c r="BK483" i="3"/>
  <c r="J483" i="3"/>
  <c r="BE483" i="3" s="1"/>
  <c r="BI481" i="3"/>
  <c r="BH481" i="3"/>
  <c r="BG481" i="3"/>
  <c r="BF481" i="3"/>
  <c r="T481" i="3"/>
  <c r="R481" i="3"/>
  <c r="P481" i="3"/>
  <c r="BK481" i="3"/>
  <c r="J481" i="3"/>
  <c r="BE481" i="3" s="1"/>
  <c r="BI480" i="3"/>
  <c r="BH480" i="3"/>
  <c r="BG480" i="3"/>
  <c r="BF480" i="3"/>
  <c r="BE480" i="3"/>
  <c r="T480" i="3"/>
  <c r="R480" i="3"/>
  <c r="P480" i="3"/>
  <c r="P479" i="3" s="1"/>
  <c r="BK480" i="3"/>
  <c r="BK479" i="3" s="1"/>
  <c r="J479" i="3" s="1"/>
  <c r="J70" i="3" s="1"/>
  <c r="J480" i="3"/>
  <c r="BI478" i="3"/>
  <c r="BH478" i="3"/>
  <c r="BG478" i="3"/>
  <c r="BF478" i="3"/>
  <c r="T478" i="3"/>
  <c r="T477" i="3" s="1"/>
  <c r="R478" i="3"/>
  <c r="R477" i="3" s="1"/>
  <c r="P478" i="3"/>
  <c r="P477" i="3" s="1"/>
  <c r="BK478" i="3"/>
  <c r="BK477" i="3" s="1"/>
  <c r="J477" i="3" s="1"/>
  <c r="J69" i="3" s="1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5" i="3"/>
  <c r="BH475" i="3"/>
  <c r="BG475" i="3"/>
  <c r="BF475" i="3"/>
  <c r="BE475" i="3"/>
  <c r="T475" i="3"/>
  <c r="R475" i="3"/>
  <c r="P475" i="3"/>
  <c r="BK475" i="3"/>
  <c r="J475" i="3"/>
  <c r="BI474" i="3"/>
  <c r="BH474" i="3"/>
  <c r="BG474" i="3"/>
  <c r="BF474" i="3"/>
  <c r="T474" i="3"/>
  <c r="R474" i="3"/>
  <c r="P474" i="3"/>
  <c r="BK474" i="3"/>
  <c r="J474" i="3"/>
  <c r="BE474" i="3" s="1"/>
  <c r="BI473" i="3"/>
  <c r="BH473" i="3"/>
  <c r="BG473" i="3"/>
  <c r="BF473" i="3"/>
  <c r="BE473" i="3"/>
  <c r="T473" i="3"/>
  <c r="R473" i="3"/>
  <c r="R472" i="3" s="1"/>
  <c r="P473" i="3"/>
  <c r="P472" i="3" s="1"/>
  <c r="BK473" i="3"/>
  <c r="J473" i="3"/>
  <c r="BI471" i="3"/>
  <c r="BH471" i="3"/>
  <c r="BG471" i="3"/>
  <c r="BF471" i="3"/>
  <c r="T471" i="3"/>
  <c r="R471" i="3"/>
  <c r="P471" i="3"/>
  <c r="BK471" i="3"/>
  <c r="J471" i="3"/>
  <c r="BE471" i="3" s="1"/>
  <c r="BI469" i="3"/>
  <c r="BH469" i="3"/>
  <c r="BG469" i="3"/>
  <c r="BF469" i="3"/>
  <c r="T469" i="3"/>
  <c r="R469" i="3"/>
  <c r="P469" i="3"/>
  <c r="BK469" i="3"/>
  <c r="J469" i="3"/>
  <c r="BE469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5" i="3"/>
  <c r="BH465" i="3"/>
  <c r="BG465" i="3"/>
  <c r="BF465" i="3"/>
  <c r="T465" i="3"/>
  <c r="R465" i="3"/>
  <c r="P465" i="3"/>
  <c r="BK465" i="3"/>
  <c r="J465" i="3"/>
  <c r="BE465" i="3" s="1"/>
  <c r="BI461" i="3"/>
  <c r="BH461" i="3"/>
  <c r="BG461" i="3"/>
  <c r="BF461" i="3"/>
  <c r="T461" i="3"/>
  <c r="R461" i="3"/>
  <c r="P461" i="3"/>
  <c r="BK461" i="3"/>
  <c r="J461" i="3"/>
  <c r="BE461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5" i="3"/>
  <c r="BH455" i="3"/>
  <c r="BG455" i="3"/>
  <c r="BF455" i="3"/>
  <c r="T455" i="3"/>
  <c r="R455" i="3"/>
  <c r="P455" i="3"/>
  <c r="BK455" i="3"/>
  <c r="J455" i="3"/>
  <c r="BE455" i="3" s="1"/>
  <c r="BI454" i="3"/>
  <c r="BH454" i="3"/>
  <c r="BG454" i="3"/>
  <c r="BF454" i="3"/>
  <c r="T454" i="3"/>
  <c r="R454" i="3"/>
  <c r="P454" i="3"/>
  <c r="BK454" i="3"/>
  <c r="J454" i="3"/>
  <c r="BE454" i="3" s="1"/>
  <c r="BI451" i="3"/>
  <c r="BH451" i="3"/>
  <c r="BG451" i="3"/>
  <c r="BF451" i="3"/>
  <c r="T451" i="3"/>
  <c r="R451" i="3"/>
  <c r="P451" i="3"/>
  <c r="BK451" i="3"/>
  <c r="J451" i="3"/>
  <c r="BE451" i="3" s="1"/>
  <c r="BI449" i="3"/>
  <c r="BH449" i="3"/>
  <c r="BG449" i="3"/>
  <c r="BF449" i="3"/>
  <c r="T449" i="3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3" i="3"/>
  <c r="BH443" i="3"/>
  <c r="BG443" i="3"/>
  <c r="BF443" i="3"/>
  <c r="T443" i="3"/>
  <c r="R443" i="3"/>
  <c r="P443" i="3"/>
  <c r="BK443" i="3"/>
  <c r="J443" i="3"/>
  <c r="BE443" i="3" s="1"/>
  <c r="BI442" i="3"/>
  <c r="BH442" i="3"/>
  <c r="BG442" i="3"/>
  <c r="BF442" i="3"/>
  <c r="T442" i="3"/>
  <c r="R442" i="3"/>
  <c r="P442" i="3"/>
  <c r="BK442" i="3"/>
  <c r="J442" i="3"/>
  <c r="BE442" i="3" s="1"/>
  <c r="BI439" i="3"/>
  <c r="BH439" i="3"/>
  <c r="BG439" i="3"/>
  <c r="BF439" i="3"/>
  <c r="T439" i="3"/>
  <c r="R439" i="3"/>
  <c r="P439" i="3"/>
  <c r="BK439" i="3"/>
  <c r="J439" i="3"/>
  <c r="BE439" i="3" s="1"/>
  <c r="BI438" i="3"/>
  <c r="BH438" i="3"/>
  <c r="BG438" i="3"/>
  <c r="BF438" i="3"/>
  <c r="T438" i="3"/>
  <c r="R438" i="3"/>
  <c r="P438" i="3"/>
  <c r="BK438" i="3"/>
  <c r="J438" i="3"/>
  <c r="BE438" i="3" s="1"/>
  <c r="BI435" i="3"/>
  <c r="BH435" i="3"/>
  <c r="BG435" i="3"/>
  <c r="BF435" i="3"/>
  <c r="T435" i="3"/>
  <c r="R435" i="3"/>
  <c r="P435" i="3"/>
  <c r="BK435" i="3"/>
  <c r="J435" i="3"/>
  <c r="BE435" i="3" s="1"/>
  <c r="BI433" i="3"/>
  <c r="BH433" i="3"/>
  <c r="BG433" i="3"/>
  <c r="BF433" i="3"/>
  <c r="T433" i="3"/>
  <c r="R433" i="3"/>
  <c r="P433" i="3"/>
  <c r="BK433" i="3"/>
  <c r="BK432" i="3" s="1"/>
  <c r="J432" i="3" s="1"/>
  <c r="J67" i="3" s="1"/>
  <c r="J433" i="3"/>
  <c r="BE433" i="3" s="1"/>
  <c r="BI431" i="3"/>
  <c r="BH431" i="3"/>
  <c r="BG431" i="3"/>
  <c r="BF431" i="3"/>
  <c r="T431" i="3"/>
  <c r="R431" i="3"/>
  <c r="P431" i="3"/>
  <c r="BK431" i="3"/>
  <c r="J431" i="3"/>
  <c r="BE431" i="3" s="1"/>
  <c r="BI429" i="3"/>
  <c r="BH429" i="3"/>
  <c r="BG429" i="3"/>
  <c r="BF429" i="3"/>
  <c r="BE429" i="3"/>
  <c r="T429" i="3"/>
  <c r="R429" i="3"/>
  <c r="P429" i="3"/>
  <c r="BK429" i="3"/>
  <c r="J429" i="3"/>
  <c r="BI428" i="3"/>
  <c r="BH428" i="3"/>
  <c r="BG428" i="3"/>
  <c r="BF428" i="3"/>
  <c r="T428" i="3"/>
  <c r="R428" i="3"/>
  <c r="P428" i="3"/>
  <c r="BK428" i="3"/>
  <c r="J428" i="3"/>
  <c r="BE428" i="3" s="1"/>
  <c r="BI427" i="3"/>
  <c r="BH427" i="3"/>
  <c r="BG427" i="3"/>
  <c r="BF427" i="3"/>
  <c r="BE427" i="3"/>
  <c r="T427" i="3"/>
  <c r="R427" i="3"/>
  <c r="P427" i="3"/>
  <c r="BK427" i="3"/>
  <c r="J427" i="3"/>
  <c r="BI425" i="3"/>
  <c r="BH425" i="3"/>
  <c r="BG425" i="3"/>
  <c r="BF425" i="3"/>
  <c r="T425" i="3"/>
  <c r="R425" i="3"/>
  <c r="P425" i="3"/>
  <c r="BK425" i="3"/>
  <c r="J425" i="3"/>
  <c r="BE425" i="3" s="1"/>
  <c r="BI417" i="3"/>
  <c r="BH417" i="3"/>
  <c r="BG417" i="3"/>
  <c r="BF417" i="3"/>
  <c r="BE417" i="3"/>
  <c r="T417" i="3"/>
  <c r="R417" i="3"/>
  <c r="P417" i="3"/>
  <c r="BK417" i="3"/>
  <c r="J417" i="3"/>
  <c r="BI414" i="3"/>
  <c r="BH414" i="3"/>
  <c r="BG414" i="3"/>
  <c r="BF414" i="3"/>
  <c r="T414" i="3"/>
  <c r="R414" i="3"/>
  <c r="P414" i="3"/>
  <c r="BK414" i="3"/>
  <c r="J414" i="3"/>
  <c r="BE414" i="3" s="1"/>
  <c r="BI409" i="3"/>
  <c r="BH409" i="3"/>
  <c r="BG409" i="3"/>
  <c r="BF409" i="3"/>
  <c r="BE409" i="3"/>
  <c r="T409" i="3"/>
  <c r="R409" i="3"/>
  <c r="P409" i="3"/>
  <c r="BK409" i="3"/>
  <c r="J409" i="3"/>
  <c r="BI407" i="3"/>
  <c r="BH407" i="3"/>
  <c r="BG407" i="3"/>
  <c r="BF407" i="3"/>
  <c r="T407" i="3"/>
  <c r="R407" i="3"/>
  <c r="P407" i="3"/>
  <c r="BK407" i="3"/>
  <c r="J407" i="3"/>
  <c r="BE407" i="3" s="1"/>
  <c r="BI404" i="3"/>
  <c r="BH404" i="3"/>
  <c r="BG404" i="3"/>
  <c r="BF404" i="3"/>
  <c r="BE404" i="3"/>
  <c r="T404" i="3"/>
  <c r="T403" i="3" s="1"/>
  <c r="R404" i="3"/>
  <c r="R403" i="3" s="1"/>
  <c r="P404" i="3"/>
  <c r="P403" i="3" s="1"/>
  <c r="BK404" i="3"/>
  <c r="BK403" i="3" s="1"/>
  <c r="J403" i="3" s="1"/>
  <c r="J64" i="3" s="1"/>
  <c r="J404" i="3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5" i="3"/>
  <c r="BH395" i="3"/>
  <c r="BG395" i="3"/>
  <c r="BF395" i="3"/>
  <c r="T395" i="3"/>
  <c r="R395" i="3"/>
  <c r="P395" i="3"/>
  <c r="BK395" i="3"/>
  <c r="J395" i="3"/>
  <c r="BE395" i="3" s="1"/>
  <c r="BI394" i="3"/>
  <c r="BH394" i="3"/>
  <c r="BG394" i="3"/>
  <c r="BF394" i="3"/>
  <c r="T394" i="3"/>
  <c r="R394" i="3"/>
  <c r="P394" i="3"/>
  <c r="BK394" i="3"/>
  <c r="J394" i="3"/>
  <c r="BE394" i="3" s="1"/>
  <c r="BI393" i="3"/>
  <c r="BH393" i="3"/>
  <c r="BG393" i="3"/>
  <c r="BF393" i="3"/>
  <c r="T393" i="3"/>
  <c r="R393" i="3"/>
  <c r="P393" i="3"/>
  <c r="BK393" i="3"/>
  <c r="J393" i="3"/>
  <c r="BE393" i="3" s="1"/>
  <c r="BI392" i="3"/>
  <c r="BH392" i="3"/>
  <c r="BG392" i="3"/>
  <c r="BF392" i="3"/>
  <c r="T392" i="3"/>
  <c r="R392" i="3"/>
  <c r="R391" i="3" s="1"/>
  <c r="P392" i="3"/>
  <c r="BK392" i="3"/>
  <c r="J392" i="3"/>
  <c r="BE392" i="3" s="1"/>
  <c r="BI383" i="3"/>
  <c r="BH383" i="3"/>
  <c r="BG383" i="3"/>
  <c r="BF383" i="3"/>
  <c r="BE383" i="3"/>
  <c r="T383" i="3"/>
  <c r="R383" i="3"/>
  <c r="P383" i="3"/>
  <c r="BK383" i="3"/>
  <c r="J383" i="3"/>
  <c r="BI380" i="3"/>
  <c r="BH380" i="3"/>
  <c r="BG380" i="3"/>
  <c r="BF380" i="3"/>
  <c r="T380" i="3"/>
  <c r="R380" i="3"/>
  <c r="P380" i="3"/>
  <c r="BK380" i="3"/>
  <c r="J380" i="3"/>
  <c r="BE380" i="3" s="1"/>
  <c r="BI379" i="3"/>
  <c r="BH379" i="3"/>
  <c r="BG379" i="3"/>
  <c r="BF379" i="3"/>
  <c r="BE379" i="3"/>
  <c r="T379" i="3"/>
  <c r="R379" i="3"/>
  <c r="P379" i="3"/>
  <c r="BK379" i="3"/>
  <c r="J379" i="3"/>
  <c r="BI366" i="3"/>
  <c r="BH366" i="3"/>
  <c r="BG366" i="3"/>
  <c r="BF366" i="3"/>
  <c r="T366" i="3"/>
  <c r="R366" i="3"/>
  <c r="P366" i="3"/>
  <c r="BK366" i="3"/>
  <c r="J366" i="3"/>
  <c r="BE366" i="3" s="1"/>
  <c r="BI364" i="3"/>
  <c r="BH364" i="3"/>
  <c r="BG364" i="3"/>
  <c r="BF364" i="3"/>
  <c r="BE364" i="3"/>
  <c r="T364" i="3"/>
  <c r="R364" i="3"/>
  <c r="P364" i="3"/>
  <c r="BK364" i="3"/>
  <c r="J364" i="3"/>
  <c r="BI362" i="3"/>
  <c r="BH362" i="3"/>
  <c r="BG362" i="3"/>
  <c r="BF362" i="3"/>
  <c r="T362" i="3"/>
  <c r="R362" i="3"/>
  <c r="P362" i="3"/>
  <c r="BK362" i="3"/>
  <c r="J362" i="3"/>
  <c r="BE362" i="3" s="1"/>
  <c r="BI351" i="3"/>
  <c r="BH351" i="3"/>
  <c r="BG351" i="3"/>
  <c r="BF351" i="3"/>
  <c r="BE351" i="3"/>
  <c r="T351" i="3"/>
  <c r="R351" i="3"/>
  <c r="P351" i="3"/>
  <c r="BK351" i="3"/>
  <c r="J351" i="3"/>
  <c r="BI347" i="3"/>
  <c r="BH347" i="3"/>
  <c r="BG347" i="3"/>
  <c r="BF347" i="3"/>
  <c r="T347" i="3"/>
  <c r="R347" i="3"/>
  <c r="P347" i="3"/>
  <c r="BK347" i="3"/>
  <c r="J347" i="3"/>
  <c r="BE347" i="3" s="1"/>
  <c r="BI344" i="3"/>
  <c r="BH344" i="3"/>
  <c r="BG344" i="3"/>
  <c r="BF344" i="3"/>
  <c r="BE344" i="3"/>
  <c r="T344" i="3"/>
  <c r="R344" i="3"/>
  <c r="P344" i="3"/>
  <c r="BK344" i="3"/>
  <c r="J344" i="3"/>
  <c r="BI341" i="3"/>
  <c r="BH341" i="3"/>
  <c r="BG341" i="3"/>
  <c r="BF341" i="3"/>
  <c r="T341" i="3"/>
  <c r="R341" i="3"/>
  <c r="P341" i="3"/>
  <c r="BK341" i="3"/>
  <c r="J341" i="3"/>
  <c r="BE341" i="3" s="1"/>
  <c r="BI340" i="3"/>
  <c r="BH340" i="3"/>
  <c r="BG340" i="3"/>
  <c r="BF340" i="3"/>
  <c r="BE340" i="3"/>
  <c r="T340" i="3"/>
  <c r="R340" i="3"/>
  <c r="P340" i="3"/>
  <c r="BK340" i="3"/>
  <c r="J340" i="3"/>
  <c r="BI338" i="3"/>
  <c r="BH338" i="3"/>
  <c r="BG338" i="3"/>
  <c r="BF338" i="3"/>
  <c r="T338" i="3"/>
  <c r="R338" i="3"/>
  <c r="P338" i="3"/>
  <c r="BK338" i="3"/>
  <c r="J338" i="3"/>
  <c r="BE338" i="3" s="1"/>
  <c r="BI337" i="3"/>
  <c r="BH337" i="3"/>
  <c r="BG337" i="3"/>
  <c r="BF337" i="3"/>
  <c r="BE337" i="3"/>
  <c r="T337" i="3"/>
  <c r="R337" i="3"/>
  <c r="P337" i="3"/>
  <c r="BK337" i="3"/>
  <c r="J337" i="3"/>
  <c r="BI336" i="3"/>
  <c r="BH336" i="3"/>
  <c r="BG336" i="3"/>
  <c r="BF336" i="3"/>
  <c r="T336" i="3"/>
  <c r="R336" i="3"/>
  <c r="P336" i="3"/>
  <c r="BK336" i="3"/>
  <c r="J336" i="3"/>
  <c r="BE336" i="3" s="1"/>
  <c r="BI335" i="3"/>
  <c r="BH335" i="3"/>
  <c r="BG335" i="3"/>
  <c r="BF335" i="3"/>
  <c r="BE335" i="3"/>
  <c r="T335" i="3"/>
  <c r="R335" i="3"/>
  <c r="P335" i="3"/>
  <c r="BK335" i="3"/>
  <c r="J335" i="3"/>
  <c r="BI331" i="3"/>
  <c r="BH331" i="3"/>
  <c r="BG331" i="3"/>
  <c r="BF331" i="3"/>
  <c r="T331" i="3"/>
  <c r="R331" i="3"/>
  <c r="P331" i="3"/>
  <c r="BK331" i="3"/>
  <c r="J331" i="3"/>
  <c r="BE331" i="3" s="1"/>
  <c r="BI330" i="3"/>
  <c r="BH330" i="3"/>
  <c r="BG330" i="3"/>
  <c r="BF330" i="3"/>
  <c r="BE330" i="3"/>
  <c r="T330" i="3"/>
  <c r="R330" i="3"/>
  <c r="P330" i="3"/>
  <c r="BK330" i="3"/>
  <c r="J330" i="3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BE327" i="3"/>
  <c r="T327" i="3"/>
  <c r="R327" i="3"/>
  <c r="P327" i="3"/>
  <c r="BK327" i="3"/>
  <c r="J327" i="3"/>
  <c r="BI325" i="3"/>
  <c r="BH325" i="3"/>
  <c r="BG325" i="3"/>
  <c r="BF325" i="3"/>
  <c r="T325" i="3"/>
  <c r="R325" i="3"/>
  <c r="P325" i="3"/>
  <c r="BK325" i="3"/>
  <c r="J325" i="3"/>
  <c r="BE325" i="3" s="1"/>
  <c r="BI323" i="3"/>
  <c r="BH323" i="3"/>
  <c r="BG323" i="3"/>
  <c r="BF323" i="3"/>
  <c r="BE323" i="3"/>
  <c r="T323" i="3"/>
  <c r="R323" i="3"/>
  <c r="P323" i="3"/>
  <c r="BK323" i="3"/>
  <c r="J323" i="3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BE321" i="3"/>
  <c r="T321" i="3"/>
  <c r="R321" i="3"/>
  <c r="P321" i="3"/>
  <c r="BK321" i="3"/>
  <c r="J321" i="3"/>
  <c r="BI319" i="3"/>
  <c r="BH319" i="3"/>
  <c r="BG319" i="3"/>
  <c r="BF319" i="3"/>
  <c r="T319" i="3"/>
  <c r="R319" i="3"/>
  <c r="P319" i="3"/>
  <c r="BK319" i="3"/>
  <c r="J319" i="3"/>
  <c r="BE319" i="3" s="1"/>
  <c r="BI317" i="3"/>
  <c r="BH317" i="3"/>
  <c r="BG317" i="3"/>
  <c r="BF317" i="3"/>
  <c r="BE317" i="3"/>
  <c r="T317" i="3"/>
  <c r="R317" i="3"/>
  <c r="P317" i="3"/>
  <c r="BK317" i="3"/>
  <c r="J317" i="3"/>
  <c r="BI316" i="3"/>
  <c r="BH316" i="3"/>
  <c r="BG316" i="3"/>
  <c r="BF316" i="3"/>
  <c r="T316" i="3"/>
  <c r="R316" i="3"/>
  <c r="P316" i="3"/>
  <c r="BK316" i="3"/>
  <c r="J316" i="3"/>
  <c r="BE316" i="3" s="1"/>
  <c r="BI309" i="3"/>
  <c r="BH309" i="3"/>
  <c r="BG309" i="3"/>
  <c r="BF309" i="3"/>
  <c r="BE309" i="3"/>
  <c r="T309" i="3"/>
  <c r="R309" i="3"/>
  <c r="P309" i="3"/>
  <c r="BK309" i="3"/>
  <c r="J309" i="3"/>
  <c r="BI308" i="3"/>
  <c r="BH308" i="3"/>
  <c r="BG308" i="3"/>
  <c r="BF308" i="3"/>
  <c r="T308" i="3"/>
  <c r="R308" i="3"/>
  <c r="P308" i="3"/>
  <c r="BK308" i="3"/>
  <c r="J308" i="3"/>
  <c r="BE308" i="3" s="1"/>
  <c r="BI306" i="3"/>
  <c r="BH306" i="3"/>
  <c r="BG306" i="3"/>
  <c r="BF306" i="3"/>
  <c r="BE306" i="3"/>
  <c r="T306" i="3"/>
  <c r="R306" i="3"/>
  <c r="P306" i="3"/>
  <c r="P305" i="3" s="1"/>
  <c r="BK306" i="3"/>
  <c r="J306" i="3"/>
  <c r="BI304" i="3"/>
  <c r="BH304" i="3"/>
  <c r="BG304" i="3"/>
  <c r="BF304" i="3"/>
  <c r="T304" i="3"/>
  <c r="R304" i="3"/>
  <c r="P304" i="3"/>
  <c r="BK304" i="3"/>
  <c r="J304" i="3"/>
  <c r="BE304" i="3" s="1"/>
  <c r="BI301" i="3"/>
  <c r="BH301" i="3"/>
  <c r="BG301" i="3"/>
  <c r="BF301" i="3"/>
  <c r="T301" i="3"/>
  <c r="R301" i="3"/>
  <c r="P301" i="3"/>
  <c r="BK301" i="3"/>
  <c r="J301" i="3"/>
  <c r="BE301" i="3" s="1"/>
  <c r="BI300" i="3"/>
  <c r="BH300" i="3"/>
  <c r="BG300" i="3"/>
  <c r="BF300" i="3"/>
  <c r="T300" i="3"/>
  <c r="R300" i="3"/>
  <c r="P300" i="3"/>
  <c r="BK300" i="3"/>
  <c r="J300" i="3"/>
  <c r="BE300" i="3" s="1"/>
  <c r="BI299" i="3"/>
  <c r="BH299" i="3"/>
  <c r="BG299" i="3"/>
  <c r="BF299" i="3"/>
  <c r="T299" i="3"/>
  <c r="R299" i="3"/>
  <c r="P299" i="3"/>
  <c r="BK299" i="3"/>
  <c r="J299" i="3"/>
  <c r="BE299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51" i="3"/>
  <c r="BH251" i="3"/>
  <c r="BG251" i="3"/>
  <c r="BF251" i="3"/>
  <c r="T251" i="3"/>
  <c r="R251" i="3"/>
  <c r="P251" i="3"/>
  <c r="BK251" i="3"/>
  <c r="J251" i="3"/>
  <c r="BE251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19" i="3"/>
  <c r="BH219" i="3"/>
  <c r="BG219" i="3"/>
  <c r="BF219" i="3"/>
  <c r="T219" i="3"/>
  <c r="R219" i="3"/>
  <c r="P219" i="3"/>
  <c r="BK219" i="3"/>
  <c r="J219" i="3"/>
  <c r="BE219" i="3" s="1"/>
  <c r="BI205" i="3"/>
  <c r="BH205" i="3"/>
  <c r="BG205" i="3"/>
  <c r="BF205" i="3"/>
  <c r="T205" i="3"/>
  <c r="R205" i="3"/>
  <c r="P205" i="3"/>
  <c r="BK205" i="3"/>
  <c r="J205" i="3"/>
  <c r="BE205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T171" i="3"/>
  <c r="R171" i="3"/>
  <c r="P171" i="3"/>
  <c r="BK171" i="3"/>
  <c r="J171" i="3"/>
  <c r="BE171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T115" i="3" s="1"/>
  <c r="R116" i="3"/>
  <c r="P116" i="3"/>
  <c r="BK116" i="3"/>
  <c r="J116" i="3"/>
  <c r="BE116" i="3" s="1"/>
  <c r="J60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T109" i="3" s="1"/>
  <c r="R110" i="3"/>
  <c r="R109" i="3" s="1"/>
  <c r="P110" i="3"/>
  <c r="BK110" i="3"/>
  <c r="J110" i="3"/>
  <c r="BE110" i="3" s="1"/>
  <c r="BI107" i="3"/>
  <c r="F34" i="3" s="1"/>
  <c r="BD53" i="1" s="1"/>
  <c r="BH107" i="3"/>
  <c r="BG107" i="3"/>
  <c r="BF107" i="3"/>
  <c r="BE107" i="3"/>
  <c r="T107" i="3"/>
  <c r="T106" i="3" s="1"/>
  <c r="R107" i="3"/>
  <c r="R106" i="3" s="1"/>
  <c r="P107" i="3"/>
  <c r="P106" i="3" s="1"/>
  <c r="BK107" i="3"/>
  <c r="BK106" i="3" s="1"/>
  <c r="J107" i="3"/>
  <c r="J100" i="3"/>
  <c r="F100" i="3"/>
  <c r="F98" i="3"/>
  <c r="E96" i="3"/>
  <c r="J51" i="3"/>
  <c r="F51" i="3"/>
  <c r="F49" i="3"/>
  <c r="E47" i="3"/>
  <c r="J18" i="3"/>
  <c r="E18" i="3"/>
  <c r="F101" i="3" s="1"/>
  <c r="J17" i="3"/>
  <c r="J12" i="3"/>
  <c r="J98" i="3" s="1"/>
  <c r="E7" i="3"/>
  <c r="E45" i="3" s="1"/>
  <c r="J984" i="2"/>
  <c r="J82" i="2" s="1"/>
  <c r="T980" i="2"/>
  <c r="AY52" i="1"/>
  <c r="AX52" i="1"/>
  <c r="BI983" i="2"/>
  <c r="BH983" i="2"/>
  <c r="BG983" i="2"/>
  <c r="BF983" i="2"/>
  <c r="BE983" i="2"/>
  <c r="T983" i="2"/>
  <c r="T982" i="2" s="1"/>
  <c r="R983" i="2"/>
  <c r="R982" i="2" s="1"/>
  <c r="P983" i="2"/>
  <c r="P982" i="2" s="1"/>
  <c r="BK983" i="2"/>
  <c r="BK982" i="2" s="1"/>
  <c r="J982" i="2" s="1"/>
  <c r="J81" i="2" s="1"/>
  <c r="J983" i="2"/>
  <c r="BI981" i="2"/>
  <c r="BH981" i="2"/>
  <c r="BG981" i="2"/>
  <c r="BF981" i="2"/>
  <c r="T981" i="2"/>
  <c r="R981" i="2"/>
  <c r="R980" i="2" s="1"/>
  <c r="P981" i="2"/>
  <c r="P980" i="2" s="1"/>
  <c r="BK981" i="2"/>
  <c r="BK980" i="2" s="1"/>
  <c r="J980" i="2" s="1"/>
  <c r="J80" i="2" s="1"/>
  <c r="J981" i="2"/>
  <c r="BE981" i="2" s="1"/>
  <c r="BI979" i="2"/>
  <c r="BH979" i="2"/>
  <c r="BG979" i="2"/>
  <c r="BF979" i="2"/>
  <c r="T979" i="2"/>
  <c r="T977" i="2" s="1"/>
  <c r="R979" i="2"/>
  <c r="P979" i="2"/>
  <c r="BK979" i="2"/>
  <c r="J979" i="2"/>
  <c r="BE979" i="2" s="1"/>
  <c r="BI978" i="2"/>
  <c r="BH978" i="2"/>
  <c r="BG978" i="2"/>
  <c r="BF978" i="2"/>
  <c r="BE978" i="2"/>
  <c r="T978" i="2"/>
  <c r="R978" i="2"/>
  <c r="P978" i="2"/>
  <c r="P977" i="2" s="1"/>
  <c r="BK978" i="2"/>
  <c r="BK977" i="2" s="1"/>
  <c r="J978" i="2"/>
  <c r="BI975" i="2"/>
  <c r="BH975" i="2"/>
  <c r="BG975" i="2"/>
  <c r="BF975" i="2"/>
  <c r="T975" i="2"/>
  <c r="T974" i="2" s="1"/>
  <c r="R975" i="2"/>
  <c r="R974" i="2" s="1"/>
  <c r="P975" i="2"/>
  <c r="P974" i="2" s="1"/>
  <c r="BK975" i="2"/>
  <c r="BK974" i="2" s="1"/>
  <c r="J974" i="2" s="1"/>
  <c r="J77" i="2" s="1"/>
  <c r="J975" i="2"/>
  <c r="BE975" i="2" s="1"/>
  <c r="BI973" i="2"/>
  <c r="BH973" i="2"/>
  <c r="BG973" i="2"/>
  <c r="BF973" i="2"/>
  <c r="T973" i="2"/>
  <c r="R973" i="2"/>
  <c r="P973" i="2"/>
  <c r="BK973" i="2"/>
  <c r="J973" i="2"/>
  <c r="BE973" i="2" s="1"/>
  <c r="BI942" i="2"/>
  <c r="BH942" i="2"/>
  <c r="BG942" i="2"/>
  <c r="BF942" i="2"/>
  <c r="T942" i="2"/>
  <c r="R942" i="2"/>
  <c r="R941" i="2" s="1"/>
  <c r="P942" i="2"/>
  <c r="P941" i="2" s="1"/>
  <c r="BK942" i="2"/>
  <c r="BK941" i="2" s="1"/>
  <c r="J941" i="2" s="1"/>
  <c r="J76" i="2" s="1"/>
  <c r="J942" i="2"/>
  <c r="BE942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BE939" i="2"/>
  <c r="T939" i="2"/>
  <c r="R939" i="2"/>
  <c r="P939" i="2"/>
  <c r="BK939" i="2"/>
  <c r="J939" i="2"/>
  <c r="BI938" i="2"/>
  <c r="BH938" i="2"/>
  <c r="BG938" i="2"/>
  <c r="BF938" i="2"/>
  <c r="T938" i="2"/>
  <c r="R938" i="2"/>
  <c r="P938" i="2"/>
  <c r="BK938" i="2"/>
  <c r="J938" i="2"/>
  <c r="BE938" i="2" s="1"/>
  <c r="BI937" i="2"/>
  <c r="BH937" i="2"/>
  <c r="BG937" i="2"/>
  <c r="BF937" i="2"/>
  <c r="BE937" i="2"/>
  <c r="T937" i="2"/>
  <c r="R937" i="2"/>
  <c r="P937" i="2"/>
  <c r="BK937" i="2"/>
  <c r="J937" i="2"/>
  <c r="BI935" i="2"/>
  <c r="BH935" i="2"/>
  <c r="BG935" i="2"/>
  <c r="BF935" i="2"/>
  <c r="T935" i="2"/>
  <c r="R935" i="2"/>
  <c r="P935" i="2"/>
  <c r="BK935" i="2"/>
  <c r="J935" i="2"/>
  <c r="BE935" i="2" s="1"/>
  <c r="BI934" i="2"/>
  <c r="BH934" i="2"/>
  <c r="BG934" i="2"/>
  <c r="BF934" i="2"/>
  <c r="BE934" i="2"/>
  <c r="T934" i="2"/>
  <c r="R934" i="2"/>
  <c r="P934" i="2"/>
  <c r="BK934" i="2"/>
  <c r="J934" i="2"/>
  <c r="BI933" i="2"/>
  <c r="BH933" i="2"/>
  <c r="BG933" i="2"/>
  <c r="BF933" i="2"/>
  <c r="T933" i="2"/>
  <c r="R933" i="2"/>
  <c r="P933" i="2"/>
  <c r="BK933" i="2"/>
  <c r="J933" i="2"/>
  <c r="BE933" i="2" s="1"/>
  <c r="BI932" i="2"/>
  <c r="BH932" i="2"/>
  <c r="BG932" i="2"/>
  <c r="BF932" i="2"/>
  <c r="BE932" i="2"/>
  <c r="T932" i="2"/>
  <c r="R932" i="2"/>
  <c r="P932" i="2"/>
  <c r="BK932" i="2"/>
  <c r="J932" i="2"/>
  <c r="BI931" i="2"/>
  <c r="BH931" i="2"/>
  <c r="BG931" i="2"/>
  <c r="BF931" i="2"/>
  <c r="T931" i="2"/>
  <c r="R931" i="2"/>
  <c r="P931" i="2"/>
  <c r="BK931" i="2"/>
  <c r="J931" i="2"/>
  <c r="BE931" i="2" s="1"/>
  <c r="BI929" i="2"/>
  <c r="BH929" i="2"/>
  <c r="BG929" i="2"/>
  <c r="BF929" i="2"/>
  <c r="BE929" i="2"/>
  <c r="T929" i="2"/>
  <c r="R929" i="2"/>
  <c r="P929" i="2"/>
  <c r="BK929" i="2"/>
  <c r="J929" i="2"/>
  <c r="BI928" i="2"/>
  <c r="BH928" i="2"/>
  <c r="BG928" i="2"/>
  <c r="BF928" i="2"/>
  <c r="T928" i="2"/>
  <c r="R928" i="2"/>
  <c r="P928" i="2"/>
  <c r="BK928" i="2"/>
  <c r="J928" i="2"/>
  <c r="BE928" i="2" s="1"/>
  <c r="BI927" i="2"/>
  <c r="BH927" i="2"/>
  <c r="BG927" i="2"/>
  <c r="BF927" i="2"/>
  <c r="BE927" i="2"/>
  <c r="T927" i="2"/>
  <c r="R927" i="2"/>
  <c r="P927" i="2"/>
  <c r="BK927" i="2"/>
  <c r="J927" i="2"/>
  <c r="BI926" i="2"/>
  <c r="BH926" i="2"/>
  <c r="BG926" i="2"/>
  <c r="BF926" i="2"/>
  <c r="T926" i="2"/>
  <c r="R926" i="2"/>
  <c r="P926" i="2"/>
  <c r="BK926" i="2"/>
  <c r="J926" i="2"/>
  <c r="BE926" i="2" s="1"/>
  <c r="BI918" i="2"/>
  <c r="BH918" i="2"/>
  <c r="BG918" i="2"/>
  <c r="BF918" i="2"/>
  <c r="BE918" i="2"/>
  <c r="T918" i="2"/>
  <c r="R918" i="2"/>
  <c r="P918" i="2"/>
  <c r="BK918" i="2"/>
  <c r="J918" i="2"/>
  <c r="BI917" i="2"/>
  <c r="BH917" i="2"/>
  <c r="BG917" i="2"/>
  <c r="BF917" i="2"/>
  <c r="T917" i="2"/>
  <c r="R917" i="2"/>
  <c r="P917" i="2"/>
  <c r="BK917" i="2"/>
  <c r="J917" i="2"/>
  <c r="BE917" i="2" s="1"/>
  <c r="BI915" i="2"/>
  <c r="BH915" i="2"/>
  <c r="BG915" i="2"/>
  <c r="BF915" i="2"/>
  <c r="BE915" i="2"/>
  <c r="T915" i="2"/>
  <c r="R915" i="2"/>
  <c r="P915" i="2"/>
  <c r="BK915" i="2"/>
  <c r="J915" i="2"/>
  <c r="BI911" i="2"/>
  <c r="BH911" i="2"/>
  <c r="BG911" i="2"/>
  <c r="BF911" i="2"/>
  <c r="T911" i="2"/>
  <c r="R911" i="2"/>
  <c r="P911" i="2"/>
  <c r="BK911" i="2"/>
  <c r="J911" i="2"/>
  <c r="BE911" i="2" s="1"/>
  <c r="BI910" i="2"/>
  <c r="BH910" i="2"/>
  <c r="BG910" i="2"/>
  <c r="BF910" i="2"/>
  <c r="BE910" i="2"/>
  <c r="T910" i="2"/>
  <c r="R910" i="2"/>
  <c r="P910" i="2"/>
  <c r="BK910" i="2"/>
  <c r="J910" i="2"/>
  <c r="BI909" i="2"/>
  <c r="BH909" i="2"/>
  <c r="BG909" i="2"/>
  <c r="BF909" i="2"/>
  <c r="T909" i="2"/>
  <c r="T908" i="2" s="1"/>
  <c r="R909" i="2"/>
  <c r="P909" i="2"/>
  <c r="BK909" i="2"/>
  <c r="J909" i="2"/>
  <c r="BE909" i="2" s="1"/>
  <c r="BI907" i="2"/>
  <c r="BH907" i="2"/>
  <c r="BG907" i="2"/>
  <c r="BF907" i="2"/>
  <c r="T907" i="2"/>
  <c r="R907" i="2"/>
  <c r="P907" i="2"/>
  <c r="BK907" i="2"/>
  <c r="J907" i="2"/>
  <c r="BE907" i="2" s="1"/>
  <c r="BI905" i="2"/>
  <c r="BH905" i="2"/>
  <c r="BG905" i="2"/>
  <c r="BF905" i="2"/>
  <c r="T905" i="2"/>
  <c r="R905" i="2"/>
  <c r="P905" i="2"/>
  <c r="BK905" i="2"/>
  <c r="J905" i="2"/>
  <c r="BE905" i="2" s="1"/>
  <c r="BI894" i="2"/>
  <c r="BH894" i="2"/>
  <c r="BG894" i="2"/>
  <c r="BF894" i="2"/>
  <c r="T894" i="2"/>
  <c r="R894" i="2"/>
  <c r="P894" i="2"/>
  <c r="BK894" i="2"/>
  <c r="J894" i="2"/>
  <c r="BE894" i="2" s="1"/>
  <c r="BI883" i="2"/>
  <c r="BH883" i="2"/>
  <c r="BG883" i="2"/>
  <c r="BF883" i="2"/>
  <c r="T883" i="2"/>
  <c r="R883" i="2"/>
  <c r="P883" i="2"/>
  <c r="BK883" i="2"/>
  <c r="J883" i="2"/>
  <c r="BE883" i="2" s="1"/>
  <c r="BI877" i="2"/>
  <c r="BH877" i="2"/>
  <c r="BG877" i="2"/>
  <c r="BF877" i="2"/>
  <c r="T877" i="2"/>
  <c r="R877" i="2"/>
  <c r="P877" i="2"/>
  <c r="BK877" i="2"/>
  <c r="J877" i="2"/>
  <c r="BE877" i="2" s="1"/>
  <c r="BI871" i="2"/>
  <c r="BH871" i="2"/>
  <c r="BG871" i="2"/>
  <c r="BF871" i="2"/>
  <c r="T871" i="2"/>
  <c r="R871" i="2"/>
  <c r="P871" i="2"/>
  <c r="BK871" i="2"/>
  <c r="J871" i="2"/>
  <c r="BE871" i="2" s="1"/>
  <c r="BI869" i="2"/>
  <c r="BH869" i="2"/>
  <c r="BG869" i="2"/>
  <c r="BF869" i="2"/>
  <c r="T869" i="2"/>
  <c r="R869" i="2"/>
  <c r="P869" i="2"/>
  <c r="BK869" i="2"/>
  <c r="J869" i="2"/>
  <c r="BE869" i="2" s="1"/>
  <c r="BI867" i="2"/>
  <c r="BH867" i="2"/>
  <c r="BG867" i="2"/>
  <c r="BF867" i="2"/>
  <c r="T867" i="2"/>
  <c r="R867" i="2"/>
  <c r="P867" i="2"/>
  <c r="BK867" i="2"/>
  <c r="J867" i="2"/>
  <c r="BE867" i="2" s="1"/>
  <c r="BI855" i="2"/>
  <c r="BH855" i="2"/>
  <c r="BG855" i="2"/>
  <c r="BF855" i="2"/>
  <c r="T855" i="2"/>
  <c r="R855" i="2"/>
  <c r="P855" i="2"/>
  <c r="BK855" i="2"/>
  <c r="J855" i="2"/>
  <c r="BE855" i="2" s="1"/>
  <c r="BI843" i="2"/>
  <c r="BH843" i="2"/>
  <c r="BG843" i="2"/>
  <c r="BF843" i="2"/>
  <c r="T843" i="2"/>
  <c r="R843" i="2"/>
  <c r="P843" i="2"/>
  <c r="BK843" i="2"/>
  <c r="J843" i="2"/>
  <c r="BE843" i="2" s="1"/>
  <c r="BI841" i="2"/>
  <c r="BH841" i="2"/>
  <c r="BG841" i="2"/>
  <c r="BF841" i="2"/>
  <c r="T841" i="2"/>
  <c r="R841" i="2"/>
  <c r="P841" i="2"/>
  <c r="BK841" i="2"/>
  <c r="J841" i="2"/>
  <c r="BE841" i="2" s="1"/>
  <c r="BI840" i="2"/>
  <c r="BH840" i="2"/>
  <c r="BG840" i="2"/>
  <c r="BF840" i="2"/>
  <c r="T840" i="2"/>
  <c r="R840" i="2"/>
  <c r="P840" i="2"/>
  <c r="BK840" i="2"/>
  <c r="J840" i="2"/>
  <c r="BE840" i="2" s="1"/>
  <c r="BI839" i="2"/>
  <c r="BH839" i="2"/>
  <c r="BG839" i="2"/>
  <c r="BF839" i="2"/>
  <c r="T839" i="2"/>
  <c r="R839" i="2"/>
  <c r="P839" i="2"/>
  <c r="BK839" i="2"/>
  <c r="J839" i="2"/>
  <c r="BE839" i="2" s="1"/>
  <c r="BI835" i="2"/>
  <c r="BH835" i="2"/>
  <c r="BG835" i="2"/>
  <c r="BF835" i="2"/>
  <c r="T835" i="2"/>
  <c r="R835" i="2"/>
  <c r="P835" i="2"/>
  <c r="BK835" i="2"/>
  <c r="J835" i="2"/>
  <c r="BE835" i="2" s="1"/>
  <c r="BI833" i="2"/>
  <c r="BH833" i="2"/>
  <c r="BG833" i="2"/>
  <c r="BF833" i="2"/>
  <c r="T833" i="2"/>
  <c r="R833" i="2"/>
  <c r="P833" i="2"/>
  <c r="BK833" i="2"/>
  <c r="J833" i="2"/>
  <c r="BE833" i="2" s="1"/>
  <c r="BI829" i="2"/>
  <c r="BH829" i="2"/>
  <c r="BG829" i="2"/>
  <c r="BF829" i="2"/>
  <c r="T829" i="2"/>
  <c r="R829" i="2"/>
  <c r="P829" i="2"/>
  <c r="BK829" i="2"/>
  <c r="J829" i="2"/>
  <c r="BE829" i="2" s="1"/>
  <c r="BI828" i="2"/>
  <c r="BH828" i="2"/>
  <c r="BG828" i="2"/>
  <c r="BF828" i="2"/>
  <c r="T828" i="2"/>
  <c r="R828" i="2"/>
  <c r="P828" i="2"/>
  <c r="BK828" i="2"/>
  <c r="J828" i="2"/>
  <c r="BE828" i="2" s="1"/>
  <c r="BI823" i="2"/>
  <c r="BH823" i="2"/>
  <c r="BG823" i="2"/>
  <c r="BF823" i="2"/>
  <c r="T823" i="2"/>
  <c r="R823" i="2"/>
  <c r="P823" i="2"/>
  <c r="BK823" i="2"/>
  <c r="J823" i="2"/>
  <c r="BE823" i="2" s="1"/>
  <c r="BI821" i="2"/>
  <c r="BH821" i="2"/>
  <c r="BG821" i="2"/>
  <c r="BF821" i="2"/>
  <c r="T821" i="2"/>
  <c r="R821" i="2"/>
  <c r="P821" i="2"/>
  <c r="BK821" i="2"/>
  <c r="J821" i="2"/>
  <c r="BE821" i="2" s="1"/>
  <c r="BI819" i="2"/>
  <c r="BH819" i="2"/>
  <c r="BG819" i="2"/>
  <c r="BF819" i="2"/>
  <c r="T819" i="2"/>
  <c r="R819" i="2"/>
  <c r="P819" i="2"/>
  <c r="BK819" i="2"/>
  <c r="J819" i="2"/>
  <c r="BE819" i="2" s="1"/>
  <c r="BI817" i="2"/>
  <c r="BH817" i="2"/>
  <c r="BG817" i="2"/>
  <c r="BF817" i="2"/>
  <c r="T817" i="2"/>
  <c r="R817" i="2"/>
  <c r="P817" i="2"/>
  <c r="BK817" i="2"/>
  <c r="J817" i="2"/>
  <c r="BE817" i="2" s="1"/>
  <c r="BI815" i="2"/>
  <c r="BH815" i="2"/>
  <c r="BG815" i="2"/>
  <c r="BF815" i="2"/>
  <c r="T815" i="2"/>
  <c r="R815" i="2"/>
  <c r="P815" i="2"/>
  <c r="BK815" i="2"/>
  <c r="J815" i="2"/>
  <c r="BE815" i="2" s="1"/>
  <c r="BI813" i="2"/>
  <c r="BH813" i="2"/>
  <c r="BG813" i="2"/>
  <c r="BF813" i="2"/>
  <c r="T813" i="2"/>
  <c r="R813" i="2"/>
  <c r="P813" i="2"/>
  <c r="BK813" i="2"/>
  <c r="J813" i="2"/>
  <c r="BE813" i="2" s="1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BE799" i="2"/>
  <c r="T799" i="2"/>
  <c r="R799" i="2"/>
  <c r="P799" i="2"/>
  <c r="BK799" i="2"/>
  <c r="J799" i="2"/>
  <c r="BI797" i="2"/>
  <c r="BH797" i="2"/>
  <c r="BG797" i="2"/>
  <c r="BF797" i="2"/>
  <c r="T797" i="2"/>
  <c r="R797" i="2"/>
  <c r="P797" i="2"/>
  <c r="BK797" i="2"/>
  <c r="J797" i="2"/>
  <c r="BE797" i="2" s="1"/>
  <c r="BI796" i="2"/>
  <c r="BH796" i="2"/>
  <c r="BG796" i="2"/>
  <c r="BF796" i="2"/>
  <c r="BE796" i="2"/>
  <c r="T796" i="2"/>
  <c r="R796" i="2"/>
  <c r="P796" i="2"/>
  <c r="BK796" i="2"/>
  <c r="J796" i="2"/>
  <c r="BI784" i="2"/>
  <c r="BH784" i="2"/>
  <c r="BG784" i="2"/>
  <c r="BF784" i="2"/>
  <c r="T784" i="2"/>
  <c r="R784" i="2"/>
  <c r="P784" i="2"/>
  <c r="BK784" i="2"/>
  <c r="J784" i="2"/>
  <c r="BE784" i="2" s="1"/>
  <c r="BI781" i="2"/>
  <c r="BH781" i="2"/>
  <c r="BG781" i="2"/>
  <c r="BF781" i="2"/>
  <c r="T781" i="2"/>
  <c r="R781" i="2"/>
  <c r="P781" i="2"/>
  <c r="BK781" i="2"/>
  <c r="J781" i="2"/>
  <c r="BE781" i="2" s="1"/>
  <c r="BI780" i="2"/>
  <c r="BH780" i="2"/>
  <c r="BG780" i="2"/>
  <c r="BF780" i="2"/>
  <c r="T780" i="2"/>
  <c r="R780" i="2"/>
  <c r="P780" i="2"/>
  <c r="BK780" i="2"/>
  <c r="J780" i="2"/>
  <c r="BE780" i="2" s="1"/>
  <c r="BI768" i="2"/>
  <c r="BH768" i="2"/>
  <c r="BG768" i="2"/>
  <c r="BF768" i="2"/>
  <c r="T768" i="2"/>
  <c r="R768" i="2"/>
  <c r="P768" i="2"/>
  <c r="BK768" i="2"/>
  <c r="J768" i="2"/>
  <c r="BE768" i="2" s="1"/>
  <c r="BI756" i="2"/>
  <c r="BH756" i="2"/>
  <c r="BG756" i="2"/>
  <c r="BF756" i="2"/>
  <c r="T756" i="2"/>
  <c r="R756" i="2"/>
  <c r="P756" i="2"/>
  <c r="BK756" i="2"/>
  <c r="J756" i="2"/>
  <c r="BE756" i="2" s="1"/>
  <c r="BI750" i="2"/>
  <c r="BH750" i="2"/>
  <c r="BG750" i="2"/>
  <c r="BF750" i="2"/>
  <c r="T750" i="2"/>
  <c r="R750" i="2"/>
  <c r="P750" i="2"/>
  <c r="BK750" i="2"/>
  <c r="J750" i="2"/>
  <c r="BE750" i="2" s="1"/>
  <c r="BI749" i="2"/>
  <c r="BH749" i="2"/>
  <c r="BG749" i="2"/>
  <c r="BF749" i="2"/>
  <c r="T749" i="2"/>
  <c r="R749" i="2"/>
  <c r="P749" i="2"/>
  <c r="BK749" i="2"/>
  <c r="J749" i="2"/>
  <c r="BE749" i="2" s="1"/>
  <c r="BI747" i="2"/>
  <c r="BH747" i="2"/>
  <c r="BG747" i="2"/>
  <c r="BF747" i="2"/>
  <c r="BE747" i="2"/>
  <c r="T747" i="2"/>
  <c r="R747" i="2"/>
  <c r="P747" i="2"/>
  <c r="BK747" i="2"/>
  <c r="J747" i="2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BE745" i="2"/>
  <c r="T745" i="2"/>
  <c r="R745" i="2"/>
  <c r="P745" i="2"/>
  <c r="BK745" i="2"/>
  <c r="J745" i="2"/>
  <c r="BI744" i="2"/>
  <c r="BH744" i="2"/>
  <c r="BG744" i="2"/>
  <c r="BF744" i="2"/>
  <c r="T744" i="2"/>
  <c r="R744" i="2"/>
  <c r="P744" i="2"/>
  <c r="BK744" i="2"/>
  <c r="J744" i="2"/>
  <c r="BE744" i="2" s="1"/>
  <c r="BI741" i="2"/>
  <c r="BH741" i="2"/>
  <c r="BG741" i="2"/>
  <c r="BF741" i="2"/>
  <c r="BE741" i="2"/>
  <c r="T741" i="2"/>
  <c r="R741" i="2"/>
  <c r="P741" i="2"/>
  <c r="BK741" i="2"/>
  <c r="J741" i="2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BE739" i="2"/>
  <c r="T739" i="2"/>
  <c r="R739" i="2"/>
  <c r="P739" i="2"/>
  <c r="BK739" i="2"/>
  <c r="J739" i="2"/>
  <c r="BI736" i="2"/>
  <c r="BH736" i="2"/>
  <c r="BG736" i="2"/>
  <c r="BF736" i="2"/>
  <c r="T736" i="2"/>
  <c r="R736" i="2"/>
  <c r="P736" i="2"/>
  <c r="BK736" i="2"/>
  <c r="J736" i="2"/>
  <c r="BE736" i="2" s="1"/>
  <c r="BI728" i="2"/>
  <c r="BH728" i="2"/>
  <c r="BG728" i="2"/>
  <c r="BF728" i="2"/>
  <c r="BE728" i="2"/>
  <c r="T728" i="2"/>
  <c r="R728" i="2"/>
  <c r="P728" i="2"/>
  <c r="BK728" i="2"/>
  <c r="J728" i="2"/>
  <c r="BI706" i="2"/>
  <c r="BH706" i="2"/>
  <c r="BG706" i="2"/>
  <c r="BF706" i="2"/>
  <c r="T706" i="2"/>
  <c r="R706" i="2"/>
  <c r="P706" i="2"/>
  <c r="BK706" i="2"/>
  <c r="J706" i="2"/>
  <c r="BE706" i="2" s="1"/>
  <c r="BI705" i="2"/>
  <c r="BH705" i="2"/>
  <c r="BG705" i="2"/>
  <c r="BF705" i="2"/>
  <c r="BE705" i="2"/>
  <c r="T705" i="2"/>
  <c r="R705" i="2"/>
  <c r="P705" i="2"/>
  <c r="BK705" i="2"/>
  <c r="J705" i="2"/>
  <c r="BI700" i="2"/>
  <c r="BH700" i="2"/>
  <c r="BG700" i="2"/>
  <c r="BF700" i="2"/>
  <c r="T700" i="2"/>
  <c r="R700" i="2"/>
  <c r="P700" i="2"/>
  <c r="BK700" i="2"/>
  <c r="J700" i="2"/>
  <c r="BE700" i="2" s="1"/>
  <c r="BI698" i="2"/>
  <c r="BH698" i="2"/>
  <c r="BG698" i="2"/>
  <c r="BF698" i="2"/>
  <c r="BE698" i="2"/>
  <c r="T698" i="2"/>
  <c r="R698" i="2"/>
  <c r="P698" i="2"/>
  <c r="BK698" i="2"/>
  <c r="J698" i="2"/>
  <c r="BI697" i="2"/>
  <c r="BH697" i="2"/>
  <c r="BG697" i="2"/>
  <c r="BF697" i="2"/>
  <c r="T697" i="2"/>
  <c r="R697" i="2"/>
  <c r="P697" i="2"/>
  <c r="BK697" i="2"/>
  <c r="J697" i="2"/>
  <c r="BE697" i="2" s="1"/>
  <c r="BI696" i="2"/>
  <c r="BH696" i="2"/>
  <c r="BG696" i="2"/>
  <c r="BF696" i="2"/>
  <c r="BE696" i="2"/>
  <c r="T696" i="2"/>
  <c r="R696" i="2"/>
  <c r="P696" i="2"/>
  <c r="BK696" i="2"/>
  <c r="J696" i="2"/>
  <c r="BI693" i="2"/>
  <c r="BH693" i="2"/>
  <c r="BG693" i="2"/>
  <c r="BF693" i="2"/>
  <c r="T693" i="2"/>
  <c r="R693" i="2"/>
  <c r="P693" i="2"/>
  <c r="BK693" i="2"/>
  <c r="J693" i="2"/>
  <c r="BE693" i="2" s="1"/>
  <c r="BI691" i="2"/>
  <c r="BH691" i="2"/>
  <c r="BG691" i="2"/>
  <c r="BF691" i="2"/>
  <c r="BE691" i="2"/>
  <c r="T691" i="2"/>
  <c r="R691" i="2"/>
  <c r="P691" i="2"/>
  <c r="BK691" i="2"/>
  <c r="J691" i="2"/>
  <c r="BI689" i="2"/>
  <c r="BH689" i="2"/>
  <c r="BG689" i="2"/>
  <c r="BF689" i="2"/>
  <c r="T689" i="2"/>
  <c r="R689" i="2"/>
  <c r="P689" i="2"/>
  <c r="BK689" i="2"/>
  <c r="J689" i="2"/>
  <c r="BE689" i="2" s="1"/>
  <c r="BI687" i="2"/>
  <c r="BH687" i="2"/>
  <c r="BG687" i="2"/>
  <c r="BF687" i="2"/>
  <c r="BE687" i="2"/>
  <c r="T687" i="2"/>
  <c r="R687" i="2"/>
  <c r="P687" i="2"/>
  <c r="BK687" i="2"/>
  <c r="J687" i="2"/>
  <c r="BI686" i="2"/>
  <c r="BH686" i="2"/>
  <c r="BG686" i="2"/>
  <c r="BF686" i="2"/>
  <c r="T686" i="2"/>
  <c r="R686" i="2"/>
  <c r="R685" i="2" s="1"/>
  <c r="P686" i="2"/>
  <c r="BK686" i="2"/>
  <c r="J686" i="2"/>
  <c r="BE686" i="2" s="1"/>
  <c r="BI684" i="2"/>
  <c r="BH684" i="2"/>
  <c r="BG684" i="2"/>
  <c r="BF684" i="2"/>
  <c r="T684" i="2"/>
  <c r="R684" i="2"/>
  <c r="P684" i="2"/>
  <c r="BK684" i="2"/>
  <c r="J684" i="2"/>
  <c r="BE684" i="2" s="1"/>
  <c r="BI683" i="2"/>
  <c r="BH683" i="2"/>
  <c r="BG683" i="2"/>
  <c r="BF683" i="2"/>
  <c r="T683" i="2"/>
  <c r="R683" i="2"/>
  <c r="P683" i="2"/>
  <c r="BK683" i="2"/>
  <c r="J683" i="2"/>
  <c r="BE683" i="2" s="1"/>
  <c r="BI682" i="2"/>
  <c r="BH682" i="2"/>
  <c r="BG682" i="2"/>
  <c r="BF682" i="2"/>
  <c r="T682" i="2"/>
  <c r="R682" i="2"/>
  <c r="R681" i="2" s="1"/>
  <c r="P682" i="2"/>
  <c r="P681" i="2" s="1"/>
  <c r="BK682" i="2"/>
  <c r="J682" i="2"/>
  <c r="BE682" i="2" s="1"/>
  <c r="BI680" i="2"/>
  <c r="BH680" i="2"/>
  <c r="BG680" i="2"/>
  <c r="BF680" i="2"/>
  <c r="T680" i="2"/>
  <c r="T679" i="2" s="1"/>
  <c r="R680" i="2"/>
  <c r="R679" i="2" s="1"/>
  <c r="P680" i="2"/>
  <c r="P679" i="2" s="1"/>
  <c r="BK680" i="2"/>
  <c r="BK679" i="2" s="1"/>
  <c r="J679" i="2" s="1"/>
  <c r="J71" i="2" s="1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7" i="2"/>
  <c r="BH677" i="2"/>
  <c r="BG677" i="2"/>
  <c r="BF677" i="2"/>
  <c r="T677" i="2"/>
  <c r="R677" i="2"/>
  <c r="R676" i="2" s="1"/>
  <c r="P677" i="2"/>
  <c r="BK677" i="2"/>
  <c r="J677" i="2"/>
  <c r="BE677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BE674" i="2"/>
  <c r="T674" i="2"/>
  <c r="R674" i="2"/>
  <c r="P674" i="2"/>
  <c r="BK674" i="2"/>
  <c r="J674" i="2"/>
  <c r="BI673" i="2"/>
  <c r="BH673" i="2"/>
  <c r="BG673" i="2"/>
  <c r="BF673" i="2"/>
  <c r="T673" i="2"/>
  <c r="R673" i="2"/>
  <c r="P673" i="2"/>
  <c r="BK673" i="2"/>
  <c r="J673" i="2"/>
  <c r="BE673" i="2" s="1"/>
  <c r="BI671" i="2"/>
  <c r="BH671" i="2"/>
  <c r="BG671" i="2"/>
  <c r="BF671" i="2"/>
  <c r="BE671" i="2"/>
  <c r="T671" i="2"/>
  <c r="R671" i="2"/>
  <c r="R670" i="2" s="1"/>
  <c r="P671" i="2"/>
  <c r="P670" i="2" s="1"/>
  <c r="BK671" i="2"/>
  <c r="J671" i="2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3" i="2"/>
  <c r="BH663" i="2"/>
  <c r="BG663" i="2"/>
  <c r="BF663" i="2"/>
  <c r="T663" i="2"/>
  <c r="R663" i="2"/>
  <c r="P663" i="2"/>
  <c r="BK663" i="2"/>
  <c r="J663" i="2"/>
  <c r="BE663" i="2" s="1"/>
  <c r="BI660" i="2"/>
  <c r="BH660" i="2"/>
  <c r="BG660" i="2"/>
  <c r="BF660" i="2"/>
  <c r="T660" i="2"/>
  <c r="R660" i="2"/>
  <c r="P660" i="2"/>
  <c r="BK660" i="2"/>
  <c r="J660" i="2"/>
  <c r="BE66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0" i="2"/>
  <c r="BH640" i="2"/>
  <c r="BG640" i="2"/>
  <c r="BF640" i="2"/>
  <c r="T640" i="2"/>
  <c r="R640" i="2"/>
  <c r="P640" i="2"/>
  <c r="BK640" i="2"/>
  <c r="J640" i="2"/>
  <c r="BE640" i="2" s="1"/>
  <c r="BI638" i="2"/>
  <c r="BH638" i="2"/>
  <c r="BG638" i="2"/>
  <c r="BF638" i="2"/>
  <c r="T638" i="2"/>
  <c r="R638" i="2"/>
  <c r="P638" i="2"/>
  <c r="BK638" i="2"/>
  <c r="J638" i="2"/>
  <c r="BE638" i="2" s="1"/>
  <c r="BI620" i="2"/>
  <c r="BH620" i="2"/>
  <c r="BG620" i="2"/>
  <c r="BF620" i="2"/>
  <c r="T620" i="2"/>
  <c r="R620" i="2"/>
  <c r="P620" i="2"/>
  <c r="BK620" i="2"/>
  <c r="J620" i="2"/>
  <c r="BE620" i="2" s="1"/>
  <c r="BI614" i="2"/>
  <c r="BH614" i="2"/>
  <c r="BG614" i="2"/>
  <c r="BF614" i="2"/>
  <c r="BE614" i="2"/>
  <c r="T614" i="2"/>
  <c r="R614" i="2"/>
  <c r="P614" i="2"/>
  <c r="BK614" i="2"/>
  <c r="J614" i="2"/>
  <c r="BI611" i="2"/>
  <c r="BH611" i="2"/>
  <c r="BG611" i="2"/>
  <c r="BF611" i="2"/>
  <c r="T611" i="2"/>
  <c r="R611" i="2"/>
  <c r="P611" i="2"/>
  <c r="BK611" i="2"/>
  <c r="J611" i="2"/>
  <c r="BE611" i="2" s="1"/>
  <c r="BI602" i="2"/>
  <c r="BH602" i="2"/>
  <c r="BG602" i="2"/>
  <c r="BF602" i="2"/>
  <c r="BE602" i="2"/>
  <c r="T602" i="2"/>
  <c r="R602" i="2"/>
  <c r="P602" i="2"/>
  <c r="BK602" i="2"/>
  <c r="BK601" i="2" s="1"/>
  <c r="J601" i="2" s="1"/>
  <c r="J68" i="2" s="1"/>
  <c r="J602" i="2"/>
  <c r="BI600" i="2"/>
  <c r="BH600" i="2"/>
  <c r="BG600" i="2"/>
  <c r="BF600" i="2"/>
  <c r="T600" i="2"/>
  <c r="R600" i="2"/>
  <c r="P600" i="2"/>
  <c r="BK600" i="2"/>
  <c r="J600" i="2"/>
  <c r="BE600" i="2" s="1"/>
  <c r="BI599" i="2"/>
  <c r="BH599" i="2"/>
  <c r="BG599" i="2"/>
  <c r="BF599" i="2"/>
  <c r="BE599" i="2"/>
  <c r="T599" i="2"/>
  <c r="R599" i="2"/>
  <c r="P599" i="2"/>
  <c r="BK599" i="2"/>
  <c r="J599" i="2"/>
  <c r="BI597" i="2"/>
  <c r="BH597" i="2"/>
  <c r="BG597" i="2"/>
  <c r="BF597" i="2"/>
  <c r="T597" i="2"/>
  <c r="R597" i="2"/>
  <c r="P597" i="2"/>
  <c r="BK597" i="2"/>
  <c r="J597" i="2"/>
  <c r="BE597" i="2" s="1"/>
  <c r="BI574" i="2"/>
  <c r="BH574" i="2"/>
  <c r="BG574" i="2"/>
  <c r="BF574" i="2"/>
  <c r="BE574" i="2"/>
  <c r="T574" i="2"/>
  <c r="R574" i="2"/>
  <c r="P574" i="2"/>
  <c r="P573" i="2" s="1"/>
  <c r="BK574" i="2"/>
  <c r="BK573" i="2" s="1"/>
  <c r="J573" i="2" s="1"/>
  <c r="J67" i="2" s="1"/>
  <c r="J574" i="2"/>
  <c r="BI572" i="2"/>
  <c r="BH572" i="2"/>
  <c r="BG572" i="2"/>
  <c r="BF572" i="2"/>
  <c r="T572" i="2"/>
  <c r="R572" i="2"/>
  <c r="P572" i="2"/>
  <c r="BK572" i="2"/>
  <c r="J572" i="2"/>
  <c r="BE572" i="2" s="1"/>
  <c r="BI564" i="2"/>
  <c r="BH564" i="2"/>
  <c r="BG564" i="2"/>
  <c r="BF564" i="2"/>
  <c r="T564" i="2"/>
  <c r="R564" i="2"/>
  <c r="P564" i="2"/>
  <c r="BK564" i="2"/>
  <c r="J564" i="2"/>
  <c r="BE564" i="2" s="1"/>
  <c r="BI556" i="2"/>
  <c r="BH556" i="2"/>
  <c r="BG556" i="2"/>
  <c r="BF556" i="2"/>
  <c r="BE556" i="2"/>
  <c r="T556" i="2"/>
  <c r="R556" i="2"/>
  <c r="P556" i="2"/>
  <c r="BK556" i="2"/>
  <c r="J556" i="2"/>
  <c r="BI554" i="2"/>
  <c r="BH554" i="2"/>
  <c r="BG554" i="2"/>
  <c r="BF554" i="2"/>
  <c r="T554" i="2"/>
  <c r="R554" i="2"/>
  <c r="P554" i="2"/>
  <c r="BK554" i="2"/>
  <c r="J554" i="2"/>
  <c r="BE554" i="2" s="1"/>
  <c r="BI546" i="2"/>
  <c r="BH546" i="2"/>
  <c r="BG546" i="2"/>
  <c r="BF546" i="2"/>
  <c r="BE546" i="2"/>
  <c r="T546" i="2"/>
  <c r="R546" i="2"/>
  <c r="P546" i="2"/>
  <c r="BK546" i="2"/>
  <c r="BK545" i="2" s="1"/>
  <c r="J546" i="2"/>
  <c r="BI543" i="2"/>
  <c r="BH543" i="2"/>
  <c r="BG543" i="2"/>
  <c r="BF543" i="2"/>
  <c r="T543" i="2"/>
  <c r="T542" i="2" s="1"/>
  <c r="R543" i="2"/>
  <c r="R542" i="2" s="1"/>
  <c r="P543" i="2"/>
  <c r="P542" i="2" s="1"/>
  <c r="BK543" i="2"/>
  <c r="BK542" i="2" s="1"/>
  <c r="J542" i="2" s="1"/>
  <c r="J64" i="2" s="1"/>
  <c r="J543" i="2"/>
  <c r="BE543" i="2" s="1"/>
  <c r="BI541" i="2"/>
  <c r="BH541" i="2"/>
  <c r="BG541" i="2"/>
  <c r="BF541" i="2"/>
  <c r="BE541" i="2"/>
  <c r="T541" i="2"/>
  <c r="R541" i="2"/>
  <c r="P541" i="2"/>
  <c r="BK541" i="2"/>
  <c r="J541" i="2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BE539" i="2"/>
  <c r="T539" i="2"/>
  <c r="R539" i="2"/>
  <c r="P539" i="2"/>
  <c r="P538" i="2" s="1"/>
  <c r="BK539" i="2"/>
  <c r="BK538" i="2" s="1"/>
  <c r="J538" i="2" s="1"/>
  <c r="J63" i="2" s="1"/>
  <c r="J539" i="2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 s="1"/>
  <c r="BI517" i="2"/>
  <c r="BH517" i="2"/>
  <c r="BG517" i="2"/>
  <c r="BF517" i="2"/>
  <c r="T517" i="2"/>
  <c r="R517" i="2"/>
  <c r="P517" i="2"/>
  <c r="BK517" i="2"/>
  <c r="J517" i="2"/>
  <c r="BE517" i="2" s="1"/>
  <c r="BI514" i="2"/>
  <c r="BH514" i="2"/>
  <c r="BG514" i="2"/>
  <c r="BF514" i="2"/>
  <c r="T514" i="2"/>
  <c r="R514" i="2"/>
  <c r="P514" i="2"/>
  <c r="BK514" i="2"/>
  <c r="J514" i="2"/>
  <c r="BE514" i="2" s="1"/>
  <c r="BI513" i="2"/>
  <c r="BH513" i="2"/>
  <c r="BG513" i="2"/>
  <c r="BF513" i="2"/>
  <c r="T513" i="2"/>
  <c r="R513" i="2"/>
  <c r="P513" i="2"/>
  <c r="BK513" i="2"/>
  <c r="J513" i="2"/>
  <c r="BE513" i="2" s="1"/>
  <c r="BI510" i="2"/>
  <c r="BH510" i="2"/>
  <c r="BG510" i="2"/>
  <c r="BF510" i="2"/>
  <c r="BE510" i="2"/>
  <c r="T510" i="2"/>
  <c r="R510" i="2"/>
  <c r="P510" i="2"/>
  <c r="BK510" i="2"/>
  <c r="J510" i="2"/>
  <c r="BI502" i="2"/>
  <c r="BH502" i="2"/>
  <c r="BG502" i="2"/>
  <c r="BF502" i="2"/>
  <c r="T502" i="2"/>
  <c r="R502" i="2"/>
  <c r="P502" i="2"/>
  <c r="BK502" i="2"/>
  <c r="J502" i="2"/>
  <c r="BE502" i="2" s="1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T496" i="2"/>
  <c r="R496" i="2"/>
  <c r="P496" i="2"/>
  <c r="BK496" i="2"/>
  <c r="J496" i="2"/>
  <c r="BE496" i="2" s="1"/>
  <c r="BI484" i="2"/>
  <c r="BH484" i="2"/>
  <c r="BG484" i="2"/>
  <c r="BF484" i="2"/>
  <c r="T484" i="2"/>
  <c r="R484" i="2"/>
  <c r="P484" i="2"/>
  <c r="BK484" i="2"/>
  <c r="J484" i="2"/>
  <c r="BE484" i="2" s="1"/>
  <c r="BI472" i="2"/>
  <c r="BH472" i="2"/>
  <c r="BG472" i="2"/>
  <c r="BF472" i="2"/>
  <c r="T472" i="2"/>
  <c r="R472" i="2"/>
  <c r="P472" i="2"/>
  <c r="BK472" i="2"/>
  <c r="J472" i="2"/>
  <c r="BE472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 s="1"/>
  <c r="BI457" i="2"/>
  <c r="BH457" i="2"/>
  <c r="BG457" i="2"/>
  <c r="BF457" i="2"/>
  <c r="BE457" i="2"/>
  <c r="T457" i="2"/>
  <c r="R457" i="2"/>
  <c r="P457" i="2"/>
  <c r="BK457" i="2"/>
  <c r="J457" i="2"/>
  <c r="BI456" i="2"/>
  <c r="BH456" i="2"/>
  <c r="BG456" i="2"/>
  <c r="BF456" i="2"/>
  <c r="T456" i="2"/>
  <c r="R456" i="2"/>
  <c r="P456" i="2"/>
  <c r="BK456" i="2"/>
  <c r="J456" i="2"/>
  <c r="BE456" i="2" s="1"/>
  <c r="BI455" i="2"/>
  <c r="BH455" i="2"/>
  <c r="BG455" i="2"/>
  <c r="BF455" i="2"/>
  <c r="BE455" i="2"/>
  <c r="T455" i="2"/>
  <c r="R455" i="2"/>
  <c r="P455" i="2"/>
  <c r="BK455" i="2"/>
  <c r="J455" i="2"/>
  <c r="BI454" i="2"/>
  <c r="BH454" i="2"/>
  <c r="BG454" i="2"/>
  <c r="BF454" i="2"/>
  <c r="T454" i="2"/>
  <c r="R454" i="2"/>
  <c r="P454" i="2"/>
  <c r="BK454" i="2"/>
  <c r="J454" i="2"/>
  <c r="BE454" i="2" s="1"/>
  <c r="BI453" i="2"/>
  <c r="BH453" i="2"/>
  <c r="BG453" i="2"/>
  <c r="BF453" i="2"/>
  <c r="T453" i="2"/>
  <c r="R453" i="2"/>
  <c r="P453" i="2"/>
  <c r="BK453" i="2"/>
  <c r="J453" i="2"/>
  <c r="BE453" i="2" s="1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 s="1"/>
  <c r="BI447" i="2"/>
  <c r="BH447" i="2"/>
  <c r="BG447" i="2"/>
  <c r="BF447" i="2"/>
  <c r="T447" i="2"/>
  <c r="R447" i="2"/>
  <c r="P447" i="2"/>
  <c r="BK447" i="2"/>
  <c r="J447" i="2"/>
  <c r="BE447" i="2" s="1"/>
  <c r="BI446" i="2"/>
  <c r="BH446" i="2"/>
  <c r="BG446" i="2"/>
  <c r="BF446" i="2"/>
  <c r="BE446" i="2"/>
  <c r="T446" i="2"/>
  <c r="R446" i="2"/>
  <c r="P446" i="2"/>
  <c r="BK446" i="2"/>
  <c r="J446" i="2"/>
  <c r="BI444" i="2"/>
  <c r="BH444" i="2"/>
  <c r="BG444" i="2"/>
  <c r="BF444" i="2"/>
  <c r="T444" i="2"/>
  <c r="R444" i="2"/>
  <c r="P444" i="2"/>
  <c r="BK444" i="2"/>
  <c r="J444" i="2"/>
  <c r="BE444" i="2" s="1"/>
  <c r="BI442" i="2"/>
  <c r="BH442" i="2"/>
  <c r="BG442" i="2"/>
  <c r="BF442" i="2"/>
  <c r="BE442" i="2"/>
  <c r="T442" i="2"/>
  <c r="R442" i="2"/>
  <c r="P442" i="2"/>
  <c r="BK442" i="2"/>
  <c r="J442" i="2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 s="1"/>
  <c r="BI418" i="2"/>
  <c r="BH418" i="2"/>
  <c r="BG418" i="2"/>
  <c r="BF418" i="2"/>
  <c r="T418" i="2"/>
  <c r="R418" i="2"/>
  <c r="P418" i="2"/>
  <c r="BK418" i="2"/>
  <c r="BK417" i="2" s="1"/>
  <c r="J417" i="2" s="1"/>
  <c r="J62" i="2" s="1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BE415" i="2"/>
  <c r="T415" i="2"/>
  <c r="R415" i="2"/>
  <c r="P415" i="2"/>
  <c r="BK415" i="2"/>
  <c r="J415" i="2"/>
  <c r="BI408" i="2"/>
  <c r="BH408" i="2"/>
  <c r="BG408" i="2"/>
  <c r="BF408" i="2"/>
  <c r="T408" i="2"/>
  <c r="R408" i="2"/>
  <c r="P408" i="2"/>
  <c r="BK408" i="2"/>
  <c r="J408" i="2"/>
  <c r="BE408" i="2" s="1"/>
  <c r="BI396" i="2"/>
  <c r="BH396" i="2"/>
  <c r="BG396" i="2"/>
  <c r="BF396" i="2"/>
  <c r="BE396" i="2"/>
  <c r="T396" i="2"/>
  <c r="R396" i="2"/>
  <c r="P396" i="2"/>
  <c r="BK396" i="2"/>
  <c r="J396" i="2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BE392" i="2"/>
  <c r="T392" i="2"/>
  <c r="R392" i="2"/>
  <c r="P392" i="2"/>
  <c r="BK392" i="2"/>
  <c r="J392" i="2"/>
  <c r="BI391" i="2"/>
  <c r="BH391" i="2"/>
  <c r="BG391" i="2"/>
  <c r="BF391" i="2"/>
  <c r="T391" i="2"/>
  <c r="R391" i="2"/>
  <c r="P391" i="2"/>
  <c r="BK391" i="2"/>
  <c r="J391" i="2"/>
  <c r="BE391" i="2" s="1"/>
  <c r="BI379" i="2"/>
  <c r="BH379" i="2"/>
  <c r="BG379" i="2"/>
  <c r="BF379" i="2"/>
  <c r="BE379" i="2"/>
  <c r="T379" i="2"/>
  <c r="R379" i="2"/>
  <c r="P379" i="2"/>
  <c r="BK379" i="2"/>
  <c r="J379" i="2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BE375" i="2"/>
  <c r="T375" i="2"/>
  <c r="R375" i="2"/>
  <c r="P375" i="2"/>
  <c r="BK375" i="2"/>
  <c r="J375" i="2"/>
  <c r="BI355" i="2"/>
  <c r="BH355" i="2"/>
  <c r="BG355" i="2"/>
  <c r="BF355" i="2"/>
  <c r="T355" i="2"/>
  <c r="R355" i="2"/>
  <c r="P355" i="2"/>
  <c r="BK355" i="2"/>
  <c r="J355" i="2"/>
  <c r="BE355" i="2" s="1"/>
  <c r="BI336" i="2"/>
  <c r="BH336" i="2"/>
  <c r="BG336" i="2"/>
  <c r="BF336" i="2"/>
  <c r="BE336" i="2"/>
  <c r="T336" i="2"/>
  <c r="R336" i="2"/>
  <c r="P336" i="2"/>
  <c r="BK336" i="2"/>
  <c r="J336" i="2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BE332" i="2"/>
  <c r="T332" i="2"/>
  <c r="R332" i="2"/>
  <c r="P332" i="2"/>
  <c r="BK332" i="2"/>
  <c r="J332" i="2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BE322" i="2"/>
  <c r="T322" i="2"/>
  <c r="R322" i="2"/>
  <c r="P322" i="2"/>
  <c r="BK322" i="2"/>
  <c r="J322" i="2"/>
  <c r="BI314" i="2"/>
  <c r="BH314" i="2"/>
  <c r="BG314" i="2"/>
  <c r="BF314" i="2"/>
  <c r="T314" i="2"/>
  <c r="R314" i="2"/>
  <c r="P314" i="2"/>
  <c r="BK314" i="2"/>
  <c r="J314" i="2"/>
  <c r="BE314" i="2" s="1"/>
  <c r="BI271" i="2"/>
  <c r="BH271" i="2"/>
  <c r="BG271" i="2"/>
  <c r="BF271" i="2"/>
  <c r="BE271" i="2"/>
  <c r="T271" i="2"/>
  <c r="R271" i="2"/>
  <c r="P271" i="2"/>
  <c r="BK271" i="2"/>
  <c r="J271" i="2"/>
  <c r="BI270" i="2"/>
  <c r="BH270" i="2"/>
  <c r="BG270" i="2"/>
  <c r="BF270" i="2"/>
  <c r="T270" i="2"/>
  <c r="R270" i="2"/>
  <c r="P270" i="2"/>
  <c r="BK270" i="2"/>
  <c r="J270" i="2"/>
  <c r="BE270" i="2" s="1"/>
  <c r="BI265" i="2"/>
  <c r="BH265" i="2"/>
  <c r="BG265" i="2"/>
  <c r="BF265" i="2"/>
  <c r="BE265" i="2"/>
  <c r="T265" i="2"/>
  <c r="R265" i="2"/>
  <c r="P265" i="2"/>
  <c r="BK265" i="2"/>
  <c r="J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BE263" i="2"/>
  <c r="T263" i="2"/>
  <c r="R263" i="2"/>
  <c r="P263" i="2"/>
  <c r="BK263" i="2"/>
  <c r="J263" i="2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BE258" i="2"/>
  <c r="T258" i="2"/>
  <c r="R258" i="2"/>
  <c r="P258" i="2"/>
  <c r="BK258" i="2"/>
  <c r="J258" i="2"/>
  <c r="BI247" i="2"/>
  <c r="BH247" i="2"/>
  <c r="BG247" i="2"/>
  <c r="BF247" i="2"/>
  <c r="T247" i="2"/>
  <c r="R247" i="2"/>
  <c r="P247" i="2"/>
  <c r="BK247" i="2"/>
  <c r="J247" i="2"/>
  <c r="BE247" i="2" s="1"/>
  <c r="BI242" i="2"/>
  <c r="BH242" i="2"/>
  <c r="BG242" i="2"/>
  <c r="BF242" i="2"/>
  <c r="BE242" i="2"/>
  <c r="T242" i="2"/>
  <c r="R242" i="2"/>
  <c r="P242" i="2"/>
  <c r="BK242" i="2"/>
  <c r="J242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BE225" i="2"/>
  <c r="T225" i="2"/>
  <c r="R225" i="2"/>
  <c r="P225" i="2"/>
  <c r="BK225" i="2"/>
  <c r="J225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BE215" i="2"/>
  <c r="T215" i="2"/>
  <c r="R215" i="2"/>
  <c r="P215" i="2"/>
  <c r="BK215" i="2"/>
  <c r="J215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BE213" i="2"/>
  <c r="T213" i="2"/>
  <c r="R213" i="2"/>
  <c r="P213" i="2"/>
  <c r="BK213" i="2"/>
  <c r="J213" i="2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BE206" i="2"/>
  <c r="T206" i="2"/>
  <c r="R206" i="2"/>
  <c r="P206" i="2"/>
  <c r="BK206" i="2"/>
  <c r="J206" i="2"/>
  <c r="BI183" i="2"/>
  <c r="BH183" i="2"/>
  <c r="BG183" i="2"/>
  <c r="BF183" i="2"/>
  <c r="T183" i="2"/>
  <c r="R183" i="2"/>
  <c r="P183" i="2"/>
  <c r="BK183" i="2"/>
  <c r="J183" i="2"/>
  <c r="BE183" i="2" s="1"/>
  <c r="BI152" i="2"/>
  <c r="BH152" i="2"/>
  <c r="BG152" i="2"/>
  <c r="BF152" i="2"/>
  <c r="BE152" i="2"/>
  <c r="T152" i="2"/>
  <c r="R152" i="2"/>
  <c r="P152" i="2"/>
  <c r="BK152" i="2"/>
  <c r="J152" i="2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BE148" i="2"/>
  <c r="T148" i="2"/>
  <c r="R148" i="2"/>
  <c r="P148" i="2"/>
  <c r="P147" i="2" s="1"/>
  <c r="BK148" i="2"/>
  <c r="BK147" i="2" s="1"/>
  <c r="J147" i="2" s="1"/>
  <c r="J61" i="2" s="1"/>
  <c r="J148" i="2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BK138" i="2" s="1"/>
  <c r="J138" i="2" s="1"/>
  <c r="J60" i="2" s="1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BE132" i="2"/>
  <c r="T132" i="2"/>
  <c r="R132" i="2"/>
  <c r="P132" i="2"/>
  <c r="P131" i="2" s="1"/>
  <c r="BK132" i="2"/>
  <c r="BK131" i="2" s="1"/>
  <c r="J131" i="2" s="1"/>
  <c r="J59" i="2" s="1"/>
  <c r="J132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05" i="2"/>
  <c r="BH105" i="2"/>
  <c r="BG105" i="2"/>
  <c r="BF105" i="2"/>
  <c r="F31" i="2" s="1"/>
  <c r="BA52" i="1" s="1"/>
  <c r="BE105" i="2"/>
  <c r="T105" i="2"/>
  <c r="R105" i="2"/>
  <c r="P105" i="2"/>
  <c r="P104" i="2" s="1"/>
  <c r="BK105" i="2"/>
  <c r="J105" i="2"/>
  <c r="J98" i="2"/>
  <c r="F98" i="2"/>
  <c r="F96" i="2"/>
  <c r="E94" i="2"/>
  <c r="F52" i="2"/>
  <c r="J51" i="2"/>
  <c r="F51" i="2"/>
  <c r="F49" i="2"/>
  <c r="E47" i="2"/>
  <c r="J18" i="2"/>
  <c r="E18" i="2"/>
  <c r="F99" i="2" s="1"/>
  <c r="J17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G51" i="6" l="1"/>
  <c r="E50" i="6"/>
  <c r="F30" i="3"/>
  <c r="AZ53" i="1" s="1"/>
  <c r="F32" i="2"/>
  <c r="BB52" i="1" s="1"/>
  <c r="P138" i="2"/>
  <c r="P417" i="2"/>
  <c r="P103" i="2" s="1"/>
  <c r="P601" i="2"/>
  <c r="P432" i="3"/>
  <c r="T104" i="2"/>
  <c r="F33" i="2"/>
  <c r="BC52" i="1" s="1"/>
  <c r="R131" i="2"/>
  <c r="R138" i="2"/>
  <c r="R147" i="2"/>
  <c r="R417" i="2"/>
  <c r="R538" i="2"/>
  <c r="R545" i="2"/>
  <c r="R573" i="2"/>
  <c r="R601" i="2"/>
  <c r="R544" i="2" s="1"/>
  <c r="T670" i="2"/>
  <c r="T676" i="2"/>
  <c r="T681" i="2"/>
  <c r="BK685" i="2"/>
  <c r="J685" i="2" s="1"/>
  <c r="J73" i="2" s="1"/>
  <c r="R748" i="2"/>
  <c r="T391" i="3"/>
  <c r="T406" i="3"/>
  <c r="P528" i="3"/>
  <c r="P405" i="3" s="1"/>
  <c r="R593" i="3"/>
  <c r="T694" i="3"/>
  <c r="R104" i="2"/>
  <c r="P545" i="2"/>
  <c r="T685" i="2"/>
  <c r="P976" i="2"/>
  <c r="T976" i="2"/>
  <c r="R406" i="3"/>
  <c r="J96" i="2"/>
  <c r="BK104" i="2"/>
  <c r="F34" i="2"/>
  <c r="BD52" i="1" s="1"/>
  <c r="BD51" i="1" s="1"/>
  <c r="W30" i="1" s="1"/>
  <c r="T131" i="2"/>
  <c r="T138" i="2"/>
  <c r="T147" i="2"/>
  <c r="T417" i="2"/>
  <c r="T538" i="2"/>
  <c r="T545" i="2"/>
  <c r="T573" i="2"/>
  <c r="T601" i="2"/>
  <c r="BK670" i="2"/>
  <c r="J670" i="2" s="1"/>
  <c r="J69" i="2" s="1"/>
  <c r="T748" i="2"/>
  <c r="R908" i="2"/>
  <c r="F33" i="3"/>
  <c r="BC53" i="1" s="1"/>
  <c r="P109" i="3"/>
  <c r="R115" i="3"/>
  <c r="BK305" i="3"/>
  <c r="J305" i="3" s="1"/>
  <c r="J62" i="3" s="1"/>
  <c r="BK482" i="3"/>
  <c r="J482" i="3" s="1"/>
  <c r="J71" i="3" s="1"/>
  <c r="T593" i="3"/>
  <c r="R671" i="3"/>
  <c r="BK748" i="2"/>
  <c r="J748" i="2" s="1"/>
  <c r="J74" i="2" s="1"/>
  <c r="BK908" i="2"/>
  <c r="J908" i="2" s="1"/>
  <c r="J75" i="2" s="1"/>
  <c r="R977" i="2"/>
  <c r="R976" i="2" s="1"/>
  <c r="F31" i="3"/>
  <c r="BA53" i="1" s="1"/>
  <c r="BK115" i="3"/>
  <c r="J115" i="3" s="1"/>
  <c r="J61" i="3" s="1"/>
  <c r="R305" i="3"/>
  <c r="BK391" i="3"/>
  <c r="J391" i="3" s="1"/>
  <c r="J63" i="3" s="1"/>
  <c r="BK406" i="3"/>
  <c r="R432" i="3"/>
  <c r="T472" i="3"/>
  <c r="R479" i="3"/>
  <c r="R482" i="3"/>
  <c r="T486" i="3"/>
  <c r="T528" i="3"/>
  <c r="BK593" i="3"/>
  <c r="J593" i="3" s="1"/>
  <c r="J74" i="3" s="1"/>
  <c r="BK671" i="3"/>
  <c r="J671" i="3" s="1"/>
  <c r="J75" i="3" s="1"/>
  <c r="BK686" i="3"/>
  <c r="J686" i="3" s="1"/>
  <c r="J76" i="3" s="1"/>
  <c r="BK694" i="3"/>
  <c r="J694" i="3" s="1"/>
  <c r="J77" i="3" s="1"/>
  <c r="BK701" i="3"/>
  <c r="J701" i="3" s="1"/>
  <c r="J78" i="3" s="1"/>
  <c r="T724" i="3"/>
  <c r="BK681" i="2"/>
  <c r="J681" i="2" s="1"/>
  <c r="J72" i="2" s="1"/>
  <c r="P685" i="2"/>
  <c r="P748" i="2"/>
  <c r="P908" i="2"/>
  <c r="T941" i="2"/>
  <c r="E94" i="3"/>
  <c r="F32" i="3"/>
  <c r="BB53" i="1" s="1"/>
  <c r="BK109" i="3"/>
  <c r="J109" i="3" s="1"/>
  <c r="J59" i="3" s="1"/>
  <c r="P115" i="3"/>
  <c r="P105" i="3" s="1"/>
  <c r="T305" i="3"/>
  <c r="T105" i="3" s="1"/>
  <c r="P391" i="3"/>
  <c r="P406" i="3"/>
  <c r="T432" i="3"/>
  <c r="BK472" i="3"/>
  <c r="J472" i="3" s="1"/>
  <c r="J68" i="3" s="1"/>
  <c r="T479" i="3"/>
  <c r="T482" i="3"/>
  <c r="BK486" i="3"/>
  <c r="J486" i="3" s="1"/>
  <c r="J72" i="3" s="1"/>
  <c r="BK528" i="3"/>
  <c r="J528" i="3" s="1"/>
  <c r="J73" i="3" s="1"/>
  <c r="P593" i="3"/>
  <c r="P671" i="3"/>
  <c r="P686" i="3"/>
  <c r="P694" i="3"/>
  <c r="P701" i="3"/>
  <c r="BK725" i="3"/>
  <c r="J725" i="3" s="1"/>
  <c r="J81" i="3" s="1"/>
  <c r="BK103" i="2"/>
  <c r="J104" i="2"/>
  <c r="J58" i="2" s="1"/>
  <c r="BK724" i="3"/>
  <c r="J724" i="3" s="1"/>
  <c r="J80" i="3" s="1"/>
  <c r="J30" i="2"/>
  <c r="AV52" i="1" s="1"/>
  <c r="T544" i="2"/>
  <c r="BK676" i="2"/>
  <c r="J676" i="2" s="1"/>
  <c r="J70" i="2" s="1"/>
  <c r="R105" i="3"/>
  <c r="J406" i="3"/>
  <c r="J66" i="3" s="1"/>
  <c r="J80" i="4"/>
  <c r="J58" i="4" s="1"/>
  <c r="BK79" i="4"/>
  <c r="BK105" i="3"/>
  <c r="J106" i="3"/>
  <c r="J58" i="3" s="1"/>
  <c r="F30" i="4"/>
  <c r="AZ54" i="1" s="1"/>
  <c r="J30" i="4"/>
  <c r="AV54" i="1" s="1"/>
  <c r="AT54" i="1" s="1"/>
  <c r="J545" i="2"/>
  <c r="J66" i="2" s="1"/>
  <c r="BK976" i="2"/>
  <c r="J976" i="2" s="1"/>
  <c r="J78" i="2" s="1"/>
  <c r="J977" i="2"/>
  <c r="J79" i="2" s="1"/>
  <c r="P676" i="2"/>
  <c r="P724" i="3"/>
  <c r="F30" i="2"/>
  <c r="AZ52" i="1" s="1"/>
  <c r="AZ51" i="1" s="1"/>
  <c r="J49" i="3"/>
  <c r="J31" i="3"/>
  <c r="AW53" i="1" s="1"/>
  <c r="E45" i="4"/>
  <c r="F31" i="4"/>
  <c r="BA54" i="1" s="1"/>
  <c r="BA51" i="1" s="1"/>
  <c r="J31" i="2"/>
  <c r="AW52" i="1" s="1"/>
  <c r="F52" i="3"/>
  <c r="J49" i="4"/>
  <c r="J30" i="3"/>
  <c r="AV53" i="1" s="1"/>
  <c r="AT53" i="1" s="1"/>
  <c r="F52" i="4"/>
  <c r="E45" i="2"/>
  <c r="P104" i="3" l="1"/>
  <c r="AU53" i="1" s="1"/>
  <c r="R405" i="3"/>
  <c r="R103" i="2"/>
  <c r="R102" i="2" s="1"/>
  <c r="T405" i="3"/>
  <c r="T104" i="3" s="1"/>
  <c r="T103" i="2"/>
  <c r="T102" i="2" s="1"/>
  <c r="BC51" i="1"/>
  <c r="BK405" i="3"/>
  <c r="J405" i="3" s="1"/>
  <c r="J65" i="3" s="1"/>
  <c r="R104" i="3"/>
  <c r="BB51" i="1"/>
  <c r="P544" i="2"/>
  <c r="BK544" i="2"/>
  <c r="J544" i="2" s="1"/>
  <c r="J65" i="2" s="1"/>
  <c r="W27" i="1"/>
  <c r="AW51" i="1"/>
  <c r="AK27" i="1" s="1"/>
  <c r="AT52" i="1"/>
  <c r="BK104" i="3"/>
  <c r="J104" i="3" s="1"/>
  <c r="J105" i="3"/>
  <c r="J57" i="3" s="1"/>
  <c r="W26" i="1"/>
  <c r="AV51" i="1"/>
  <c r="BK78" i="4"/>
  <c r="J78" i="4" s="1"/>
  <c r="J79" i="4"/>
  <c r="J57" i="4" s="1"/>
  <c r="J103" i="2"/>
  <c r="J57" i="2" s="1"/>
  <c r="BK102" i="2"/>
  <c r="J102" i="2" s="1"/>
  <c r="P102" i="2"/>
  <c r="AU52" i="1" s="1"/>
  <c r="AU51" i="1" s="1"/>
  <c r="AX51" i="1" l="1"/>
  <c r="W28" i="1"/>
  <c r="W29" i="1"/>
  <c r="AY51" i="1"/>
  <c r="J27" i="2"/>
  <c r="J56" i="2"/>
  <c r="AT51" i="1"/>
  <c r="AK26" i="1"/>
  <c r="J27" i="4"/>
  <c r="J56" i="4"/>
  <c r="J56" i="3"/>
  <c r="J27" i="3"/>
  <c r="AG54" i="1" l="1"/>
  <c r="AN54" i="1" s="1"/>
  <c r="J36" i="4"/>
  <c r="AG52" i="1"/>
  <c r="J36" i="2"/>
  <c r="AG53" i="1"/>
  <c r="AN53" i="1" s="1"/>
  <c r="J36" i="3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<sst xmlns="http://schemas.openxmlformats.org/spreadsheetml/2006/main" count="17200" uniqueCount="2246">
  <si>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</si>
  <si>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</si>
  <si>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</si>
  <si>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</si>
  <si>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</si>
  <si>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</si>
  <si>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</si>
  <si>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{0f946c30-31e0-4c0d-9f2c-d336a5792b58}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</si>
  <si>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</si>
  <si>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</si>
  <si>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</si>
  <si>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</si>
  <si>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</si>
  <si>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</si>
  <si>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</si>
  <si>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</si>
  <si>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SOU-LB-29-6-17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</si>
  <si>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</si>
  <si>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</si>
  <si>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LÁZNĚ BĚLOHRAD - Střední odborné učiliště  - Zámecká č.p.478 - Snížení energetické náročnosti budov</t>
  </si>
  <si>
    <t>0,1</t>
  </si>
  <si>
    <t>KSO:</t>
  </si>
  <si>
    <t/>
  </si>
  <si>
    <t>CC-CZ:</t>
  </si>
  <si>
    <t>1</t>
  </si>
  <si>
    <t>Místo:</t>
  </si>
  <si>
    <t>Lázně Bělohrad</t>
  </si>
  <si>
    <t>Datum:</t>
  </si>
  <si>
    <t>1. 4. 2016</t>
  </si>
  <si>
    <t>10</t>
  </si>
  <si>
    <t>100</t>
  </si>
  <si>
    <t>Zadavatel:</t>
  </si>
  <si>
    <t>IČ:</t>
  </si>
  <si>
    <t>: 00087726</t>
  </si>
  <si>
    <t>SOU Lázně Bělohrad - Zámecká č.p.478</t>
  </si>
  <si>
    <t>DIČ:</t>
  </si>
  <si>
    <t>Uchazeč:</t>
  </si>
  <si>
    <t>Vyplň údaj</t>
  </si>
  <si>
    <t>Projektant:</t>
  </si>
  <si>
    <t>IČ : 16742613</t>
  </si>
  <si>
    <t>ING.MILAN POUR -  Haklova 1317, 50801 Hořice v P.</t>
  </si>
  <si>
    <t>CZ 521020172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</si>
  <si>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</si>
  <si>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</si>
  <si>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</si>
  <si>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</si>
  <si>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</si>
  <si>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</si>
  <si>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</si>
  <si>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</si>
  <si>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</si>
  <si>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</si>
  <si>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</si>
  <si>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</si>
  <si>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</si>
  <si>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</si>
  <si>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</si>
  <si>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</si>
  <si>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</si>
  <si>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</si>
  <si>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</si>
  <si>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</si>
  <si>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</si>
  <si>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</si>
  <si>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</si>
  <si>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</si>
  <si>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</si>
  <si>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</si>
  <si>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</si>
  <si>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</si>
  <si>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</si>
  <si>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</si>
  <si>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</si>
  <si>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</si>
  <si>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</si>
  <si>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</si>
  <si>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</si>
  <si>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</si>
  <si>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</si>
  <si>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</si>
  <si>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</si>
  <si>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</si>
  <si>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</si>
  <si>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Budova  A - B</t>
  </si>
  <si>
    <t>Budova A   a    B</t>
  </si>
  <si>
    <t>STA</t>
  </si>
  <si>
    <t>{607de0f7-308b-40a0-b48a-210dd3d187b6}</t>
  </si>
  <si>
    <t>2</t>
  </si>
  <si>
    <t>Buidova  C- D</t>
  </si>
  <si>
    <t>Budova    C a D</t>
  </si>
  <si>
    <t>{f3b146a3-49df-409f-b79c-87cb7f7b6f12}</t>
  </si>
  <si>
    <t>Elektro</t>
  </si>
  <si>
    <t>Elektroinstalace A,B.C,D</t>
  </si>
  <si>
    <t>{c3ecbb3b-4c28-43c5-9783-0cc2b1a1dcb2}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</si>
  <si>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</si>
  <si>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</si>
  <si>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</si>
  <si>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</si>
  <si>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</si>
  <si>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</si>
  <si>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</si>
  <si>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Budova  A - B - Budova A   a    B</t>
  </si>
  <si>
    <t>00087726</t>
  </si>
  <si>
    <t xml:space="preserve">SOU Lázně Bělohrad - Zámecká č.p.478, </t>
  </si>
  <si>
    <t>ING.MILAN POUR -Haklova 1317, 50801 Hořice v P.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</si>
  <si>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</si>
  <si>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</si>
  <si>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</si>
  <si>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</si>
  <si>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</si>
  <si>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</si>
  <si>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</si>
  <si>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</si>
  <si>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</si>
  <si>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</si>
  <si>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</si>
  <si>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</si>
  <si>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</si>
  <si>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</si>
  <si>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</si>
  <si>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</si>
  <si>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</si>
  <si>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</si>
  <si>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</si>
  <si>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  735 - Ústřední vytápění - otopná tělesa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</si>
  <si>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</si>
  <si>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</si>
  <si>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</si>
  <si>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</si>
  <si>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</si>
  <si>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</si>
  <si>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</si>
  <si>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</si>
  <si>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</si>
  <si>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</si>
  <si>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</si>
  <si>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</si>
  <si>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</si>
  <si>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</si>
  <si>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</si>
  <si>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</si>
  <si>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</si>
  <si>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</si>
  <si>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</si>
  <si>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</si>
  <si>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</si>
  <si>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</si>
  <si>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</si>
  <si>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</si>
  <si>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</si>
  <si>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</si>
  <si>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</si>
  <si>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</si>
  <si>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</si>
  <si>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</si>
  <si>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</si>
  <si>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</si>
  <si>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</si>
  <si>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</si>
  <si>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</si>
  <si>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384381616</t>
  </si>
  <si>
    <t>VV</t>
  </si>
  <si>
    <t>východ</t>
  </si>
  <si>
    <t>(56,93+0,35+6,78) *0,8</t>
  </si>
  <si>
    <t>jih</t>
  </si>
  <si>
    <t>10,2*0,4</t>
  </si>
  <si>
    <t>západ</t>
  </si>
  <si>
    <t>(56,93+3)*0,4</t>
  </si>
  <si>
    <t>objekt B</t>
  </si>
  <si>
    <t>(39,94-3)  *0,4</t>
  </si>
  <si>
    <t>(25,716-(1,9+3,5))*0,8</t>
  </si>
  <si>
    <t>Součet</t>
  </si>
  <si>
    <t>120001101</t>
  </si>
  <si>
    <t>Příplatek za ztížení vykopávky v blízkosti podzemního vedení</t>
  </si>
  <si>
    <t>m3</t>
  </si>
  <si>
    <t>-977142358</t>
  </si>
  <si>
    <t>3</t>
  </si>
  <si>
    <t>130901121</t>
  </si>
  <si>
    <t>Bourání kcí v hloubených vykopávkách ze zdiva z betonu prostého ručně</t>
  </si>
  <si>
    <t>-1628248534</t>
  </si>
  <si>
    <t>132201201</t>
  </si>
  <si>
    <t>Hloubení rýh š do 2000 mm v hornině tř. 3 objemu do 100 m3</t>
  </si>
  <si>
    <t>-697081399</t>
  </si>
  <si>
    <t>(56,93+0,35+6,78) *0,8  *1,35</t>
  </si>
  <si>
    <t>10,2*0,8 *1,35</t>
  </si>
  <si>
    <t>(56,93+3)*0,8 *1,35</t>
  </si>
  <si>
    <t>5</t>
  </si>
  <si>
    <t>174101101</t>
  </si>
  <si>
    <t>Zásyp jam, šachet rýh nebo kolem objektů sypaninou se zhutněním</t>
  </si>
  <si>
    <t>1033690561</t>
  </si>
  <si>
    <t>144,925</t>
  </si>
  <si>
    <t>6</t>
  </si>
  <si>
    <t>181951101</t>
  </si>
  <si>
    <t>Úprava pláně v hornině tř. 1 až 4 bez zhutnění</t>
  </si>
  <si>
    <t>-1655155948</t>
  </si>
  <si>
    <t>"uprava kole okap.chodníkU</t>
  </si>
  <si>
    <t>80</t>
  </si>
  <si>
    <t>Svislé a kompletní konstrukce</t>
  </si>
  <si>
    <t>7</t>
  </si>
  <si>
    <t>310239211</t>
  </si>
  <si>
    <t>Zazdívka otvorů pl do 4 m2 ve zdivu nadzákladovém cihlami pálenými na MVC</t>
  </si>
  <si>
    <t>-958578301</t>
  </si>
  <si>
    <t>podezdění okna  OK 9</t>
  </si>
  <si>
    <t>4,14*0,25 *0,4</t>
  </si>
  <si>
    <t>8</t>
  </si>
  <si>
    <t>340235212</t>
  </si>
  <si>
    <t>Zazdívka otvorů pl do 0,0225 m2 v příčkách nebo stěnách z cihel tl přes 100 mm</t>
  </si>
  <si>
    <t>kus</t>
  </si>
  <si>
    <t>-733446014</t>
  </si>
  <si>
    <t>větrací otvory střechy</t>
  </si>
  <si>
    <t>85</t>
  </si>
  <si>
    <t>Vodorovné konstrukce</t>
  </si>
  <si>
    <t>9</t>
  </si>
  <si>
    <t>417321313</t>
  </si>
  <si>
    <t>Ztužující pásy a věnce ze ŽB tř. C 16/20</t>
  </si>
  <si>
    <t>-2062510140</t>
  </si>
  <si>
    <t>212,81*0,26*0,19</t>
  </si>
  <si>
    <t>417352411</t>
  </si>
  <si>
    <t>Ztracené bednění věnců z pórobetonových U-profilů  na  zdech tl 375 mm</t>
  </si>
  <si>
    <t>m</t>
  </si>
  <si>
    <t>1937162256</t>
  </si>
  <si>
    <t>59,6+0,35+6,78+6,1+59,6+3+7,53+4,14+7,53</t>
  </si>
  <si>
    <t>39,88+9,15+9,15</t>
  </si>
  <si>
    <t>11</t>
  </si>
  <si>
    <t>417361821</t>
  </si>
  <si>
    <t>Výztuž ztužujících pásů a věnců betonářskou ocelí 10 505</t>
  </si>
  <si>
    <t>t</t>
  </si>
  <si>
    <t>-236035807</t>
  </si>
  <si>
    <t>10,53  *2,5  *0,04</t>
  </si>
  <si>
    <t>Úpravy povrchů, podlahy a osazování výplní</t>
  </si>
  <si>
    <t>12</t>
  </si>
  <si>
    <t>61232521-01</t>
  </si>
  <si>
    <t>Vápenocem. hl. omítka malých ploch do 4,0 m2 na  vnějších stěnách</t>
  </si>
  <si>
    <t>-188406739</t>
  </si>
  <si>
    <t>podezdívka okna OK 9</t>
  </si>
  <si>
    <t>13</t>
  </si>
  <si>
    <t>612325225</t>
  </si>
  <si>
    <t>Vápenocementová štuková omítka malých ploch do 4,0 m2 na stěnách</t>
  </si>
  <si>
    <t>1577047712</t>
  </si>
  <si>
    <t>14</t>
  </si>
  <si>
    <t>612325302</t>
  </si>
  <si>
    <t>Vápenocementová štuková omítka ostění nebo nadpraží</t>
  </si>
  <si>
    <t>1706810345</t>
  </si>
  <si>
    <t>sever</t>
  </si>
  <si>
    <t xml:space="preserve">"OK 9"   (4,14+4,35+4,35) </t>
  </si>
  <si>
    <t>"OK 6"   ( 2,1+0,9+0,9)    * 11</t>
  </si>
  <si>
    <t xml:space="preserve">  "OK 7"  (1,2+0,9+0,9)     * 4</t>
  </si>
  <si>
    <t>"OK 5"   (1,2+1,2+1,2)   * 8</t>
  </si>
  <si>
    <t>"OK 2"  (1,5+0,9+0,9)  *  2</t>
  </si>
  <si>
    <t>"OK 4"   (2,1+1,8+1,8)   *  21</t>
  </si>
  <si>
    <t>"OK 1"   ( 2,1+2,1+2,1)     *  5</t>
  </si>
  <si>
    <t>"OK8"   0,9*3   *4 *3</t>
  </si>
  <si>
    <t>"OK 6"  (2,1+0,9+0,9) *2</t>
  </si>
  <si>
    <t>"OK  1" ( 2,1+2,1+2,1)    *4</t>
  </si>
  <si>
    <t>"OK 2 "   ( 1,5+0,9+0,9 )  * 14</t>
  </si>
  <si>
    <t>"OK 1"  (2,1+2,1+2,1)    * 34</t>
  </si>
  <si>
    <t>"OK 3"   (1,5+2,1+2,1)     *2</t>
  </si>
  <si>
    <t>Mezisoučet</t>
  </si>
  <si>
    <t>OBJEKT B</t>
  </si>
  <si>
    <t>"OK 12"   (2,1+1,5+1,5) *15</t>
  </si>
  <si>
    <t>dveře</t>
  </si>
  <si>
    <t>"DV 6"   ( 3,05 +2,4+2,4)   *2</t>
  </si>
  <si>
    <t>"DV 1 a 1b"  (2,45+2,4+2,4)  *2</t>
  </si>
  <si>
    <t>"DV 2" ( 1,45+2,4+2,4)</t>
  </si>
  <si>
    <t>"DV 7"  1,42+2,4 +2,4</t>
  </si>
  <si>
    <t>Součet   bm</t>
  </si>
  <si>
    <t xml:space="preserve">Celkem   </t>
  </si>
  <si>
    <t xml:space="preserve"> 710,71*0,4</t>
  </si>
  <si>
    <t>619995001</t>
  </si>
  <si>
    <t>Začištění omítek kolem oken, dveří, podlah nebo obkladů</t>
  </si>
  <si>
    <t>-431466685</t>
  </si>
  <si>
    <t>"OK 9"   (4,14+4,35) *2</t>
  </si>
  <si>
    <t>"OK 6"   ( 2,1+0,9) *2   * 11</t>
  </si>
  <si>
    <t xml:space="preserve">  "OK 7"  (1,2+0,9) *2    * 4</t>
  </si>
  <si>
    <t>"OK 5"   (1,2+1,2) * 2   * 8</t>
  </si>
  <si>
    <t>"OK 2"  (1,5+0,9)*2  *  2</t>
  </si>
  <si>
    <t>"OK 4"   (2,1+2,1) *2   *  16</t>
  </si>
  <si>
    <t>"OK 1"   ( 2,1+2,1) *2    *  5</t>
  </si>
  <si>
    <t>"OK8"   0,9*4   *4 *3</t>
  </si>
  <si>
    <t>"OK 6"  (2,1+0,9)*2 *2</t>
  </si>
  <si>
    <t>"OK  1" ( 2,1+2,1) *2   *4</t>
  </si>
  <si>
    <t>"OK 2 "   ( 1,5+0,9 ) * 2 * 14</t>
  </si>
  <si>
    <t>"OK 1"  (2,1+2,1) * 2   * 34</t>
  </si>
  <si>
    <t>"OK 2"   (1,5+2,1) * 2     *2</t>
  </si>
  <si>
    <t>"OK 12"   (2,1+1,5)*2 * 15</t>
  </si>
  <si>
    <t>16</t>
  </si>
  <si>
    <t>621221011</t>
  </si>
  <si>
    <t>Montáž kontaktního zateplení vnějších podhledů z minerální vlny s podélnou orientací tl do 80 mm</t>
  </si>
  <si>
    <t>1057869119</t>
  </si>
  <si>
    <t>podhled stříšky vstupu</t>
  </si>
  <si>
    <t>8,67*2,53</t>
  </si>
  <si>
    <t>(2,53+8,67)*0,42</t>
  </si>
  <si>
    <t>17</t>
  </si>
  <si>
    <t>M</t>
  </si>
  <si>
    <t>631515200</t>
  </si>
  <si>
    <t>deska minerální izolační  tl. 60 mm</t>
  </si>
  <si>
    <t>-1883503954</t>
  </si>
  <si>
    <t>26,639*1,02 'Přepočtené koeficientem množství</t>
  </si>
  <si>
    <t>18</t>
  </si>
  <si>
    <t>621251101</t>
  </si>
  <si>
    <t>Příplatek k cenám kontaktního zateplení podhledů za použití tepelněizolačních zátek z polystyrenu</t>
  </si>
  <si>
    <t>1038161428</t>
  </si>
  <si>
    <t>19</t>
  </si>
  <si>
    <t>621251105</t>
  </si>
  <si>
    <t>Příplatek k cenám kontaktního zateplení podhledů za použití tepelněizolačních zátek z minerální vlny</t>
  </si>
  <si>
    <t>-1289433190</t>
  </si>
  <si>
    <t>20</t>
  </si>
  <si>
    <t>622131121</t>
  </si>
  <si>
    <t>Penetrace akrylát-silikon vnějších stěn nanášená ručně</t>
  </si>
  <si>
    <t>-1606332561</t>
  </si>
  <si>
    <t>622211021</t>
  </si>
  <si>
    <t>Montáž kontaktního zateplení vnějších stěn z polystyrénových desek tl do 120 mm</t>
  </si>
  <si>
    <t>2072624082</t>
  </si>
  <si>
    <t xml:space="preserve">vnitřní strana atik </t>
  </si>
  <si>
    <t>(59,6-0,54-0,54) *2  *0,4</t>
  </si>
  <si>
    <t>(19,616-0,54-0,54)  *2 *0,4</t>
  </si>
  <si>
    <t>B</t>
  </si>
  <si>
    <t>(39,781-0,565-0,565)  *0,15</t>
  </si>
  <si>
    <t>8,875*0,2 *2</t>
  </si>
  <si>
    <t>22</t>
  </si>
  <si>
    <t>283759380</t>
  </si>
  <si>
    <t>deska fasádní polystyrénová EPS 70 F 1000 x 500 x 100 mm</t>
  </si>
  <si>
    <t>1056812110</t>
  </si>
  <si>
    <t>70,993*1,02 'Přepočtené koeficientem množství</t>
  </si>
  <si>
    <t>23</t>
  </si>
  <si>
    <t>622211031</t>
  </si>
  <si>
    <t xml:space="preserve">Montáž kontaktního zateplení vnějších stěn z polystyrénových desek tl 150mm </t>
  </si>
  <si>
    <t>1695611642</t>
  </si>
  <si>
    <t>(56,93+0,35+6,78 +9,07+3+56,93)  * (9,925+1,8)</t>
  </si>
  <si>
    <t>14,066* (9,92-3,875)</t>
  </si>
  <si>
    <t>2,75  *9,925</t>
  </si>
  <si>
    <t>(5,13-2,75)  *(9,925+1,8)</t>
  </si>
  <si>
    <t>39,946  *4,675</t>
  </si>
  <si>
    <t>25,716  *(3,785+0,45)</t>
  </si>
  <si>
    <t>8,67*4,225</t>
  </si>
  <si>
    <t>odpočet otvorú</t>
  </si>
  <si>
    <t>-  493,098</t>
  </si>
  <si>
    <t>24</t>
  </si>
  <si>
    <t>283759350</t>
  </si>
  <si>
    <t>deska fasádní polystyrénová EPS 70 F 1000 x 500 x 150 mm</t>
  </si>
  <si>
    <t>1317528017</t>
  </si>
  <si>
    <t>1539,54 *1,02</t>
  </si>
  <si>
    <t>odpočet XPS</t>
  </si>
  <si>
    <t>-332,241</t>
  </si>
  <si>
    <t>25</t>
  </si>
  <si>
    <t>283764240</t>
  </si>
  <si>
    <t>deska z extrudovaného polystyrénu  XPS  130 mm</t>
  </si>
  <si>
    <t>-1903352900</t>
  </si>
  <si>
    <t>(56,93+0,35+6,78 +9,07+3+56,93)  * 1,95</t>
  </si>
  <si>
    <t>(5,134 -2,75)*1,95</t>
  </si>
  <si>
    <t>(39,946-3)  *0,55</t>
  </si>
  <si>
    <t>(25,716 -3-2,4) *0,55</t>
  </si>
  <si>
    <t>26</t>
  </si>
  <si>
    <t>622212001</t>
  </si>
  <si>
    <t>Montáž kontaktního zateplení vnějšího parapetu do 200 mm z polystyrenu tl do 40 mm</t>
  </si>
  <si>
    <t>-1534196187</t>
  </si>
  <si>
    <t>dle parapetu</t>
  </si>
  <si>
    <t>241,04 * 0,165</t>
  </si>
  <si>
    <t>27</t>
  </si>
  <si>
    <t>283764160</t>
  </si>
  <si>
    <t>deska z extrudovaného polystyrénu XPS 300 SF 40 mm  - parapety</t>
  </si>
  <si>
    <t>-324798699</t>
  </si>
  <si>
    <t>39,772*1,02</t>
  </si>
  <si>
    <t>28</t>
  </si>
  <si>
    <t>6222510</t>
  </si>
  <si>
    <t>Příplatek k cenám kontaktního zateplení vnějších stěn za  zvýšení spotřeby tmelu na hrubý podklad</t>
  </si>
  <si>
    <t>340415866</t>
  </si>
  <si>
    <t>29</t>
  </si>
  <si>
    <t>622251101</t>
  </si>
  <si>
    <t>Příplatek k cenám kontaktního zateplení stěn za použití tepelněizolačních zátek z polystyrenu</t>
  </si>
  <si>
    <t>-1182338714</t>
  </si>
  <si>
    <t>30</t>
  </si>
  <si>
    <t>622252001</t>
  </si>
  <si>
    <t>Montáž zakládacích soklových lišt kontaktního zateplení</t>
  </si>
  <si>
    <t>893326690</t>
  </si>
  <si>
    <t>56,93+0,35+6,78+6,1+3+56,93+4,97</t>
  </si>
  <si>
    <t>39,88+28,716</t>
  </si>
  <si>
    <t>-(2,45+2,45+1,45)</t>
  </si>
  <si>
    <t>31</t>
  </si>
  <si>
    <t>590516520</t>
  </si>
  <si>
    <t>lišta soklová Al s okapničkou, zakládací U 15 cm, 0,95/200 cm</t>
  </si>
  <si>
    <t>1595019112</t>
  </si>
  <si>
    <t>32</t>
  </si>
  <si>
    <t>622252002</t>
  </si>
  <si>
    <t>Montáž ostatních lišt kontaktního zateplení</t>
  </si>
  <si>
    <t>1911394363</t>
  </si>
  <si>
    <t>Začišťovací u oken</t>
  </si>
  <si>
    <t>"OK 2"   (1,5+2,1+2,1)     *2</t>
  </si>
  <si>
    <t>přístř.podhled</t>
  </si>
  <si>
    <t>2,53+8,67</t>
  </si>
  <si>
    <t>parapetní lišty - dle parapet.</t>
  </si>
  <si>
    <t>241,04</t>
  </si>
  <si>
    <t>hl.rohy</t>
  </si>
  <si>
    <t>11,425*8</t>
  </si>
  <si>
    <t>(9,925-3,782)  *1</t>
  </si>
  <si>
    <t>4,672 *1</t>
  </si>
  <si>
    <t>dilatační B-C</t>
  </si>
  <si>
    <t>4,675*2</t>
  </si>
  <si>
    <t>33</t>
  </si>
  <si>
    <t>590514840</t>
  </si>
  <si>
    <t>lišta rohová PVC 10/10 cm s tkaninou bal. 2,5 m</t>
  </si>
  <si>
    <t>-914620705</t>
  </si>
  <si>
    <t>okna,dveře</t>
  </si>
  <si>
    <t>710,71</t>
  </si>
  <si>
    <t>102,215</t>
  </si>
  <si>
    <t>přístř</t>
  </si>
  <si>
    <t>11,2</t>
  </si>
  <si>
    <t>34</t>
  </si>
  <si>
    <t>631275600</t>
  </si>
  <si>
    <t>dilatační profil ze sklovláknité tkaniny, výztuž z plastu unive</t>
  </si>
  <si>
    <t>-2050202291</t>
  </si>
  <si>
    <t>35</t>
  </si>
  <si>
    <t>590514750</t>
  </si>
  <si>
    <t>profil okenní začišťovací s tkaninou - 6 mm/2,4 m</t>
  </si>
  <si>
    <t>1989020567</t>
  </si>
  <si>
    <t>okna A</t>
  </si>
  <si>
    <t>591,54</t>
  </si>
  <si>
    <t>76,5</t>
  </si>
  <si>
    <t>Dveře</t>
  </si>
  <si>
    <t>42,67</t>
  </si>
  <si>
    <t>36</t>
  </si>
  <si>
    <t>590515120</t>
  </si>
  <si>
    <t>profil parapetní -  LPE plast 2 m</t>
  </si>
  <si>
    <t>-6617212</t>
  </si>
  <si>
    <t>37</t>
  </si>
  <si>
    <t>622335102</t>
  </si>
  <si>
    <t>Oprava cementové hladké omítky vnějších stěn v rozsahu do 30%</t>
  </si>
  <si>
    <t>-835324420</t>
  </si>
  <si>
    <t>1539</t>
  </si>
  <si>
    <t>38</t>
  </si>
  <si>
    <t>622511111</t>
  </si>
  <si>
    <t>Tenkovrstvá akrylátová mozaiková střednězrnná omítka včetně penetrace vnějších stěn</t>
  </si>
  <si>
    <t>241731183</t>
  </si>
  <si>
    <t>(56,93+0,35+6,78 +9,07+3+56,93)  * 0,7</t>
  </si>
  <si>
    <t>2,75  * 0,15)</t>
  </si>
  <si>
    <t>(5,13-2,75) *0,7</t>
  </si>
  <si>
    <t>(39,946)   *0,15</t>
  </si>
  <si>
    <t>(39,946-3)*0,55</t>
  </si>
  <si>
    <t>2,75*0,55</t>
  </si>
  <si>
    <t>25,716   *0,15</t>
  </si>
  <si>
    <t>(25,71-3-2,4) *0,55</t>
  </si>
  <si>
    <t>8,67*0,5</t>
  </si>
  <si>
    <t>angl.dvorek</t>
  </si>
  <si>
    <t>13,1*  1</t>
  </si>
  <si>
    <t>13,1*  1,3</t>
  </si>
  <si>
    <t>1*1,3 *2</t>
  </si>
  <si>
    <t>39</t>
  </si>
  <si>
    <t>622521021</t>
  </si>
  <si>
    <t>Tenkovrstvá silikátová zrnitá omítka tl. 2,0 mm včetně penetrace vnějších stěn</t>
  </si>
  <si>
    <t>1666132634</t>
  </si>
  <si>
    <t>(56,93+0,35+6,78 +9,07+3+56,93)  * (9,925-0,15)</t>
  </si>
  <si>
    <t>2,75  *(9,925-0,15)</t>
  </si>
  <si>
    <t>(5,13-2,75)  *(9,92-0,15)</t>
  </si>
  <si>
    <t>39,946  *(4,225-0,1)</t>
  </si>
  <si>
    <t>25,716  *(3,785-0,1)</t>
  </si>
  <si>
    <t>podhled</t>
  </si>
  <si>
    <t>2,53+8,67 *0,41</t>
  </si>
  <si>
    <t>ostění</t>
  </si>
  <si>
    <t>710,71*0,165</t>
  </si>
  <si>
    <t>40</t>
  </si>
  <si>
    <t>62913510</t>
  </si>
  <si>
    <t>Vyrovnávací vrstva pod parapety z MC š do 400 mm</t>
  </si>
  <si>
    <t>-673381840</t>
  </si>
  <si>
    <t>41</t>
  </si>
  <si>
    <t>629991011</t>
  </si>
  <si>
    <t>M+ demontáž ochranné  a stínící sítě fasády na lešení</t>
  </si>
  <si>
    <t>1438856730</t>
  </si>
  <si>
    <t>42</t>
  </si>
  <si>
    <t>629991012</t>
  </si>
  <si>
    <t>Zakrytí výplní otvorů fólií přilepenou na začišťovací lišty</t>
  </si>
  <si>
    <t>-1202115409</t>
  </si>
  <si>
    <t>okna</t>
  </si>
  <si>
    <t>18,268+9,722+62,01+322,56</t>
  </si>
  <si>
    <t>"B"    2,1*1,5  *15</t>
  </si>
  <si>
    <t>"DV 6"    3,05  *2,4   *2</t>
  </si>
  <si>
    <t>"DV 1 a 1b"  2,45*2,4  *2</t>
  </si>
  <si>
    <t>"DV 2"  1,45*2,4</t>
  </si>
  <si>
    <t xml:space="preserve">"DV 7"  1,42*2,4 </t>
  </si>
  <si>
    <t>43</t>
  </si>
  <si>
    <t>629995101</t>
  </si>
  <si>
    <t>Očištění vnějších ploch tlakovou vodou</t>
  </si>
  <si>
    <t>-362800304</t>
  </si>
  <si>
    <t>44</t>
  </si>
  <si>
    <t>632451022</t>
  </si>
  <si>
    <t>Vyrovnávací potěr tl do 30 mm z MC 15 provedený v pásu</t>
  </si>
  <si>
    <t>77285451</t>
  </si>
  <si>
    <t>pod oplechování atik</t>
  </si>
  <si>
    <t>212,81  *0,4</t>
  </si>
  <si>
    <t>45</t>
  </si>
  <si>
    <t>632451441</t>
  </si>
  <si>
    <t>Doplnění cementového potěru hlazeného pl do 1 m2 tl do 40 mm</t>
  </si>
  <si>
    <t>836917961</t>
  </si>
  <si>
    <t>46</t>
  </si>
  <si>
    <t>637121112</t>
  </si>
  <si>
    <t>Okapový chodník z kačírku tl 150 mm s udusáním</t>
  </si>
  <si>
    <t>1640686767</t>
  </si>
  <si>
    <t>(56,93 -2,4 +0,35+6,78 +0,4) *0,4</t>
  </si>
  <si>
    <t>8,1*0,4</t>
  </si>
  <si>
    <t>(56,93+3 +0,4) *0,4</t>
  </si>
  <si>
    <t>objekt 5</t>
  </si>
  <si>
    <t>(39,94-3) *0,4</t>
  </si>
  <si>
    <t>(25,71-3-2,4)  *0,4</t>
  </si>
  <si>
    <t>47</t>
  </si>
  <si>
    <t>637211121</t>
  </si>
  <si>
    <t>Okapový chodník z betonových dlaždic tl 40 mm kladených do písku se zalitím spár MC</t>
  </si>
  <si>
    <t>-520135683</t>
  </si>
  <si>
    <t>objekt A</t>
  </si>
  <si>
    <t>36,93 *0,4</t>
  </si>
  <si>
    <t>objekt B jih</t>
  </si>
  <si>
    <t>(25,71-3-2,4)*0,4</t>
  </si>
  <si>
    <t>48</t>
  </si>
  <si>
    <t>64494111</t>
  </si>
  <si>
    <t>Osazování budky pro rorýse velikosti  390/190/150</t>
  </si>
  <si>
    <t>1169682993</t>
  </si>
  <si>
    <t>49</t>
  </si>
  <si>
    <t>55341410</t>
  </si>
  <si>
    <t>Dodávka budky pro rorýse  vel.390/190/150 dle výkr. D.1.1.b.4</t>
  </si>
  <si>
    <t>-1088768921</t>
  </si>
  <si>
    <t>Ostatní konstrukce a práce, bourání</t>
  </si>
  <si>
    <t>50</t>
  </si>
  <si>
    <t>916371211</t>
  </si>
  <si>
    <t>Osazení skrytého flexibilního zahradního obrubníku plastového jednostranným odkopáním zeminy</t>
  </si>
  <si>
    <t>-1984377935</t>
  </si>
  <si>
    <t>(56,93 -2,4 +0,35+6,78) +0,4</t>
  </si>
  <si>
    <t>8,1+ 0,04+0,4</t>
  </si>
  <si>
    <t>(56,93+3) +0,4</t>
  </si>
  <si>
    <t>39,94-3-0,4</t>
  </si>
  <si>
    <t>25,71-3-2,4</t>
  </si>
  <si>
    <t>51</t>
  </si>
  <si>
    <t>272451750</t>
  </si>
  <si>
    <t>obrubník zahradní z recyklovaného materiálu ZO125 12 m x 125 mm x 4 mm</t>
  </si>
  <si>
    <t>-517082232</t>
  </si>
  <si>
    <t>52</t>
  </si>
  <si>
    <t>941111121</t>
  </si>
  <si>
    <t>Montáž lešení řadového trubkového lehkého s podlahami zatížení do 200 kg/m2 š do 1,2 m v do 10 m</t>
  </si>
  <si>
    <t>946153344</t>
  </si>
  <si>
    <t>(58,93+0,35+8,78 +8,1+3+58,93)  * 9,993</t>
  </si>
  <si>
    <t>(8,53+4,14+8,53)*(9,925-4)</t>
  </si>
  <si>
    <t>5,97*4</t>
  </si>
  <si>
    <t>40,946  *4,2</t>
  </si>
  <si>
    <t>25,716  *3,785</t>
  </si>
  <si>
    <t>9,67*4</t>
  </si>
  <si>
    <t>53</t>
  </si>
  <si>
    <t>941111221</t>
  </si>
  <si>
    <t>Příplatek k lešení řadovému trubkovému lehkému s podlahami š 1,2 m v 10 m za první a ZKD den použití</t>
  </si>
  <si>
    <t>1590438670</t>
  </si>
  <si>
    <t>1837,411 *60</t>
  </si>
  <si>
    <t>54</t>
  </si>
  <si>
    <t>941111811</t>
  </si>
  <si>
    <t>Demontáž lešení řadového trubkového lehkého s podlahami zatížení do 200 kg/m2 š do 0,9 m v do 10 m</t>
  </si>
  <si>
    <t>1989596062</t>
  </si>
  <si>
    <t>1837,411</t>
  </si>
  <si>
    <t>55</t>
  </si>
  <si>
    <t>95203</t>
  </si>
  <si>
    <t>Demontáže  a zpětná montáž  výrobků a zařízení na fasádě  na fasádě, antény,nápisy info tabulky,el.skřínňky</t>
  </si>
  <si>
    <t>soubor</t>
  </si>
  <si>
    <t>-1239952986</t>
  </si>
  <si>
    <t>56</t>
  </si>
  <si>
    <t>952901111</t>
  </si>
  <si>
    <t>Vyčištění budov bytové a občanské výstavby při výšce podlaží do 4 m</t>
  </si>
  <si>
    <t>1677361272</t>
  </si>
  <si>
    <t>692,72+711,3+712,96</t>
  </si>
  <si>
    <t>(8,27*38,88)  -10</t>
  </si>
  <si>
    <t>57</t>
  </si>
  <si>
    <t>953921113</t>
  </si>
  <si>
    <t>Dlaždice betonové 400x400 mm kladené na sucho na ploché střechy</t>
  </si>
  <si>
    <t>-1922611837</t>
  </si>
  <si>
    <t>58</t>
  </si>
  <si>
    <t>953921114</t>
  </si>
  <si>
    <t>Příplatek k dlaždicím betonovým 400x400 mm kladeným na sucho za podkladové čtverce z lepenky</t>
  </si>
  <si>
    <t>332589591</t>
  </si>
  <si>
    <t>59</t>
  </si>
  <si>
    <t>953943113</t>
  </si>
  <si>
    <t>Osazování výrobků do 15 kg/kus do vysekaných kapes zdiva bez jejich dodání</t>
  </si>
  <si>
    <t>1060609769</t>
  </si>
  <si>
    <t>60</t>
  </si>
  <si>
    <t>548001</t>
  </si>
  <si>
    <t>kotvy záchytného systému</t>
  </si>
  <si>
    <t>843478192</t>
  </si>
  <si>
    <t>61</t>
  </si>
  <si>
    <t>953961113</t>
  </si>
  <si>
    <t>Kotvy chemickým tmelem M 12 hl 110 mm do betonu, ŽB nebo kamene s vyvrtáním otvoru</t>
  </si>
  <si>
    <t>262012224</t>
  </si>
  <si>
    <t>62</t>
  </si>
  <si>
    <t>953965121</t>
  </si>
  <si>
    <t>Kotevní šroub pro chemické kotvy M 12 dl 160 mm</t>
  </si>
  <si>
    <t>-192249849</t>
  </si>
  <si>
    <t>63</t>
  </si>
  <si>
    <t>962031132</t>
  </si>
  <si>
    <t>Bourání příček z cihel pálených na MVC tl do 100 mm</t>
  </si>
  <si>
    <t>-874001561</t>
  </si>
  <si>
    <t>(56,93 -2,4 +0,35+6,78)   *1,3</t>
  </si>
  <si>
    <t>8,1 *1,3</t>
  </si>
  <si>
    <t>(56,93+3) *1,3</t>
  </si>
  <si>
    <t>64</t>
  </si>
  <si>
    <t>962081131</t>
  </si>
  <si>
    <t>Bourání příček ze skleněných tvárnic tl do 100 mm</t>
  </si>
  <si>
    <t>1899616549</t>
  </si>
  <si>
    <t>"OK 9"  4,19*4,36</t>
  </si>
  <si>
    <t>65</t>
  </si>
  <si>
    <t>968062374</t>
  </si>
  <si>
    <t>Vybourání dřevěných rámů oken zdvojených včetně křídel pl do 1 m2</t>
  </si>
  <si>
    <t>530611788</t>
  </si>
  <si>
    <t>zapad</t>
  </si>
  <si>
    <t>OK8</t>
  </si>
  <si>
    <t>0,9*0,9  *   4  *3</t>
  </si>
  <si>
    <t>66</t>
  </si>
  <si>
    <t>968062375</t>
  </si>
  <si>
    <t>Vybourání dřevěných rámů oken zdvojených včetně křídel pl do 2 m2</t>
  </si>
  <si>
    <t>972834646</t>
  </si>
  <si>
    <t>"OK 2 "    1,5*0,9 * 14</t>
  </si>
  <si>
    <t>" OK 6"     2,1*0,9  *2</t>
  </si>
  <si>
    <t xml:space="preserve">"OK 6"    2,1*0,9  * 8 </t>
  </si>
  <si>
    <t xml:space="preserve">  "OK 7"  1,2*0,9   * 4</t>
  </si>
  <si>
    <t>"OK 5"   1,2*1,2  * 8</t>
  </si>
  <si>
    <t>"OK 2"    1,5*0,9   * 2</t>
  </si>
  <si>
    <t>"OK 6"   2,1*0,9   *3</t>
  </si>
  <si>
    <t>67</t>
  </si>
  <si>
    <t>968062376</t>
  </si>
  <si>
    <t>Vybourání dřevěných rámů oken zdvojených včetně křídel pl do 4 m2</t>
  </si>
  <si>
    <t>835943505</t>
  </si>
  <si>
    <t>"OK 1"  2,1*2,1   * 34</t>
  </si>
  <si>
    <t>"OK 2"   1,5*2,1     *2</t>
  </si>
  <si>
    <t>"OK  1"  2,1*2,1  *4</t>
  </si>
  <si>
    <t>"OK 4"   2,1*1,8  *  21</t>
  </si>
  <si>
    <t>"OK 1"    2,1*2,1   *  5</t>
  </si>
  <si>
    <t>objekt  B</t>
  </si>
  <si>
    <t>"OK 12"    2,1*1,5* 15</t>
  </si>
  <si>
    <t>68</t>
  </si>
  <si>
    <t>968062456</t>
  </si>
  <si>
    <t>Vybourání dřevěných dveřních zárubní pl přes 2 m2</t>
  </si>
  <si>
    <t>57795829</t>
  </si>
  <si>
    <t>1,42*2</t>
  </si>
  <si>
    <t>69</t>
  </si>
  <si>
    <t>968072456</t>
  </si>
  <si>
    <t>Vybourání kovových dveřních zárubní pl přes 2 m2</t>
  </si>
  <si>
    <t>1549421146</t>
  </si>
  <si>
    <t>70</t>
  </si>
  <si>
    <t>968072641</t>
  </si>
  <si>
    <t>Vybourání kovových stěn kromě výkladních</t>
  </si>
  <si>
    <t>447252979</t>
  </si>
  <si>
    <t>závětrná stěna</t>
  </si>
  <si>
    <t>1,5*2,6</t>
  </si>
  <si>
    <t>71</t>
  </si>
  <si>
    <t>-578194550</t>
  </si>
  <si>
    <t>krycí stěna B</t>
  </si>
  <si>
    <t>39*0,9</t>
  </si>
  <si>
    <t>72</t>
  </si>
  <si>
    <t>968072875</t>
  </si>
  <si>
    <t>Vybourání  mříží  pl do 2 m2</t>
  </si>
  <si>
    <t>-1438052606</t>
  </si>
  <si>
    <t>73</t>
  </si>
  <si>
    <t>977151131</t>
  </si>
  <si>
    <t>Jádrové vrty diamantovými korunkami do D 400 mm do stavebních materiálů</t>
  </si>
  <si>
    <t>1120250870</t>
  </si>
  <si>
    <t>přisávací a ods. otvory rekuperace</t>
  </si>
  <si>
    <t>12*2  *0,45</t>
  </si>
  <si>
    <t>74</t>
  </si>
  <si>
    <t>978013191</t>
  </si>
  <si>
    <t>Otlučení vnitřní vápenné nebo vápenocementové omítky stěn stěn v rozsahu do 100 %</t>
  </si>
  <si>
    <t>962757964</t>
  </si>
  <si>
    <t>množství dle  omítek ostění</t>
  </si>
  <si>
    <t>289,324</t>
  </si>
  <si>
    <t>75</t>
  </si>
  <si>
    <t>978015341</t>
  </si>
  <si>
    <t>Otlučení vnější vápenné nebo vápenocementové vnější omítky stupně členitosti 1 a 2 rozsahu do 30%</t>
  </si>
  <si>
    <t>-78381216</t>
  </si>
  <si>
    <t>76</t>
  </si>
  <si>
    <t>978059641</t>
  </si>
  <si>
    <t>Odsekání a odebrání obkladů stěn z vnějších obkládaček plochy přes 1 m2</t>
  </si>
  <si>
    <t>-345332405</t>
  </si>
  <si>
    <t>56,93 * 0,7</t>
  </si>
  <si>
    <t>6*1</t>
  </si>
  <si>
    <t>8,1 *7</t>
  </si>
  <si>
    <t>(56,93+3) *0,7</t>
  </si>
  <si>
    <t>23,36*0,5</t>
  </si>
  <si>
    <t>5,13*1,3</t>
  </si>
  <si>
    <t>(39,94-3)   *0,45</t>
  </si>
  <si>
    <t>(25,71-3-2,4+2,7)  *0,45</t>
  </si>
  <si>
    <t>997</t>
  </si>
  <si>
    <t>Přesun sutě</t>
  </si>
  <si>
    <t>77</t>
  </si>
  <si>
    <t>997013113</t>
  </si>
  <si>
    <t>Vnitrostaveništní doprava suti a vybouraných hmot pro budovy v do 12 m s použitím mechanizace</t>
  </si>
  <si>
    <t>739242458</t>
  </si>
  <si>
    <t>78</t>
  </si>
  <si>
    <t>997013509</t>
  </si>
  <si>
    <t>Příplatek k odvozu suti a vybouraných hmot na skládku ZKD 1 km přes 1 km</t>
  </si>
  <si>
    <t>334397652</t>
  </si>
  <si>
    <t>79</t>
  </si>
  <si>
    <t>997013831</t>
  </si>
  <si>
    <t>Poplatek za uložení stavebního směsného odpadu na skládce (skládkovné)</t>
  </si>
  <si>
    <t>-2115340369</t>
  </si>
  <si>
    <t>998</t>
  </si>
  <si>
    <t>Přesun hmot</t>
  </si>
  <si>
    <t>998017002</t>
  </si>
  <si>
    <t>Přesun hmot s omezením mechanizace pro budovy v do 12 m</t>
  </si>
  <si>
    <t>-1723223663</t>
  </si>
  <si>
    <t>PSV</t>
  </si>
  <si>
    <t>Práce a dodávky PSV</t>
  </si>
  <si>
    <t>711</t>
  </si>
  <si>
    <t>Izolace proti vodě, vlhkosti a plynům</t>
  </si>
  <si>
    <t>81</t>
  </si>
  <si>
    <t>711142559</t>
  </si>
  <si>
    <t>Provedení izolace proti zemní vlhkosti pásy přitavením svislé NAIP</t>
  </si>
  <si>
    <t>-445767334</t>
  </si>
  <si>
    <t>(56,93 -2,4 +0,35+6,78)   *1,6</t>
  </si>
  <si>
    <t>8,1 *1,6</t>
  </si>
  <si>
    <t>(56,93+3) *1,6</t>
  </si>
  <si>
    <t>82</t>
  </si>
  <si>
    <t>628331590</t>
  </si>
  <si>
    <t>pás těžký asfaltovaný  G 200 S40</t>
  </si>
  <si>
    <t>-1172451132</t>
  </si>
  <si>
    <t>207,504*1,2 'Přepočtené koeficientem množství</t>
  </si>
  <si>
    <t>83</t>
  </si>
  <si>
    <t>711161303</t>
  </si>
  <si>
    <t>Izolace proti zemní vlhkosti stěn foliemi nopovými pro běžné podmínky  šířky 1,5 m</t>
  </si>
  <si>
    <t>574586958</t>
  </si>
  <si>
    <t>(56,93 -2,4 +0,35+6,78)   *1,5</t>
  </si>
  <si>
    <t>8,1 *1,5</t>
  </si>
  <si>
    <t>(56,93+3) *1,5</t>
  </si>
  <si>
    <t>84</t>
  </si>
  <si>
    <t>711161382</t>
  </si>
  <si>
    <t>Izolace proti zemní vlhkosti foliemi nopovými ukončené horní provětrávací lištou</t>
  </si>
  <si>
    <t>-1510721589</t>
  </si>
  <si>
    <t xml:space="preserve">(57,07 -2,4 +0,35+6,78)   </t>
  </si>
  <si>
    <t>8,36</t>
  </si>
  <si>
    <t xml:space="preserve">(57,07+3) </t>
  </si>
  <si>
    <t>998711102</t>
  </si>
  <si>
    <t>Přesun hmot tonážní pro izolace proti vodě, vlhkosti a plynům v objektech výšky do 12 m</t>
  </si>
  <si>
    <t>505265674</t>
  </si>
  <si>
    <t>712</t>
  </si>
  <si>
    <t>Povlakové krytiny</t>
  </si>
  <si>
    <t>86</t>
  </si>
  <si>
    <t>712341559</t>
  </si>
  <si>
    <t>Provedení povlakové krytiny střech do 10° pásy NAIP přitavením v plné ploše</t>
  </si>
  <si>
    <t>-250184390</t>
  </si>
  <si>
    <t>23,916*19,616</t>
  </si>
  <si>
    <t>4,15*18,226</t>
  </si>
  <si>
    <t>10,2*11,4</t>
  </si>
  <si>
    <t>13,6*10,486</t>
  </si>
  <si>
    <t>5,9*9,486</t>
  </si>
  <si>
    <t>střecha obj.B</t>
  </si>
  <si>
    <t>38,88*8,875</t>
  </si>
  <si>
    <t>-13,6*0,54</t>
  </si>
  <si>
    <t>dvě vrstvy</t>
  </si>
  <si>
    <t>1268,3 *2</t>
  </si>
  <si>
    <t>87</t>
  </si>
  <si>
    <t>62852254</t>
  </si>
  <si>
    <t>pás asfaltovaný modifikovaný SBS  vyztužený vložkou z polyesterové rohože,podélně vyztužené skleněnými vlákny a s retardéry hoření</t>
  </si>
  <si>
    <t>571213737</t>
  </si>
  <si>
    <t>1268,34  *1,15</t>
  </si>
  <si>
    <t>88</t>
  </si>
  <si>
    <t>628662800</t>
  </si>
  <si>
    <t>podkladní pás asfaltový SBS modifikovaný za studena samolepící se samolepícímy přesahy  SU tl. 3 mm</t>
  </si>
  <si>
    <t>1969821283</t>
  </si>
  <si>
    <t>89</t>
  </si>
  <si>
    <t>998712102</t>
  </si>
  <si>
    <t>Přesun hmot tonážní tonážní pro krytiny povlakové v objektech v do 12 m</t>
  </si>
  <si>
    <t>1683935948</t>
  </si>
  <si>
    <t>713</t>
  </si>
  <si>
    <t>Izolace tepelné</t>
  </si>
  <si>
    <t>90</t>
  </si>
  <si>
    <t>713141172</t>
  </si>
  <si>
    <t xml:space="preserve">Montáž izolace tepelné střech plochých tl do 170 mm šrouby krajní pole, budova v do 20 m  </t>
  </si>
  <si>
    <t>-347663944</t>
  </si>
  <si>
    <t>přístřešek</t>
  </si>
  <si>
    <t>23,92</t>
  </si>
  <si>
    <t>atika</t>
  </si>
  <si>
    <t>(59,6+0,35+6,78+9,486+59,6+3+7,53+4,14+7,53) *0,64</t>
  </si>
  <si>
    <t>(39,88+9,15+9,15) *0,64</t>
  </si>
  <si>
    <t>91</t>
  </si>
  <si>
    <t>283723060</t>
  </si>
  <si>
    <t>deska z pěnového polystyrenu EPS 100 S 1000 x 500 x 60 mm</t>
  </si>
  <si>
    <t>1483663384</t>
  </si>
  <si>
    <t>92</t>
  </si>
  <si>
    <t>283763820</t>
  </si>
  <si>
    <t>polystyren extrudovaný  XPS N-V-L - 1250 x 600 x 100 mm</t>
  </si>
  <si>
    <t>-1266618381</t>
  </si>
  <si>
    <t>93</t>
  </si>
  <si>
    <t>713141131</t>
  </si>
  <si>
    <t>Montáž izolace tepelné střech plochých lepené za studena 1 vrstva rohoží, pásů, dílců, desek</t>
  </si>
  <si>
    <t>-1797263345</t>
  </si>
  <si>
    <t>23,116*17,86</t>
  </si>
  <si>
    <t>16,51 *4,15</t>
  </si>
  <si>
    <t>9,5*10,1</t>
  </si>
  <si>
    <t>13,6*9,1</t>
  </si>
  <si>
    <t>5,9*8,1</t>
  </si>
  <si>
    <t>39,025*8,86</t>
  </si>
  <si>
    <t>8,7*2,75</t>
  </si>
  <si>
    <t>druhá vrstva</t>
  </si>
  <si>
    <t xml:space="preserve">1111,212 *2 </t>
  </si>
  <si>
    <t>94</t>
  </si>
  <si>
    <t>283723090</t>
  </si>
  <si>
    <t>deska z pěnového polystyrenu EPS 100 S 1000 x 500 x 100 mm</t>
  </si>
  <si>
    <t>-1658038621</t>
  </si>
  <si>
    <t>1087,287</t>
  </si>
  <si>
    <t>95</t>
  </si>
  <si>
    <t>283723120</t>
  </si>
  <si>
    <t>deska z pěnového polystyrenu EPS 100 S 1000 x 500 x 120 mm</t>
  </si>
  <si>
    <t>-1759244637</t>
  </si>
  <si>
    <t>96</t>
  </si>
  <si>
    <t>283723190</t>
  </si>
  <si>
    <t>deska z pěnového polystyrenu EPS 100 S 1000 x 500 x 150 mm</t>
  </si>
  <si>
    <t>-780864492</t>
  </si>
  <si>
    <t>748,86</t>
  </si>
  <si>
    <t>97</t>
  </si>
  <si>
    <t>713141181</t>
  </si>
  <si>
    <t>Montáž izolace tepelné střech plochých tl přes 170 mm šrouby vnitřní pole, budova v do 20 m</t>
  </si>
  <si>
    <t>-114662867</t>
  </si>
  <si>
    <t>98</t>
  </si>
  <si>
    <t>713141182</t>
  </si>
  <si>
    <t>Montáž izolace tepelné střech plochých tl přes 170 mm šrouby krajní pole, budova v do 20 m</t>
  </si>
  <si>
    <t>1351868136</t>
  </si>
  <si>
    <t>objekt B - jih</t>
  </si>
  <si>
    <t>25,71</t>
  </si>
  <si>
    <t>99</t>
  </si>
  <si>
    <t>713141211</t>
  </si>
  <si>
    <t>Montáž izolace tepelné střech plochých volně položené atikový klín</t>
  </si>
  <si>
    <t>-759618057</t>
  </si>
  <si>
    <t>215,81</t>
  </si>
  <si>
    <t>(1,4+0,4) *2</t>
  </si>
  <si>
    <t>(1,2+2,4)*2</t>
  </si>
  <si>
    <t>631529020</t>
  </si>
  <si>
    <t>klín atikový přechodný  50 x 50 mm</t>
  </si>
  <si>
    <t>1102783781</t>
  </si>
  <si>
    <t>101</t>
  </si>
  <si>
    <t>998713102</t>
  </si>
  <si>
    <t>Přesun hmot tonážní pro izolace tepelné v objektech v do 12 m</t>
  </si>
  <si>
    <t>103925491</t>
  </si>
  <si>
    <t>721</t>
  </si>
  <si>
    <t>Zdravotechnika - vnitřní kanalizace</t>
  </si>
  <si>
    <t>102</t>
  </si>
  <si>
    <t>721210822</t>
  </si>
  <si>
    <t>Demontáž vpustí střešních DN 100</t>
  </si>
  <si>
    <t>522758009</t>
  </si>
  <si>
    <t>103</t>
  </si>
  <si>
    <t>721233212</t>
  </si>
  <si>
    <t>Střešní vtok polypropylen PP pro pochůzné střechy svislý odtok DN 110</t>
  </si>
  <si>
    <t>139494970</t>
  </si>
  <si>
    <t>104</t>
  </si>
  <si>
    <t>72127315</t>
  </si>
  <si>
    <t>Nastavení ventilačních hlavic na střeše DN 110</t>
  </si>
  <si>
    <t>-2071416636</t>
  </si>
  <si>
    <t>105</t>
  </si>
  <si>
    <t>998721102</t>
  </si>
  <si>
    <t>Přesun hmot tonážní pro vnitřní kanalizace v objektech v do 12 m</t>
  </si>
  <si>
    <t>-1357855629</t>
  </si>
  <si>
    <t>731</t>
  </si>
  <si>
    <t xml:space="preserve">Ústřední vytápění </t>
  </si>
  <si>
    <t>106</t>
  </si>
  <si>
    <t>73101</t>
  </si>
  <si>
    <t>Vyregulování otopné soustavy</t>
  </si>
  <si>
    <t>s</t>
  </si>
  <si>
    <t>1104871697</t>
  </si>
  <si>
    <t>107</t>
  </si>
  <si>
    <t>735000911</t>
  </si>
  <si>
    <t>Vyregulování ventilu nebo kohoutu dvojregulačního s ručním ovládáním</t>
  </si>
  <si>
    <t>650537725</t>
  </si>
  <si>
    <t>735</t>
  </si>
  <si>
    <t>Ústřední vytápění - otopná tělesa</t>
  </si>
  <si>
    <t>108</t>
  </si>
  <si>
    <t>735000912</t>
  </si>
  <si>
    <t>Vyregulování ventilu nebo kohoutu dvojregulačního s termostatickým ovládáním</t>
  </si>
  <si>
    <t>566638719</t>
  </si>
  <si>
    <t>751</t>
  </si>
  <si>
    <t>Vzduchotechnika</t>
  </si>
  <si>
    <t>109</t>
  </si>
  <si>
    <t>75101</t>
  </si>
  <si>
    <t xml:space="preserve">Montáž rekuperačních jednotek vč. mřížek,prostup potrubí  a  stav.úprav </t>
  </si>
  <si>
    <t>986897205</t>
  </si>
  <si>
    <t>110</t>
  </si>
  <si>
    <t>99903</t>
  </si>
  <si>
    <t>Dodávka rekuperačníéch jenotek,vč.mřížek  a prostup potrubí</t>
  </si>
  <si>
    <t>-978240036</t>
  </si>
  <si>
    <t>111</t>
  </si>
  <si>
    <t>998751101</t>
  </si>
  <si>
    <t>Přesun hmot tonážní pro vzduchotechniku v objektech v do 12 m</t>
  </si>
  <si>
    <t>950701022</t>
  </si>
  <si>
    <t>764</t>
  </si>
  <si>
    <t>Konstrukce klempířské</t>
  </si>
  <si>
    <t>112</t>
  </si>
  <si>
    <t>764002811</t>
  </si>
  <si>
    <t>Demontáž okapového plechu do suti v krytině povlakové</t>
  </si>
  <si>
    <t>-399049597</t>
  </si>
  <si>
    <t>113</t>
  </si>
  <si>
    <t>764002841</t>
  </si>
  <si>
    <t>Demontáž oplechování horních ploch zdí a nadezdívek do suti</t>
  </si>
  <si>
    <t>-238613874</t>
  </si>
  <si>
    <t>114</t>
  </si>
  <si>
    <t>764002851</t>
  </si>
  <si>
    <t>Demontáž oplechování parapetů do suti</t>
  </si>
  <si>
    <t>950803012</t>
  </si>
  <si>
    <t>115</t>
  </si>
  <si>
    <t>764011614</t>
  </si>
  <si>
    <t>Podkladní plech z Pz s upraveným povrchem rš 330 mm</t>
  </si>
  <si>
    <t>553435215</t>
  </si>
  <si>
    <t>25,7+8,67</t>
  </si>
  <si>
    <t>116</t>
  </si>
  <si>
    <t>764101131</t>
  </si>
  <si>
    <t>Montáž krytiny střechy rovné drážkováním z tabulí sklonu do 30°</t>
  </si>
  <si>
    <t>-496333401</t>
  </si>
  <si>
    <t>Přístřešek B</t>
  </si>
  <si>
    <t>(8,67 +0,2+0,2) *(2,53+0,2+0,2)</t>
  </si>
  <si>
    <t>117</t>
  </si>
  <si>
    <t>283292230</t>
  </si>
  <si>
    <t>fólie strukturovaná  pod plech krytinu</t>
  </si>
  <si>
    <t>11396397</t>
  </si>
  <si>
    <t>118</t>
  </si>
  <si>
    <t>138801030</t>
  </si>
  <si>
    <t>plech tabule 0,5 mm šířka 1250 mm povrch 25 µm  mat</t>
  </si>
  <si>
    <t>717899283</t>
  </si>
  <si>
    <t>119</t>
  </si>
  <si>
    <t>764212664</t>
  </si>
  <si>
    <t>Oplechování rovné okapové hrany z Pz s povrchovou úpravou rš 330 mm</t>
  </si>
  <si>
    <t>-1165898918</t>
  </si>
  <si>
    <t>25,71+8,67</t>
  </si>
  <si>
    <t>120</t>
  </si>
  <si>
    <t>764215609</t>
  </si>
  <si>
    <t>Oplechování horních ploch a atik bez rohů z Pz plechu s povrch úpravou celoplošně lepené rš 800 mm</t>
  </si>
  <si>
    <t>1461935577</t>
  </si>
  <si>
    <t>59,6+0,35+6,78+9,486+59,6+3+7,53+4,14+7,53</t>
  </si>
  <si>
    <t>39,781+8,67-0,54</t>
  </si>
  <si>
    <t>8,875    " vč.lemování obj.C"</t>
  </si>
  <si>
    <t>121</t>
  </si>
  <si>
    <t>764215646</t>
  </si>
  <si>
    <t>Příplatek za zvýšenou pracnost při oplechování rohů nadezdívek(atik)z Pz s povrch úprav rš přes400mm</t>
  </si>
  <si>
    <t>-1737444131</t>
  </si>
  <si>
    <t>122</t>
  </si>
  <si>
    <t>764216643</t>
  </si>
  <si>
    <t>Oplechování rovných parapetů celoplošně lepené z Pz s povrchovou úpravou rš 250 mm</t>
  </si>
  <si>
    <t>1668495330</t>
  </si>
  <si>
    <t>"OK 9"   4,14</t>
  </si>
  <si>
    <t>"OK 6"   2,1   * 11</t>
  </si>
  <si>
    <t xml:space="preserve">  "OK 7"  1,2    * 4</t>
  </si>
  <si>
    <t>"OK 5"  1,2   * 8</t>
  </si>
  <si>
    <t>"OK 2"  1,5  *  2</t>
  </si>
  <si>
    <t>"OK 4"  2,1  *  16 +5</t>
  </si>
  <si>
    <t>"OK 1"    2,1   *  5</t>
  </si>
  <si>
    <t>"OK8"   0,9  *4 *3</t>
  </si>
  <si>
    <t>"OK 6"  2,1 *2</t>
  </si>
  <si>
    <t>"OK  1"  2,1    *4</t>
  </si>
  <si>
    <t>"OK 2 "  1,5 * 14</t>
  </si>
  <si>
    <t>"OK 1"  2,1    * 34</t>
  </si>
  <si>
    <t>"OK 12 "    2,1*  (9+6)</t>
  </si>
  <si>
    <t>123</t>
  </si>
  <si>
    <t>764311614</t>
  </si>
  <si>
    <t>Lemování rovných zdí střech s krytinou povlakovou z Pz s povrchovou úpravou rš 330 mm</t>
  </si>
  <si>
    <t>1304927423</t>
  </si>
  <si>
    <t>střecha B</t>
  </si>
  <si>
    <t>13,6+0,4</t>
  </si>
  <si>
    <t>střecha A</t>
  </si>
  <si>
    <t>0,85*4</t>
  </si>
  <si>
    <t>(1,4+0,4)*2</t>
  </si>
  <si>
    <t>124</t>
  </si>
  <si>
    <t>764312462</t>
  </si>
  <si>
    <t>Příplatek za kotvení lemování zdí  a oplechování z Pz plechu do zatepleného podkladu</t>
  </si>
  <si>
    <t>2119472281</t>
  </si>
  <si>
    <t>216,196+25,7 +8,67+2,75</t>
  </si>
  <si>
    <t>125</t>
  </si>
  <si>
    <t>764315624</t>
  </si>
  <si>
    <t>Lemování trub, konzol,držáků z Pz s povrch úpravou střech s krytinou povlakovou D do 200 mm</t>
  </si>
  <si>
    <t>447111581</t>
  </si>
  <si>
    <t>126</t>
  </si>
  <si>
    <t>764315631</t>
  </si>
  <si>
    <t>Lemování trub prostupovou manžetou z Pz s povrch úpravou střech s krytinou povlakovou D do 75 mm</t>
  </si>
  <si>
    <t>-969344095</t>
  </si>
  <si>
    <t>127</t>
  </si>
  <si>
    <t>764511601</t>
  </si>
  <si>
    <t>Žlab podokapní půlkruhový z Pz s povrchovou úpravou rš 250 mm</t>
  </si>
  <si>
    <t>1499670367</t>
  </si>
  <si>
    <t>8,67</t>
  </si>
  <si>
    <t>128</t>
  </si>
  <si>
    <t>764511602</t>
  </si>
  <si>
    <t>Žlab podokapní půlkruhový z Pz s povrchovou úpravou rš 330 mm</t>
  </si>
  <si>
    <t>-657055180</t>
  </si>
  <si>
    <t>129</t>
  </si>
  <si>
    <t>764518621</t>
  </si>
  <si>
    <t>Svody kruhové včetně objímek, kolen, odskoků z Pz s povrchovou úpravou průměru 87 mm</t>
  </si>
  <si>
    <t>-1523984325</t>
  </si>
  <si>
    <t>130</t>
  </si>
  <si>
    <t>764518622</t>
  </si>
  <si>
    <t>Svody kruhové včetně objímek, kolen, odskoků z Pz s povrchovou úpravou průměru 100 mm</t>
  </si>
  <si>
    <t>-871505020</t>
  </si>
  <si>
    <t>131</t>
  </si>
  <si>
    <t>998764102</t>
  </si>
  <si>
    <t>Přesun hmot tonážní pro konstrukce klempířské v objektech v do 12 m</t>
  </si>
  <si>
    <t>565008529</t>
  </si>
  <si>
    <t>766</t>
  </si>
  <si>
    <t>Konstrukce truhlářské</t>
  </si>
  <si>
    <t>132</t>
  </si>
  <si>
    <t>76604</t>
  </si>
  <si>
    <t>Montáž žaluzii</t>
  </si>
  <si>
    <t>-390191528</t>
  </si>
  <si>
    <t>133</t>
  </si>
  <si>
    <t>61124344</t>
  </si>
  <si>
    <t xml:space="preserve">žaluzie hliníková interiérová bílá </t>
  </si>
  <si>
    <t>-2075137610</t>
  </si>
  <si>
    <t>OK 1</t>
  </si>
  <si>
    <t>2,1*2,1  * (19+24)</t>
  </si>
  <si>
    <t>OK 4</t>
  </si>
  <si>
    <t>2,1*1,8   *5</t>
  </si>
  <si>
    <t>134</t>
  </si>
  <si>
    <t>76605</t>
  </si>
  <si>
    <t>Montáž   ochranných sítěk proti hmyzu</t>
  </si>
  <si>
    <t>-624384419</t>
  </si>
  <si>
    <t xml:space="preserve">OK 1 </t>
  </si>
  <si>
    <t>2,1*2,1*5</t>
  </si>
  <si>
    <t>OK 2</t>
  </si>
  <si>
    <t>1,5*0,9    *9</t>
  </si>
  <si>
    <t xml:space="preserve">OK 4 </t>
  </si>
  <si>
    <t>2,1*1,8    * 2</t>
  </si>
  <si>
    <t>OK 6</t>
  </si>
  <si>
    <t>2,1*0,8   *3</t>
  </si>
  <si>
    <t>OK 7</t>
  </si>
  <si>
    <t>1,2*0,9  *1</t>
  </si>
  <si>
    <t>135</t>
  </si>
  <si>
    <t>952001</t>
  </si>
  <si>
    <t>Síťka ochranná proti hmyzu  v rámu</t>
  </si>
  <si>
    <t>626276021</t>
  </si>
  <si>
    <t>136</t>
  </si>
  <si>
    <t>766441811</t>
  </si>
  <si>
    <t>Demontáž parapetních desek dřevěných nebo plastových šířky do 30 cm délky do 1,0 m</t>
  </si>
  <si>
    <t>-1234692540</t>
  </si>
  <si>
    <t>137</t>
  </si>
  <si>
    <t>766441821</t>
  </si>
  <si>
    <t>Demontáž parapetních desek dřevěných nebo plastových šířky do 30 cm délky přes 1,0 m</t>
  </si>
  <si>
    <t>-844830858</t>
  </si>
  <si>
    <t>30+79</t>
  </si>
  <si>
    <t>138</t>
  </si>
  <si>
    <t>766622131</t>
  </si>
  <si>
    <t>Montáž plastových oken plochy přes 1 m2 otevíravých výšky do 1,5 m s rámem do zdiva</t>
  </si>
  <si>
    <t>636182806</t>
  </si>
  <si>
    <t>139</t>
  </si>
  <si>
    <t>611400170</t>
  </si>
  <si>
    <t>okno plastové jednokřídlé otvíravé a vyklápěcí  120 x 120 cm-OK 5</t>
  </si>
  <si>
    <t>-145620612</t>
  </si>
  <si>
    <t>140</t>
  </si>
  <si>
    <t>611400230</t>
  </si>
  <si>
    <t>okno plastové jednokřídlé vyklápěcí 120 x 90 cm - ozn. OK 7</t>
  </si>
  <si>
    <t>-1633492057</t>
  </si>
  <si>
    <t>"OK 7"  4</t>
  </si>
  <si>
    <t>141</t>
  </si>
  <si>
    <t>611400180</t>
  </si>
  <si>
    <t>okno plastové jednokřídlé otvíravé a vyklápěcí pravé 150 x 90 cm</t>
  </si>
  <si>
    <t>-1345781122</t>
  </si>
  <si>
    <t>"OK 2"  14+2</t>
  </si>
  <si>
    <t>142</t>
  </si>
  <si>
    <t>766622132</t>
  </si>
  <si>
    <t>Montáž plastových oken plochy přes 1 m2 otevíravých výšky do 2,5 m s rámem do zdiva</t>
  </si>
  <si>
    <t>-763977058</t>
  </si>
  <si>
    <t>"OK 3"   1,5*2,1     *2</t>
  </si>
  <si>
    <t>"OK 4"   2,1*1,8  *  16 +5</t>
  </si>
  <si>
    <t>"OK 12"    2,1*1,5 *   15</t>
  </si>
  <si>
    <t>143</t>
  </si>
  <si>
    <t>6114003</t>
  </si>
  <si>
    <t>okno plastové dvoukřídlé otvíravé +otvíravé a vyklápěcí 210 * 90  cm  -  ozn. OK 6</t>
  </si>
  <si>
    <t>-2023521285</t>
  </si>
  <si>
    <t>"OK 6"  8+3 +2</t>
  </si>
  <si>
    <t>144</t>
  </si>
  <si>
    <t>61140035</t>
  </si>
  <si>
    <t xml:space="preserve">okno plastové trojkřídlé otvíravé vyklápěcí+otvíravé+otvíravé a vyklápěcí 210x180 cm  - ozn. OK 4 </t>
  </si>
  <si>
    <t>-1161026907</t>
  </si>
  <si>
    <t>"OK 4   210 x 180" 16 +5</t>
  </si>
  <si>
    <t>145</t>
  </si>
  <si>
    <t>61140031</t>
  </si>
  <si>
    <t>okno plastové dvoukřídlé otvíravé +otvíravé a vyklápěcí 150 x 210 cm</t>
  </si>
  <si>
    <t>1593782315</t>
  </si>
  <si>
    <t>146</t>
  </si>
  <si>
    <t>611400310</t>
  </si>
  <si>
    <t>okno plastové dvoukřídlé otvíravé +otvíravé a vyklápěcí 210 x 150 cm - ozn OK 12</t>
  </si>
  <si>
    <t>550911496</t>
  </si>
  <si>
    <t>"OK 12"     15</t>
  </si>
  <si>
    <t>147</t>
  </si>
  <si>
    <t>611400</t>
  </si>
  <si>
    <t>okno plastové čtyřkřídlé otvíravé vyklápěcí+otvíravé+otvíravé a vyklápěcí 210x210 cm  ozn.OK 1</t>
  </si>
  <si>
    <t>-1399668836</t>
  </si>
  <si>
    <t>"OK 1   210*210"    43</t>
  </si>
  <si>
    <t>148</t>
  </si>
  <si>
    <t>766622216</t>
  </si>
  <si>
    <t>Montáž plastových oken plochy do 1 m2 otevíravých s rámem do zdiva</t>
  </si>
  <si>
    <t>700186117</t>
  </si>
  <si>
    <t>OK8   0,9*0,9</t>
  </si>
  <si>
    <t xml:space="preserve">   4  *3</t>
  </si>
  <si>
    <t>149</t>
  </si>
  <si>
    <t>611400150</t>
  </si>
  <si>
    <t>okno plastové jednokřídlé otvíravé a vyklápěcí  90 x 90 cm- OK 8</t>
  </si>
  <si>
    <t>985097400</t>
  </si>
  <si>
    <t>150</t>
  </si>
  <si>
    <t>766622833</t>
  </si>
  <si>
    <t>Demontáž rámu zdvojených oken dřevěných nebo plastových do 4m2 k opětovnému použití</t>
  </si>
  <si>
    <t>1349327889</t>
  </si>
  <si>
    <t>2,1*2,1  *3</t>
  </si>
  <si>
    <t>2,1*1,8 *2</t>
  </si>
  <si>
    <t>151</t>
  </si>
  <si>
    <t>766629214</t>
  </si>
  <si>
    <t>Příplatek k montáži oken rovné ostění připojovací spára do 15 mm - páska</t>
  </si>
  <si>
    <t>-1834474794</t>
  </si>
  <si>
    <t>951,75</t>
  </si>
  <si>
    <t>152</t>
  </si>
  <si>
    <t>76666068</t>
  </si>
  <si>
    <t>Montáž plastových stěn s  vchodovými  dveřmi 2křídlových</t>
  </si>
  <si>
    <t>106793080</t>
  </si>
  <si>
    <t>DV 1</t>
  </si>
  <si>
    <t>2,45*2,47</t>
  </si>
  <si>
    <t>153</t>
  </si>
  <si>
    <t>6114416</t>
  </si>
  <si>
    <t>stěna plastová s  vchodovými  dveřmi 145 x 197 ozn.DV 1</t>
  </si>
  <si>
    <t>-1028728437</t>
  </si>
  <si>
    <t>154</t>
  </si>
  <si>
    <t>766660421</t>
  </si>
  <si>
    <t>Montáž vchodových dveří 1křídlových s nadsvětlíkem do zdiva</t>
  </si>
  <si>
    <t>924890505</t>
  </si>
  <si>
    <t>155</t>
  </si>
  <si>
    <t>61144164</t>
  </si>
  <si>
    <t>dveře plastové vchodové 1křídlové otevíravé 145 x 240  cm vč,rámu  - ozn DV 2</t>
  </si>
  <si>
    <t>836163204</t>
  </si>
  <si>
    <t>"DV 2"     1</t>
  </si>
  <si>
    <t>156</t>
  </si>
  <si>
    <t>766694113</t>
  </si>
  <si>
    <t>Montáž parapetních desek dřevěných nebo plastových šířky do 30 cm délky do 2,6 m</t>
  </si>
  <si>
    <t>-1829484651</t>
  </si>
  <si>
    <t>"OK 1  2,1 "  34</t>
  </si>
  <si>
    <t>"OK 3   1,5 "    2</t>
  </si>
  <si>
    <t>"OK  1  2,1"     4</t>
  </si>
  <si>
    <t>"OK 4   2,1 "   16 +5</t>
  </si>
  <si>
    <t>"OK 1    2,1"       5</t>
  </si>
  <si>
    <t>"OK 12    2,1 "     15</t>
  </si>
  <si>
    <t>157</t>
  </si>
  <si>
    <t>607941050</t>
  </si>
  <si>
    <t>deska parapetní dřevotřísková vnitřní  0,4 x 1 m</t>
  </si>
  <si>
    <t>-1865091646</t>
  </si>
  <si>
    <t>"OK 1  2,1 "      34  *2,1</t>
  </si>
  <si>
    <t xml:space="preserve">"OK 3   1,5 "       2  *1,5 </t>
  </si>
  <si>
    <t xml:space="preserve">"OK  1  2,1"        4  *2,1 </t>
  </si>
  <si>
    <t xml:space="preserve">"OK 4   2,1 "     (16 +5)  *2,1 </t>
  </si>
  <si>
    <t xml:space="preserve">"OK 1    2,1"           5      *2,1 </t>
  </si>
  <si>
    <t>"OK 12    2,1 "       15   *2,1</t>
  </si>
  <si>
    <t>158</t>
  </si>
  <si>
    <t>766694121</t>
  </si>
  <si>
    <t>Montáž parapetních desek dřevěných nebo plastových šířky přes 30 cm délky do 1,0 m</t>
  </si>
  <si>
    <t>-450345624</t>
  </si>
  <si>
    <t>" OK 8"  12</t>
  </si>
  <si>
    <t>159</t>
  </si>
  <si>
    <t>1678066038</t>
  </si>
  <si>
    <t>12*0,9</t>
  </si>
  <si>
    <t>160</t>
  </si>
  <si>
    <t>766694122</t>
  </si>
  <si>
    <t>Montáž parapetních dřevěných nebo plastových šířky přes 30 cm délky do 1,6 m</t>
  </si>
  <si>
    <t>-941832570</t>
  </si>
  <si>
    <t>"OK 2 "    16</t>
  </si>
  <si>
    <t xml:space="preserve">  "OK 7"   4</t>
  </si>
  <si>
    <t>"OK 5"    8</t>
  </si>
  <si>
    <t>"OK 3"  2</t>
  </si>
  <si>
    <t>161</t>
  </si>
  <si>
    <t>1697040485</t>
  </si>
  <si>
    <t>"OK 2 "    16  *1,5</t>
  </si>
  <si>
    <t xml:space="preserve">  "OK 7"   4   *1,2</t>
  </si>
  <si>
    <t>"OK 5"    8   *1,2</t>
  </si>
  <si>
    <t>"OK 3"  2  *1,5</t>
  </si>
  <si>
    <t>162</t>
  </si>
  <si>
    <t>766694123</t>
  </si>
  <si>
    <t>Montáž parapetních dřevěných nebo plastových šířky přes 30 cm délky do 2,6 m</t>
  </si>
  <si>
    <t>1539200002</t>
  </si>
  <si>
    <t>"OK 1"   34</t>
  </si>
  <si>
    <t>"OK  1"     4</t>
  </si>
  <si>
    <t>"OK 4"     16 +5</t>
  </si>
  <si>
    <t>"OK 1"       5</t>
  </si>
  <si>
    <t>"OK 12"      15</t>
  </si>
  <si>
    <t>163</t>
  </si>
  <si>
    <t>882128980</t>
  </si>
  <si>
    <t>"OK 1"  2,1  * 34</t>
  </si>
  <si>
    <t>"OK  1"  2,1  *4</t>
  </si>
  <si>
    <t>"OK 4"   2,1 *  (16 +5)</t>
  </si>
  <si>
    <t>"OK 12"    2,1 *   15</t>
  </si>
  <si>
    <t>164</t>
  </si>
  <si>
    <t>607941210</t>
  </si>
  <si>
    <t>koncovka PVC k parapetním deskám</t>
  </si>
  <si>
    <t>-1303926595</t>
  </si>
  <si>
    <t>(81+30+79) *2</t>
  </si>
  <si>
    <t>165</t>
  </si>
  <si>
    <t>998766102</t>
  </si>
  <si>
    <t>Přesun hmot tonážní pro konstrukce truhlářské v objektech v do 12 m</t>
  </si>
  <si>
    <t>1787128418</t>
  </si>
  <si>
    <t>767</t>
  </si>
  <si>
    <t>Konstrukce zámečnické</t>
  </si>
  <si>
    <t>166</t>
  </si>
  <si>
    <t>76731121</t>
  </si>
  <si>
    <t>Montáž výlezu na střechu ,s pož odolností a zateplený s ocelovým žebříkem  dle vykr.č. D.1.1.b.4</t>
  </si>
  <si>
    <t>ks</t>
  </si>
  <si>
    <t>-1028373103</t>
  </si>
  <si>
    <t>167</t>
  </si>
  <si>
    <t>61233174</t>
  </si>
  <si>
    <t>Výlez na střechu  ,protipožární uzávěr-víko s protipožární,protihlukovou a zateplovací vložkou vč.ocel žebříku   dle výkr.č. D.1.1.b.4</t>
  </si>
  <si>
    <t>-1361848594</t>
  </si>
  <si>
    <t>168</t>
  </si>
  <si>
    <t>767620128</t>
  </si>
  <si>
    <t>Montáž oken zdvojených otevíravých do zdiva plochy přes 2,5 m2</t>
  </si>
  <si>
    <t>1870350376</t>
  </si>
  <si>
    <t>"OK 3"       1,5*2,1 *2</t>
  </si>
  <si>
    <t>" OK 9"     4,15*4,35</t>
  </si>
  <si>
    <t>169</t>
  </si>
  <si>
    <t>55301</t>
  </si>
  <si>
    <t>Okno - skladba  -ocelo-hlinikové dle tabulky  OK 9</t>
  </si>
  <si>
    <t>-2038395898</t>
  </si>
  <si>
    <t>"OK 9  4,14*4,10"   1</t>
  </si>
  <si>
    <t>170</t>
  </si>
  <si>
    <t>55302</t>
  </si>
  <si>
    <t>Okno  kov-hliník      150x210 cm s izol dvojsklem  ozn  OK 3</t>
  </si>
  <si>
    <t>2028726597</t>
  </si>
  <si>
    <t>171</t>
  </si>
  <si>
    <t>76764022</t>
  </si>
  <si>
    <t>Montáž ocelových stěn s vchodovými  dvoukřídlými dveřmi  s pevným bočním dílem a nadsvětlíkem</t>
  </si>
  <si>
    <t>606226682</t>
  </si>
  <si>
    <t>DV 1 b</t>
  </si>
  <si>
    <t>2,45* 2,47</t>
  </si>
  <si>
    <t>DV 6</t>
  </si>
  <si>
    <t>3,05 *2,47</t>
  </si>
  <si>
    <t>DV 6 b</t>
  </si>
  <si>
    <t>3,05*2,47</t>
  </si>
  <si>
    <t>172</t>
  </si>
  <si>
    <t>55303</t>
  </si>
  <si>
    <t>Stěna kov-hliník   s vhod.dveřmi  145x197  ozn   DV 1 b</t>
  </si>
  <si>
    <t>-1993099674</t>
  </si>
  <si>
    <t>173</t>
  </si>
  <si>
    <t>55304</t>
  </si>
  <si>
    <t>Stěna kov-hliník   s vhod.dveřmi  145x197  ozn   DV 6</t>
  </si>
  <si>
    <t>1354679155</t>
  </si>
  <si>
    <t>174</t>
  </si>
  <si>
    <t>55305</t>
  </si>
  <si>
    <t>Stěna kov-hliník   s vhod.dveřmi  145x197  ozn   DV 6 b</t>
  </si>
  <si>
    <t>87221693</t>
  </si>
  <si>
    <t>175</t>
  </si>
  <si>
    <t>767640222</t>
  </si>
  <si>
    <t>Montáž dveří ocelových vchodových dvoukřídlových s nadsvětlíkem</t>
  </si>
  <si>
    <t>1485415225</t>
  </si>
  <si>
    <t>"DV 7"   1</t>
  </si>
  <si>
    <t>176</t>
  </si>
  <si>
    <t>55306</t>
  </si>
  <si>
    <t>Dveře  kov-hliník   142x200 cm s nadsvětlíkem dle tabulky DV 7</t>
  </si>
  <si>
    <t>-1312744181</t>
  </si>
  <si>
    <t>177</t>
  </si>
  <si>
    <t>767649191</t>
  </si>
  <si>
    <t>Montáž dveří - samozavírače hydraulického</t>
  </si>
  <si>
    <t>-1762796802</t>
  </si>
  <si>
    <t>178</t>
  </si>
  <si>
    <t>549172650</t>
  </si>
  <si>
    <t>samozavírač dveří hydraulický č.14 zlatá bronz</t>
  </si>
  <si>
    <t>1998355537</t>
  </si>
  <si>
    <t>179</t>
  </si>
  <si>
    <t>76788116</t>
  </si>
  <si>
    <t>Montáž lana do nástavců v záchytném systému poddajného kotvícího vedení</t>
  </si>
  <si>
    <t>-1393003292</t>
  </si>
  <si>
    <t>180</t>
  </si>
  <si>
    <t>314521090</t>
  </si>
  <si>
    <t>lano ocelové šestipramenné pozink 6 x19 drátů  D 14,0 mm</t>
  </si>
  <si>
    <t>-317942637</t>
  </si>
  <si>
    <t>(15,615+52,93)*2</t>
  </si>
  <si>
    <t>181</t>
  </si>
  <si>
    <t>314001</t>
  </si>
  <si>
    <t>Závěsné lano</t>
  </si>
  <si>
    <t>-251729888</t>
  </si>
  <si>
    <t>182</t>
  </si>
  <si>
    <t>314002</t>
  </si>
  <si>
    <t>Upínací popruh</t>
  </si>
  <si>
    <t>-745677357</t>
  </si>
  <si>
    <t>183</t>
  </si>
  <si>
    <t>7679919</t>
  </si>
  <si>
    <t>Oprava a úprava  ocel. stěny u vstupu</t>
  </si>
  <si>
    <t>-1553295007</t>
  </si>
  <si>
    <t>184</t>
  </si>
  <si>
    <t>998767102</t>
  </si>
  <si>
    <t>Přesun hmot tonážní pro zámečnické konstrukce v objektech v do 12 m</t>
  </si>
  <si>
    <t>927145607</t>
  </si>
  <si>
    <t>784</t>
  </si>
  <si>
    <t>Dokončovací práce - malby a tapety</t>
  </si>
  <si>
    <t>185</t>
  </si>
  <si>
    <t>784121001</t>
  </si>
  <si>
    <t>Oškrabání malby v mísnostech výšky do 3,80 m</t>
  </si>
  <si>
    <t>-716494545</t>
  </si>
  <si>
    <t xml:space="preserve">1. S </t>
  </si>
  <si>
    <t>58,85  * 3,05  *2</t>
  </si>
  <si>
    <t>-(0,1+0+1+0,1+0,3+0,1+0,3+0,1+0,3+0,3)*3,05</t>
  </si>
  <si>
    <t>-(0,1+0,3+0,3+0,3+0,3+0,3+0,3+0,3)*3,05</t>
  </si>
  <si>
    <t xml:space="preserve">18,12*3,05 </t>
  </si>
  <si>
    <t>-(0,1+0,1+0,3+1+1+1)*3,05</t>
  </si>
  <si>
    <t>1. N.P</t>
  </si>
  <si>
    <t xml:space="preserve">58,85 * 3,35 *2 </t>
  </si>
  <si>
    <t>-( 0,15+0,15+0,3+0,1+0,1+0,3) * 3,35</t>
  </si>
  <si>
    <t>-(0,15+0,3+0,3+0,3+0,3+0,3+0,3) *3,35</t>
  </si>
  <si>
    <t>18,12*3,35</t>
  </si>
  <si>
    <t>-(0,1+0,1+0,3+1+1+1)*3,35</t>
  </si>
  <si>
    <t>2.N.P</t>
  </si>
  <si>
    <t>38,85* 3,53 *2</t>
  </si>
  <si>
    <t>-(0,15+0,15+0,15+0,3+0,1+0,1+0,3) * 3,53</t>
  </si>
  <si>
    <t>-(0,15+0,3+0,3+0,3+0,3+0,3+0,3)*3,53</t>
  </si>
  <si>
    <t>18,12*3,53</t>
  </si>
  <si>
    <t>-(0,1+0,1+0,3+1+1+1) *5,53</t>
  </si>
  <si>
    <t>27,7*3</t>
  </si>
  <si>
    <t>-(0,1)*3</t>
  </si>
  <si>
    <t>38,88 *3</t>
  </si>
  <si>
    <t>-(0,1+0,3+0,3)*3</t>
  </si>
  <si>
    <t>39,946-1,08</t>
  </si>
  <si>
    <t>8,29*3</t>
  </si>
  <si>
    <t>186</t>
  </si>
  <si>
    <t>784211001</t>
  </si>
  <si>
    <t>Jednonásobné bílé malby ze směsí za mokra výborně otěruvzdorných v místnostech výšky do 3,80 m</t>
  </si>
  <si>
    <t>-759608278</t>
  </si>
  <si>
    <t>HZS</t>
  </si>
  <si>
    <t>Hodinové zúčtovací sazby</t>
  </si>
  <si>
    <t>187</t>
  </si>
  <si>
    <t>HZS2491</t>
  </si>
  <si>
    <t>Hodinová zúčtovací sazba dělník zednických výpomocí</t>
  </si>
  <si>
    <t>hod</t>
  </si>
  <si>
    <t>512</t>
  </si>
  <si>
    <t>613294516</t>
  </si>
  <si>
    <t>VRN</t>
  </si>
  <si>
    <t>Vedlejší rozpočtové náklady</t>
  </si>
  <si>
    <t>VRN1</t>
  </si>
  <si>
    <t>Průzkumné, geodetické a projektové práce</t>
  </si>
  <si>
    <t>188</t>
  </si>
  <si>
    <t>011514000</t>
  </si>
  <si>
    <t>Stavebně-statický průzkum</t>
  </si>
  <si>
    <t>1024</t>
  </si>
  <si>
    <t>-403780614</t>
  </si>
  <si>
    <t>189</t>
  </si>
  <si>
    <t>013254000</t>
  </si>
  <si>
    <t>Dokumentace skutečného provedení stavby- objektu A a B</t>
  </si>
  <si>
    <t>sou…</t>
  </si>
  <si>
    <t>-1751908942</t>
  </si>
  <si>
    <t>VRN3</t>
  </si>
  <si>
    <t>Zařízení staveniště</t>
  </si>
  <si>
    <t>190</t>
  </si>
  <si>
    <t>030001000</t>
  </si>
  <si>
    <t>soubor…</t>
  </si>
  <si>
    <t>337181516</t>
  </si>
  <si>
    <t>VRN4</t>
  </si>
  <si>
    <t>Inženýrská činnost</t>
  </si>
  <si>
    <t>191</t>
  </si>
  <si>
    <t>043103000</t>
  </si>
  <si>
    <t>Zkoušky - odtrhová,výtažná,zkouška vlhkosti</t>
  </si>
  <si>
    <t>-1464725309</t>
  </si>
  <si>
    <t>VRN8</t>
  </si>
  <si>
    <t>Přesun stavebních kapacit</t>
  </si>
  <si>
    <t>Buidova  C- D - Budova    C a D</t>
  </si>
  <si>
    <t xml:space="preserve">SOU Lázně Bělohrad -Zámecká č.p.478, </t>
  </si>
  <si>
    <t>16742613,</t>
  </si>
  <si>
    <t>ING.MILAN POUR - Haklova 1317, 50801 Hořice v P.</t>
  </si>
  <si>
    <t>521020172</t>
  </si>
  <si>
    <t xml:space="preserve">    735 - Ústřední vytápění - otopná tělesa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</si>
  <si>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</si>
  <si>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</si>
  <si>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</si>
  <si>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1705974318</t>
  </si>
  <si>
    <t>(10,4+12)*0,4</t>
  </si>
  <si>
    <t>310235241</t>
  </si>
  <si>
    <t>Zazdívka otvorů pl do 0,0225 m2 ve zdivu nadzákladovém cihlami pálenými tl do 300 mm</t>
  </si>
  <si>
    <t>-1769216460</t>
  </si>
  <si>
    <t>319202213</t>
  </si>
  <si>
    <t>Dodatečná izolace zdiva tl 450 mm beztlakovou injektáží silikonovou mikroemulzí</t>
  </si>
  <si>
    <t>511868938</t>
  </si>
  <si>
    <t>11,8+25+11,8</t>
  </si>
  <si>
    <t>61201</t>
  </si>
  <si>
    <t>Oprava omítek po provedení infuzní clony</t>
  </si>
  <si>
    <t>-2079528982</t>
  </si>
  <si>
    <t>-1827206592</t>
  </si>
  <si>
    <t xml:space="preserve">"OK 11"   (1,5+1,8) *2    *14   </t>
  </si>
  <si>
    <t>"OK 10"      1,5*4  * 5</t>
  </si>
  <si>
    <t>"OK 5"   1,2 *4    *3</t>
  </si>
  <si>
    <t>"OK 15"    (0,9+1,2)*2  *3</t>
  </si>
  <si>
    <t>"OK 10 b"   1,5*4    *7</t>
  </si>
  <si>
    <t>"OK 13"    (0,6+1,2)*2   *2</t>
  </si>
  <si>
    <t>(1+2+2)</t>
  </si>
  <si>
    <t>2,4*3</t>
  </si>
  <si>
    <t>1,2*2</t>
  </si>
  <si>
    <t>213,2    *0,4</t>
  </si>
  <si>
    <t>612821001</t>
  </si>
  <si>
    <t>Vnitřní sanační zatřená omítka pro vlhké zdivo prov. ručně -pod obklad</t>
  </si>
  <si>
    <t>550309156</t>
  </si>
  <si>
    <t>(3,3+1,2+2,2)*1</t>
  </si>
  <si>
    <t>612821012</t>
  </si>
  <si>
    <t>Vnitřní sanační štuková omítka pro vlhké a zasolené zdivo prováděná ručně</t>
  </si>
  <si>
    <t>-1686595513</t>
  </si>
  <si>
    <t>44,69-6,7</t>
  </si>
  <si>
    <t>612821031</t>
  </si>
  <si>
    <t>Vnitřní vyrovnávací sanační omítka prováděná ručně</t>
  </si>
  <si>
    <t>1461501769</t>
  </si>
  <si>
    <t>1.NP - nad izolací</t>
  </si>
  <si>
    <t>(11,4+24,59+11,4)  *1</t>
  </si>
  <si>
    <t>-( 0,15+0,15+0,15+0,4+0,4+0,15+0,3+0,3+0,15+0,4+0,15)*1</t>
  </si>
  <si>
    <t>44,69/2</t>
  </si>
  <si>
    <t>1259646179</t>
  </si>
  <si>
    <t>621221021</t>
  </si>
  <si>
    <t>Montáž kontaktního zateplení vnějších podhledů z minerální vlny s podélnou orientací  tl do 120 mm</t>
  </si>
  <si>
    <t>648505042</t>
  </si>
  <si>
    <t>7,2</t>
  </si>
  <si>
    <t>10,7*0,4</t>
  </si>
  <si>
    <t>631515270</t>
  </si>
  <si>
    <t>deska minerální izolační  tl. 100 mm</t>
  </si>
  <si>
    <t>1013763277</t>
  </si>
  <si>
    <t>11,48*1,02 'Přepočtené koeficientem množství</t>
  </si>
  <si>
    <t>275296558</t>
  </si>
  <si>
    <t>Montáž kontaktního zateplení vnějších stěn z polystyrénových desek tl do 120 mm  - SOKL HALY</t>
  </si>
  <si>
    <t>-460971767</t>
  </si>
  <si>
    <t>objekt C</t>
  </si>
  <si>
    <t>vnitř stěny atiky</t>
  </si>
  <si>
    <t>(11,325+24,59+11,325) * 0,15</t>
  </si>
  <si>
    <t>1378067425</t>
  </si>
  <si>
    <t>7,086*1,02 'Přepočtené koeficientem množství</t>
  </si>
  <si>
    <t>-1319555977</t>
  </si>
  <si>
    <t>(11,8+0,3)  *11,65</t>
  </si>
  <si>
    <t>25,2*11,2</t>
  </si>
  <si>
    <t>10*0,4</t>
  </si>
  <si>
    <t>-8,9*4,12</t>
  </si>
  <si>
    <t>(11,8+0,3+0,3)* 11,65</t>
  </si>
  <si>
    <t>hala</t>
  </si>
  <si>
    <t>(42,4+42,4+24,65-3,9) * 1,2</t>
  </si>
  <si>
    <t>odpočet otvory</t>
  </si>
  <si>
    <t>-2,4*2,4</t>
  </si>
  <si>
    <t>-1,2*0,6*2</t>
  </si>
  <si>
    <t>-73,8</t>
  </si>
  <si>
    <t>-304035804</t>
  </si>
  <si>
    <t>580,657</t>
  </si>
  <si>
    <t>odpočet soklu C</t>
  </si>
  <si>
    <t>-19,2</t>
  </si>
  <si>
    <t>Montáž kontaktního zateplení vnějšího ostění hl. špalety do 200 mm z polystyrenu tl do 40 mm</t>
  </si>
  <si>
    <t>1164605308</t>
  </si>
  <si>
    <t>parapety</t>
  </si>
  <si>
    <t>16,5</t>
  </si>
  <si>
    <t>283763650</t>
  </si>
  <si>
    <t>polystyren extrudovaný  XPS III - 1250 x 600 x 40 mm</t>
  </si>
  <si>
    <t>-173417401</t>
  </si>
  <si>
    <t>46,5*0,165</t>
  </si>
  <si>
    <t>-94910886</t>
  </si>
  <si>
    <t>-2103681828</t>
  </si>
  <si>
    <t>-1271518360</t>
  </si>
  <si>
    <t>11,8+0,3+25,2-8,9+11,8+0,3+0,3</t>
  </si>
  <si>
    <t>obj.D</t>
  </si>
  <si>
    <t>106,5</t>
  </si>
  <si>
    <t>870745428</t>
  </si>
  <si>
    <t>698269029</t>
  </si>
  <si>
    <t>"OK 11"   (1,5+1,8) *2    *14</t>
  </si>
  <si>
    <t>rohy</t>
  </si>
  <si>
    <t>11,6*4</t>
  </si>
  <si>
    <t>-1880966797</t>
  </si>
  <si>
    <t>"OK 11"   (1,5+1,8+1,8)     *14</t>
  </si>
  <si>
    <t>"OK 10"      1,5* 3  * 5</t>
  </si>
  <si>
    <t>"OK 5"   1,2 *3     *3</t>
  </si>
  <si>
    <t>"OK 15"    (0,9+1,2+1,2  )   *3</t>
  </si>
  <si>
    <t>"OK 10 b"   1,5*3     *7</t>
  </si>
  <si>
    <t>"OK 13"    (0,6+1,2+1,2 )    *2</t>
  </si>
  <si>
    <t>1+2+2</t>
  </si>
  <si>
    <t>1238487079</t>
  </si>
  <si>
    <t>-1960427283</t>
  </si>
  <si>
    <t>622331121</t>
  </si>
  <si>
    <t>Cementová omítka hladká jednovrstvá vnějších stěn nanášená ručně -sokly</t>
  </si>
  <si>
    <t>1331277690</t>
  </si>
  <si>
    <t>(11,2+0,3)*0,5</t>
  </si>
  <si>
    <t>10*0,5</t>
  </si>
  <si>
    <t>(11,2+0,3+0,3) *0,5</t>
  </si>
  <si>
    <t>objek D</t>
  </si>
  <si>
    <t>-794690963</t>
  </si>
  <si>
    <t>-1890464895</t>
  </si>
  <si>
    <t>0,165*1,2*2</t>
  </si>
  <si>
    <t>-2023489190</t>
  </si>
  <si>
    <t>"OK 11"   (1,5+1,8+1,8)     *14     *0,165</t>
  </si>
  <si>
    <t>"OK 10"      1,5* 3  * 5       *0,165</t>
  </si>
  <si>
    <t>"OK 5"   1,2 *3     *3           *0,165</t>
  </si>
  <si>
    <t>"OK 15"    (0,9+1,2+1,2  )   *3     0,165</t>
  </si>
  <si>
    <t>"OK 10 b"   1,5*3     *7     0,165</t>
  </si>
  <si>
    <t>"OK 13"    (0,6+1,2+1,2 )    *2    0,165</t>
  </si>
  <si>
    <t>(1+2+2)  *0,165</t>
  </si>
  <si>
    <t>2,4*3    * 0,165</t>
  </si>
  <si>
    <t>1,2*2   *0,165</t>
  </si>
  <si>
    <t>-1227616186</t>
  </si>
  <si>
    <t>0,6*2</t>
  </si>
  <si>
    <t>0,9*3</t>
  </si>
  <si>
    <t>1,2*3</t>
  </si>
  <si>
    <t>1,5* 26</t>
  </si>
  <si>
    <t>62999100</t>
  </si>
  <si>
    <t>Zakrytí podlahových ploch - tělocvična</t>
  </si>
  <si>
    <t>-229372345</t>
  </si>
  <si>
    <t>1682294680</t>
  </si>
  <si>
    <t>566,132 +1098</t>
  </si>
  <si>
    <t>965378456</t>
  </si>
  <si>
    <t>37,8+34,56+1,44</t>
  </si>
  <si>
    <t>0,9*1,7</t>
  </si>
  <si>
    <t>2,4*2,4</t>
  </si>
  <si>
    <t>1675479999</t>
  </si>
  <si>
    <t>631341132</t>
  </si>
  <si>
    <t>Mazanina tl do 240 mm z betonu lehkého konstrukčního liaporového LC 12/13</t>
  </si>
  <si>
    <t>CS ÚRS 2017 01</t>
  </si>
  <si>
    <t>488175198</t>
  </si>
  <si>
    <t>spádový beton prům. 14 cm</t>
  </si>
  <si>
    <t>25,156*12,073*0,14</t>
  </si>
  <si>
    <t>632451432</t>
  </si>
  <si>
    <t>Potěr pískocementový tl do 30 mm tř. C 10 běžný</t>
  </si>
  <si>
    <t>1872514628</t>
  </si>
  <si>
    <t>vyrovnání podkladu</t>
  </si>
  <si>
    <t>25,156*12,073</t>
  </si>
  <si>
    <t>1655973811</t>
  </si>
  <si>
    <t>632451445</t>
  </si>
  <si>
    <t>Potěr pískocementový tl do 40 mm tř. C 20 běžný</t>
  </si>
  <si>
    <t>-512259330</t>
  </si>
  <si>
    <t>1468080799</t>
  </si>
  <si>
    <t>výměra  dle rozebrání dlažby</t>
  </si>
  <si>
    <t>8,96</t>
  </si>
  <si>
    <t>771591111</t>
  </si>
  <si>
    <t xml:space="preserve">Podlahy penetrace podkladu </t>
  </si>
  <si>
    <t>-951741620</t>
  </si>
  <si>
    <t>-1498853767</t>
  </si>
  <si>
    <t>10,4+12,16  +(12,16-2,5)</t>
  </si>
  <si>
    <t>1858852795</t>
  </si>
  <si>
    <t>531664806</t>
  </si>
  <si>
    <t>13,8*11</t>
  </si>
  <si>
    <t>27,2 *11</t>
  </si>
  <si>
    <t>941111132</t>
  </si>
  <si>
    <t>Montáž lešení řadového trubkového lehkého s podlahami zatížení do 200 kg/m2 š do 1,5 m v do 25 m  - HALA</t>
  </si>
  <si>
    <t>185670556</t>
  </si>
  <si>
    <t>-906315654</t>
  </si>
  <si>
    <t>566,132  *60</t>
  </si>
  <si>
    <t>941111231</t>
  </si>
  <si>
    <t>Příplatek k lešení řadovému trubkovému lehkému s podlahami š 1,5 m v 10 m za první a ZKD den použití - HALA</t>
  </si>
  <si>
    <t>1779385428</t>
  </si>
  <si>
    <t>1000,93*30</t>
  </si>
  <si>
    <t>-207250687</t>
  </si>
  <si>
    <t>941111832</t>
  </si>
  <si>
    <t>Demontáž lešení řadového trubkového lehkého s podlahami zatížení do 200 kg/m2 š do 1,5 m v do 25 m - HALA</t>
  </si>
  <si>
    <t>-1657000491</t>
  </si>
  <si>
    <t>943111211</t>
  </si>
  <si>
    <t>Příplatek k lešení prostorovému trubkovému lehkému bez podlah v do 10 m za první a ZKD den použití</t>
  </si>
  <si>
    <t>-697196172</t>
  </si>
  <si>
    <t>1440 *10</t>
  </si>
  <si>
    <t>943211111</t>
  </si>
  <si>
    <t>Montáž lešení prostorového rámového lehkého s podlahami zatížení do 200 kg/m2 v do 10 m - HALA</t>
  </si>
  <si>
    <t>341211255</t>
  </si>
  <si>
    <t>4*4  *9*10</t>
  </si>
  <si>
    <t>943211211</t>
  </si>
  <si>
    <t>Příplatek k lešení prostorovému rámovému lehkému s podlahami v do 10 m za první a ZKD den použití - HALA</t>
  </si>
  <si>
    <t>130997353</t>
  </si>
  <si>
    <t>1440*10</t>
  </si>
  <si>
    <t>943211811</t>
  </si>
  <si>
    <t>Demontáž lešení prostorového rámového lehkého s podlahami zatížení do 200 kg/m2 v do 10 m - HALA</t>
  </si>
  <si>
    <t>769444706</t>
  </si>
  <si>
    <t>Demontáže  a zpětná montáž  výrobků a zařízení na fasádě  na fasádě,anténa, info tabulky el.skříńky</t>
  </si>
  <si>
    <t>-1114672732</t>
  </si>
  <si>
    <t>-797502024</t>
  </si>
  <si>
    <t xml:space="preserve">11*23,8  *3 </t>
  </si>
  <si>
    <t>-30</t>
  </si>
  <si>
    <t>952901114</t>
  </si>
  <si>
    <t>Vyčištění budov bytové a občanské výstavby při výšce podlaží přes 4 m</t>
  </si>
  <si>
    <t>-261229386</t>
  </si>
  <si>
    <t>-685930697</t>
  </si>
  <si>
    <t>-227738347</t>
  </si>
  <si>
    <t>-22910715</t>
  </si>
  <si>
    <t>8*4</t>
  </si>
  <si>
    <t>-514204237</t>
  </si>
  <si>
    <t>965041441</t>
  </si>
  <si>
    <t>Bourání podkladů pod dlažby nebo mazanin škvárobetonových tl přes 100 mm pl přes 4 m2</t>
  </si>
  <si>
    <t>-292688480</t>
  </si>
  <si>
    <t>spádový beton prům.12 cm</t>
  </si>
  <si>
    <t>25,156*12,073 *0,12</t>
  </si>
  <si>
    <t>-1220263875</t>
  </si>
  <si>
    <t>"OK 13"  0,6*1,2  *2</t>
  </si>
  <si>
    <t>2033968479</t>
  </si>
  <si>
    <t>"OK 5"   1,2*1,2*3</t>
  </si>
  <si>
    <t>"OK 15"    0,9*1,2  *3</t>
  </si>
  <si>
    <t>-1939289025</t>
  </si>
  <si>
    <t>"OK 10"  1,5*1,5    *2</t>
  </si>
  <si>
    <t xml:space="preserve">"OK 11"   1,5*1,8  *4 </t>
  </si>
  <si>
    <t>"OK 10"   1,5*1,5*3</t>
  </si>
  <si>
    <t>"OK 11"   1,5*1,8   *7</t>
  </si>
  <si>
    <t>"OK 10 b"   1,5*1,5*7</t>
  </si>
  <si>
    <t>"OK 11"      1,5*1,8   *3</t>
  </si>
  <si>
    <t>968072455</t>
  </si>
  <si>
    <t>Vybourání kovových dveřních zárubní pl do 2 m2</t>
  </si>
  <si>
    <t>201147520</t>
  </si>
  <si>
    <t>1*2</t>
  </si>
  <si>
    <t>474734869</t>
  </si>
  <si>
    <t>-942357611</t>
  </si>
  <si>
    <t>152,1*0,4</t>
  </si>
  <si>
    <t>371387686</t>
  </si>
  <si>
    <t>978059541</t>
  </si>
  <si>
    <t>Odsekání a odebrání obkladů stěn z vnitřních obkládaček plochy přes 1 m2</t>
  </si>
  <si>
    <t>1173421338</t>
  </si>
  <si>
    <t>umyvárna D</t>
  </si>
  <si>
    <t>6,7</t>
  </si>
  <si>
    <t>-1908305562</t>
  </si>
  <si>
    <t>1692088992</t>
  </si>
  <si>
    <t>997013501</t>
  </si>
  <si>
    <t>Odvoz suti a vybouraných hmot na skládku nebo meziskládku do 1 km se složením</t>
  </si>
  <si>
    <t>1614515576</t>
  </si>
  <si>
    <t>1291091858</t>
  </si>
  <si>
    <t>99701350</t>
  </si>
  <si>
    <t>Příplatek k odvozu suti a vybouraných hmot na skládku ZKD 1 km přes 1 km - odvoz izolačních pásů</t>
  </si>
  <si>
    <t>933617872</t>
  </si>
  <si>
    <t>odvoz izol pásů  na skládku</t>
  </si>
  <si>
    <t xml:space="preserve">(3,89+1,61) *20 </t>
  </si>
  <si>
    <t>997013814</t>
  </si>
  <si>
    <t>Poplatek za uložení stavebního odpadu z izolačních hmot na skládce (skládkovné)</t>
  </si>
  <si>
    <t>866916202</t>
  </si>
  <si>
    <t>3,89+1,61</t>
  </si>
  <si>
    <t>-155342270</t>
  </si>
  <si>
    <t>105,055-5,5</t>
  </si>
  <si>
    <t>1056172366</t>
  </si>
  <si>
    <t>712300833</t>
  </si>
  <si>
    <t>Odstranění povlakové krytiny střech do 10° třívrstvé</t>
  </si>
  <si>
    <t>123419931</t>
  </si>
  <si>
    <t>24,59*11,3</t>
  </si>
  <si>
    <t>712311101</t>
  </si>
  <si>
    <t>Provedení povlakové krytiny střech do 10° za studena lakem penetračním nebo asfaltovým</t>
  </si>
  <si>
    <t>1353207407</t>
  </si>
  <si>
    <t>303,708</t>
  </si>
  <si>
    <t>zvýšení sv.</t>
  </si>
  <si>
    <t>(25,176+12,07)*2*0,15</t>
  </si>
  <si>
    <t>111631500</t>
  </si>
  <si>
    <t>lak asfaltový ALP/9 (MJ t) bal 9 kg</t>
  </si>
  <si>
    <t>618247039</t>
  </si>
  <si>
    <t>314,882 *0,0002</t>
  </si>
  <si>
    <t>-395184835</t>
  </si>
  <si>
    <t>25,67*11,86</t>
  </si>
  <si>
    <t>311,532*2</t>
  </si>
  <si>
    <t>1709420782</t>
  </si>
  <si>
    <t>311,532 *1,15</t>
  </si>
  <si>
    <t>-1024792050</t>
  </si>
  <si>
    <t>-740505689</t>
  </si>
  <si>
    <t>628522640</t>
  </si>
  <si>
    <t>pás s modifikovaným asfaltem  mineral</t>
  </si>
  <si>
    <t>-498209445</t>
  </si>
  <si>
    <t>314,882*1,15 'Přepočtené koeficientem množství</t>
  </si>
  <si>
    <t>-1958615119</t>
  </si>
  <si>
    <t>713113111</t>
  </si>
  <si>
    <t>Tepelná izolace stropů lehkou stříkanou PUR pěnou</t>
  </si>
  <si>
    <t>-8768531</t>
  </si>
  <si>
    <t>1000,94    *0,18</t>
  </si>
  <si>
    <t>713121211</t>
  </si>
  <si>
    <t>Montáž izolace tepelné podlah volně kladenými okrajovými pásky</t>
  </si>
  <si>
    <t>314279682</t>
  </si>
  <si>
    <t>(25,156+12,073)*2</t>
  </si>
  <si>
    <t>631402740</t>
  </si>
  <si>
    <t>pásek okrajový š 120 mm tl.12 mm</t>
  </si>
  <si>
    <t>580984326</t>
  </si>
  <si>
    <t>713133111</t>
  </si>
  <si>
    <t>Tepelná izolace stěn lehkou stříkanou PUR pěnou</t>
  </si>
  <si>
    <t>-1140579024</t>
  </si>
  <si>
    <t>štít</t>
  </si>
  <si>
    <t>24,45* 2,8/2  * 0,08</t>
  </si>
  <si>
    <t>713140863</t>
  </si>
  <si>
    <t>Odstranění tepelné izolace střech nadstřešní lepené z polystyrenu tl přes 100 mm</t>
  </si>
  <si>
    <t>780676087</t>
  </si>
  <si>
    <t>154526672</t>
  </si>
  <si>
    <t>objekt C - střecha</t>
  </si>
  <si>
    <t>25,67*11,86 *2</t>
  </si>
  <si>
    <t>1249756975</t>
  </si>
  <si>
    <t>304.446</t>
  </si>
  <si>
    <t>1859926464</t>
  </si>
  <si>
    <t>304,446</t>
  </si>
  <si>
    <t>71314113</t>
  </si>
  <si>
    <t>Montáž izolace tepelné střech plochých lepené za studena 1 vrstva  desek - balkon</t>
  </si>
  <si>
    <t>1409000764</t>
  </si>
  <si>
    <t>balkon</t>
  </si>
  <si>
    <t>283723030</t>
  </si>
  <si>
    <t>deska z pěnového polystyrenu EPS 100 S 1000 x 500 x 40 mm</t>
  </si>
  <si>
    <t>-718014704</t>
  </si>
  <si>
    <t>-65047039</t>
  </si>
  <si>
    <t>vrch nadezdívky</t>
  </si>
  <si>
    <t>(25,456+12,37+12,37) *0,8</t>
  </si>
  <si>
    <t>283763810</t>
  </si>
  <si>
    <t>deska z extrudovaného polystyrénu  -  80 mm</t>
  </si>
  <si>
    <t>-633720715</t>
  </si>
  <si>
    <t>40,157*1,02 'Přepočtené koeficientem množství</t>
  </si>
  <si>
    <t>-1787982672</t>
  </si>
  <si>
    <t>-488737051</t>
  </si>
  <si>
    <t>(23,9+11,1)  *2</t>
  </si>
  <si>
    <t>(1,5+0,9)*2</t>
  </si>
  <si>
    <t>klín atikový přechodný  AK tl.50 x 50 mm</t>
  </si>
  <si>
    <t>586802480</t>
  </si>
  <si>
    <t>713153111</t>
  </si>
  <si>
    <t>Tepelná izolace šikmých střech lehkou stříkanou PUR pěnou</t>
  </si>
  <si>
    <t>285614273</t>
  </si>
  <si>
    <t>12,5 * 42,3  *2    *0,08</t>
  </si>
  <si>
    <t>713291132</t>
  </si>
  <si>
    <t>Montáž izolace tepelné parotěsné zábrany stropů vrchem fólií</t>
  </si>
  <si>
    <t>45362832</t>
  </si>
  <si>
    <t>283292330</t>
  </si>
  <si>
    <t>fólie parotěsná</t>
  </si>
  <si>
    <t>-344060993</t>
  </si>
  <si>
    <t>304,5*1,1 'Přepočtené koeficientem množství</t>
  </si>
  <si>
    <t>106262222</t>
  </si>
  <si>
    <t>992265516</t>
  </si>
  <si>
    <t>Střešní vtok polypropylen PP pro pochůzné střechy svislý odtok DN 110  - nastavení</t>
  </si>
  <si>
    <t>-549773238</t>
  </si>
  <si>
    <t>Nastavení ventilačních hlavic na střešeP DN 110</t>
  </si>
  <si>
    <t>589699272</t>
  </si>
  <si>
    <t>-1846119222</t>
  </si>
  <si>
    <t>-790704639</t>
  </si>
  <si>
    <t>295624683</t>
  </si>
  <si>
    <t>365312525</t>
  </si>
  <si>
    <t>Montáž rekuperační jednotky</t>
  </si>
  <si>
    <t>1978744939</t>
  </si>
  <si>
    <t>99901</t>
  </si>
  <si>
    <t>Dodávka rekuperační jednotky</t>
  </si>
  <si>
    <t>1452432126</t>
  </si>
  <si>
    <t>-315705132</t>
  </si>
  <si>
    <t>764002801</t>
  </si>
  <si>
    <t>Demontáž závětrné lišty do suti</t>
  </si>
  <si>
    <t>-78750079</t>
  </si>
  <si>
    <t>764002823</t>
  </si>
  <si>
    <t>Demontáž střešního výlezu k dalšímu použití</t>
  </si>
  <si>
    <t>944703690</t>
  </si>
  <si>
    <t>-904137941</t>
  </si>
  <si>
    <t>25,34+11,62+11,62</t>
  </si>
  <si>
    <t>-123865623</t>
  </si>
  <si>
    <t>764004801</t>
  </si>
  <si>
    <t>Demontáž podokapního žlabu do suti</t>
  </si>
  <si>
    <t>-1131211677</t>
  </si>
  <si>
    <t>764004861</t>
  </si>
  <si>
    <t>Demontáž svodu do suti</t>
  </si>
  <si>
    <t>2016310344</t>
  </si>
  <si>
    <t>764213456</t>
  </si>
  <si>
    <t>Sněhový zachytávač krytiny z Pz plechu průběžný dvoutrubkový</t>
  </si>
  <si>
    <t>593155266</t>
  </si>
  <si>
    <t>42*2</t>
  </si>
  <si>
    <t>764214603</t>
  </si>
  <si>
    <t>Oplechování horních ploch a atik bez rohů z Pz s povrch úpravou mechanicky kotvené rš 250 mm</t>
  </si>
  <si>
    <t>624281178</t>
  </si>
  <si>
    <t>vrch zateplení</t>
  </si>
  <si>
    <t>42,5+42,5+24,65-4</t>
  </si>
  <si>
    <t>-781795428</t>
  </si>
  <si>
    <t>12,373+  (25,756-1,28)  +12,373</t>
  </si>
  <si>
    <t>1068643063</t>
  </si>
  <si>
    <t>-251737327</t>
  </si>
  <si>
    <t>1,5*12</t>
  </si>
  <si>
    <t>1,5*14</t>
  </si>
  <si>
    <t>76431161-01</t>
  </si>
  <si>
    <t>Lemování rovných zdí střech z Pz s povrchovou úpravou rš 330 mm</t>
  </si>
  <si>
    <t>694424870</t>
  </si>
  <si>
    <t>obj C</t>
  </si>
  <si>
    <t>25,765-1,4</t>
  </si>
  <si>
    <t>šachty</t>
  </si>
  <si>
    <t>(1,4+0,5)*2</t>
  </si>
  <si>
    <t>(0,6+0,4)*2</t>
  </si>
  <si>
    <t>(1,4+0,7)*2</t>
  </si>
  <si>
    <t>Lemování trub, konzol,držáků z Pz s povrch úpravou střech s krytinou skládanou D do 200 mm</t>
  </si>
  <si>
    <t>1066786064</t>
  </si>
  <si>
    <t>Lemování trub prostupovou manžetou z Pz s povrch úpravou střech s krytinou skládanou D do 75 mm</t>
  </si>
  <si>
    <t>1820557625</t>
  </si>
  <si>
    <t>76450813</t>
  </si>
  <si>
    <t>Montáž kruhového svodu vč.objímek a kotev</t>
  </si>
  <si>
    <t>1789271653</t>
  </si>
  <si>
    <t>39,4</t>
  </si>
  <si>
    <t>1832655726</t>
  </si>
  <si>
    <t>-1614573261</t>
  </si>
  <si>
    <t>-717762205</t>
  </si>
  <si>
    <t>Montáž žaluzii hlinikových interiérových</t>
  </si>
  <si>
    <t>-237210968</t>
  </si>
  <si>
    <t>"OK 11 "    1,5*1,8*13</t>
  </si>
  <si>
    <t>-716301874</t>
  </si>
  <si>
    <t>136156030</t>
  </si>
  <si>
    <t>-1659308358</t>
  </si>
  <si>
    <t>1822901194</t>
  </si>
  <si>
    <t>" OK 11    150x180"   1,5*1,8  *13</t>
  </si>
  <si>
    <t>61140019</t>
  </si>
  <si>
    <t xml:space="preserve">okno plastové jednokřídlé otvíravé a vykl. 150 x 180 cm- ozn.OK 11 </t>
  </si>
  <si>
    <t>178484163</t>
  </si>
  <si>
    <t>"OK 11   150x180"      13</t>
  </si>
  <si>
    <t>-1648595770</t>
  </si>
  <si>
    <t>okno plastové jednokřídlé otvíravé a vykl.  120 x 120 cm- ozn.OK 5</t>
  </si>
  <si>
    <t>-1291670218</t>
  </si>
  <si>
    <t>"OK 5  1,2x1,2"         3</t>
  </si>
  <si>
    <t>okno plastové jednokřídlé vyklápěcí 90 x 120 cm - ozn.OK 15</t>
  </si>
  <si>
    <t>932121290</t>
  </si>
  <si>
    <t>"OK 15   90 x120"     3</t>
  </si>
  <si>
    <t>611400190</t>
  </si>
  <si>
    <t>okno plastové jednokřídlé otv.a vykl. 150 x 150 cm-ozn.OK 10+10b</t>
  </si>
  <si>
    <t>-791581031</t>
  </si>
  <si>
    <t>472430050</t>
  </si>
  <si>
    <t>OK 13</t>
  </si>
  <si>
    <t>61140026</t>
  </si>
  <si>
    <t>okno plastové jednokřídlé vyklápěcí 60x120 cm - ozn. OK 13</t>
  </si>
  <si>
    <t>2102121368</t>
  </si>
  <si>
    <t>197870374</t>
  </si>
  <si>
    <t>"OK 10"  1,5* 4     *5</t>
  </si>
  <si>
    <t>"OK 5"   1,2*4      *3</t>
  </si>
  <si>
    <t>"OK 15"    (0,9*1,2) *2  *3</t>
  </si>
  <si>
    <t>"OK 11"   (1,5+1,8)*2  *14</t>
  </si>
  <si>
    <t>"OK 13"   (0,6+1,2) *2  *2</t>
  </si>
  <si>
    <t>76664114</t>
  </si>
  <si>
    <t>Montáž sestavy balkónových dveří  rámu do zdiva  - ozn. OK 16</t>
  </si>
  <si>
    <t>-902419416</t>
  </si>
  <si>
    <t>OK 16</t>
  </si>
  <si>
    <t>0,9*2,2</t>
  </si>
  <si>
    <t>0,6*1,8</t>
  </si>
  <si>
    <t>61143252</t>
  </si>
  <si>
    <t>sestava dveře plastové balkonové jednodílné OS 90x220 + okno  ozn.OK 16</t>
  </si>
  <si>
    <t>-717570857</t>
  </si>
  <si>
    <t>766660411</t>
  </si>
  <si>
    <t>Montáž vchodových dveří 1křídlových bez nadsvětlíku do zdiva</t>
  </si>
  <si>
    <t>-166256806</t>
  </si>
  <si>
    <t>611441630</t>
  </si>
  <si>
    <t xml:space="preserve">dveře plastové vchod, 1křídlové otevíravé 90x197 cm -ozn. DV 4 </t>
  </si>
  <si>
    <t>-109179792</t>
  </si>
  <si>
    <t>DV 4</t>
  </si>
  <si>
    <t>-891320176</t>
  </si>
  <si>
    <t>OK 13+ OK 15</t>
  </si>
  <si>
    <t>2+3</t>
  </si>
  <si>
    <t>1468333482</t>
  </si>
  <si>
    <t>-1046209853</t>
  </si>
  <si>
    <t>1248967179</t>
  </si>
  <si>
    <t>OK 10 +OK 11</t>
  </si>
  <si>
    <t>1,5*26</t>
  </si>
  <si>
    <t>OK 5</t>
  </si>
  <si>
    <t>koncovka PVC k parapetním deskám 600 mm</t>
  </si>
  <si>
    <t>-1948227392</t>
  </si>
  <si>
    <t>1441882577</t>
  </si>
  <si>
    <t>767001</t>
  </si>
  <si>
    <t>Uprava prostupů  nosné konstrukce rekuper jednotky  střešní krytinou</t>
  </si>
  <si>
    <t>-1789311585</t>
  </si>
  <si>
    <t>76701</t>
  </si>
  <si>
    <t>Odstranění stříšky nad vstupem</t>
  </si>
  <si>
    <t>1259435072</t>
  </si>
  <si>
    <t>767134802</t>
  </si>
  <si>
    <t>Demontáž oplechování stěn šroubovaných vč oken a lištování</t>
  </si>
  <si>
    <t>-251432329</t>
  </si>
  <si>
    <t>42,4  *9,85   *2</t>
  </si>
  <si>
    <t>24,8 *9,85</t>
  </si>
  <si>
    <t>24,8*2,25/2</t>
  </si>
  <si>
    <t>-3,9*2,8</t>
  </si>
  <si>
    <t>767135221</t>
  </si>
  <si>
    <t xml:space="preserve">Montáž  stěnových panelů sendvičových </t>
  </si>
  <si>
    <t>-1881201277</t>
  </si>
  <si>
    <t>553910570</t>
  </si>
  <si>
    <t>panel sendvičový stěnový   600 *100 cm, tl 120 mm ,   U= 0,187 Wm2K</t>
  </si>
  <si>
    <t>100100495</t>
  </si>
  <si>
    <t>55391057</t>
  </si>
  <si>
    <t>panel prosvětlovací  -  600*100 cm     U = 1,2   W/m2K  - ozn.OK 17</t>
  </si>
  <si>
    <t>377475610</t>
  </si>
  <si>
    <t>30*1*2</t>
  </si>
  <si>
    <t>767136151</t>
  </si>
  <si>
    <t>Montáž  lišt horní ch lemovacích -  obvod</t>
  </si>
  <si>
    <t>1623104762</t>
  </si>
  <si>
    <t>42,4*2</t>
  </si>
  <si>
    <t>12,6*2*2</t>
  </si>
  <si>
    <t>767136153</t>
  </si>
  <si>
    <t>Montáž  lišt rohových</t>
  </si>
  <si>
    <t>320665094</t>
  </si>
  <si>
    <t>rohy haly</t>
  </si>
  <si>
    <t>9,85*4</t>
  </si>
  <si>
    <t>rohy ostění</t>
  </si>
  <si>
    <t>(6*1)*2 *10</t>
  </si>
  <si>
    <t>3,9*3</t>
  </si>
  <si>
    <t>5534304-01</t>
  </si>
  <si>
    <t>lišta ochranná rohová  a obvodová 120 mm</t>
  </si>
  <si>
    <t>-367205370</t>
  </si>
  <si>
    <t>767161214</t>
  </si>
  <si>
    <t xml:space="preserve"> Úprava a montáž zábradlí rovného hmotnosti  1 m 30 kg</t>
  </si>
  <si>
    <t>-1011894678</t>
  </si>
  <si>
    <t>767161814</t>
  </si>
  <si>
    <t>Demontáž zábradlí rovného nerozebíratelného hmotnosti 1m zábradlí přes 20 kg</t>
  </si>
  <si>
    <t>1866931057</t>
  </si>
  <si>
    <t>0,9+3,9+5+0,9</t>
  </si>
  <si>
    <t>76731121-01</t>
  </si>
  <si>
    <t>-840636583</t>
  </si>
  <si>
    <t>-55291970</t>
  </si>
  <si>
    <t>767391112</t>
  </si>
  <si>
    <t>Montáž krytin střech plechových tvarovaných šroubováním</t>
  </si>
  <si>
    <t>1333627081</t>
  </si>
  <si>
    <t>7*2 *2    *2</t>
  </si>
  <si>
    <t>767392802</t>
  </si>
  <si>
    <t>Demontáž krytin střech z plechů šroubovaných - mont.otvory</t>
  </si>
  <si>
    <t>-1442504168</t>
  </si>
  <si>
    <t>7*2*2*2</t>
  </si>
  <si>
    <t>767581802</t>
  </si>
  <si>
    <t>Demontáž podhledu lamel  - montážní otvory</t>
  </si>
  <si>
    <t>273409307</t>
  </si>
  <si>
    <t>montážní otvory</t>
  </si>
  <si>
    <t>2*2  *10</t>
  </si>
  <si>
    <t>76758371</t>
  </si>
  <si>
    <t>Zpětná montáž  podhledu</t>
  </si>
  <si>
    <t>-904847387</t>
  </si>
  <si>
    <t>767651220</t>
  </si>
  <si>
    <t>Montáž vrat garážových otočných do ocelové zárubně plochy do 9 m2</t>
  </si>
  <si>
    <t>1586069835</t>
  </si>
  <si>
    <t>DV 3 240/240 -vrata do skladu</t>
  </si>
  <si>
    <t>55344710</t>
  </si>
  <si>
    <t>vrata ocelová otočná s rámem  240 x 240cm- s tepelnou izolací ozn. DV 3</t>
  </si>
  <si>
    <t>1449832162</t>
  </si>
  <si>
    <t>OK 3 - vrata do skladu</t>
  </si>
  <si>
    <t>767651230</t>
  </si>
  <si>
    <t>Montáž vrat garážových otočných do ocelové zárubně plochy do 13 m2</t>
  </si>
  <si>
    <t>-2139210893</t>
  </si>
  <si>
    <t>DV 9</t>
  </si>
  <si>
    <t>55344713</t>
  </si>
  <si>
    <t>vrata ocelová otočná s rámem  390 x 390 cm-    s tepelnou izolací  ozn. DV 9</t>
  </si>
  <si>
    <t>-2106353389</t>
  </si>
  <si>
    <t>76788112-01</t>
  </si>
  <si>
    <t xml:space="preserve">Montáž sloupků záchytného systému </t>
  </si>
  <si>
    <t>1041904447</t>
  </si>
  <si>
    <t>312532170</t>
  </si>
  <si>
    <t>2114351232</t>
  </si>
  <si>
    <t>-1478730012</t>
  </si>
  <si>
    <t>41,2</t>
  </si>
  <si>
    <t>-673296512</t>
  </si>
  <si>
    <t>-805397878</t>
  </si>
  <si>
    <t>767995114</t>
  </si>
  <si>
    <t>Montáž atypických zámečnických konstr.  hmot.i do 50 kg-pro rekuper.jednotky</t>
  </si>
  <si>
    <t>kg</t>
  </si>
  <si>
    <t>-274813252</t>
  </si>
  <si>
    <t>99902</t>
  </si>
  <si>
    <t>Dodávka  ocel konstukce    -  rekuper.jednotky</t>
  </si>
  <si>
    <t>1670248992</t>
  </si>
  <si>
    <t>1809869010</t>
  </si>
  <si>
    <t>771</t>
  </si>
  <si>
    <t>Podlahy z dlaždic</t>
  </si>
  <si>
    <t>771444115</t>
  </si>
  <si>
    <t>Montáž soklíků z obkladaček hutných rovných flexibilní lepidlo v do 200 mm</t>
  </si>
  <si>
    <t>-1779044226</t>
  </si>
  <si>
    <t>771574116</t>
  </si>
  <si>
    <t>Montáž podlah keramických režných hladkých lepených flexibilním lepidlem do 25 ks/m2</t>
  </si>
  <si>
    <t>227124258</t>
  </si>
  <si>
    <t>(3,9+4,1) *0,9</t>
  </si>
  <si>
    <t>597614060</t>
  </si>
  <si>
    <t>dlaždice keramické slinuté neglazované mrazuvzdorné 19,8 x 19,8 x 0,9 cm</t>
  </si>
  <si>
    <t>1218865139</t>
  </si>
  <si>
    <t>7,4*0,2</t>
  </si>
  <si>
    <t>8,68*1,1 'Přepočtené koeficientem množství</t>
  </si>
  <si>
    <t>771591175</t>
  </si>
  <si>
    <t>Montáž profilu ukončujícího pro balkony a terasy</t>
  </si>
  <si>
    <t>-859327157</t>
  </si>
  <si>
    <t>771591212</t>
  </si>
  <si>
    <t>Rohož lepená roznášecí, separační s pasivní kontaktní drenáží do podlah ve spojení s dlažbou - balkon</t>
  </si>
  <si>
    <t>-1225171840</t>
  </si>
  <si>
    <t>192</t>
  </si>
  <si>
    <t>77159132</t>
  </si>
  <si>
    <t>Montáž balkonového profilu pro odvodněn</t>
  </si>
  <si>
    <t>1789210172</t>
  </si>
  <si>
    <t>193</t>
  </si>
  <si>
    <t>59054342</t>
  </si>
  <si>
    <t xml:space="preserve">profil  ukončovací s okapničkou 6 …, barevně lakovaný Al, výška 4 mm, </t>
  </si>
  <si>
    <t>1188940902</t>
  </si>
  <si>
    <t>194</t>
  </si>
  <si>
    <t>998771103</t>
  </si>
  <si>
    <t>Přesun hmot tonážní pro podlahy z dlaždic v objektech v do 24 m</t>
  </si>
  <si>
    <t>577136377</t>
  </si>
  <si>
    <t>781</t>
  </si>
  <si>
    <t>Dokončovací práce - obklady</t>
  </si>
  <si>
    <t>195</t>
  </si>
  <si>
    <t>781474117</t>
  </si>
  <si>
    <t>Montáž obkladů vnitřních keramických hladkých do 45 ks/m2 lepených flexibilním lepidlem</t>
  </si>
  <si>
    <t>-1506516126</t>
  </si>
  <si>
    <t xml:space="preserve">doplnění obkladu  </t>
  </si>
  <si>
    <t>196</t>
  </si>
  <si>
    <t>597612550</t>
  </si>
  <si>
    <t xml:space="preserve">obkladačky keramické </t>
  </si>
  <si>
    <t>-1321699606</t>
  </si>
  <si>
    <t>6,7*1,1 'Přepočtené koeficientem množství</t>
  </si>
  <si>
    <t>197</t>
  </si>
  <si>
    <t>781494511</t>
  </si>
  <si>
    <t>Plastové profily ukončovací lepené flexibilním lepidlem - balkon</t>
  </si>
  <si>
    <t>443278467</t>
  </si>
  <si>
    <t>198</t>
  </si>
  <si>
    <t>998781102</t>
  </si>
  <si>
    <t>Přesun hmot tonážní pro obklady keramické v objektech v do 12 m</t>
  </si>
  <si>
    <t>1612714510</t>
  </si>
  <si>
    <t>783</t>
  </si>
  <si>
    <t>Dokončovací práce - nátěry</t>
  </si>
  <si>
    <t>199</t>
  </si>
  <si>
    <t>78301</t>
  </si>
  <si>
    <t>Pozinkování nosné  ocel kostrukce rekuper.jednotek</t>
  </si>
  <si>
    <t>369319355</t>
  </si>
  <si>
    <t>200</t>
  </si>
  <si>
    <t>783301303</t>
  </si>
  <si>
    <t>Bezoplachové odrezivění zámečnických konstrukcí - oprava nátěrů</t>
  </si>
  <si>
    <t>-681901274</t>
  </si>
  <si>
    <t>201</t>
  </si>
  <si>
    <t>783314201</t>
  </si>
  <si>
    <t>Základní antikorozní jednonásobný syntetický standardní nátěr zámečnických konstrukcí - oprava nátěrů ocel.konstr.haly</t>
  </si>
  <si>
    <t>1489235540</t>
  </si>
  <si>
    <t>202</t>
  </si>
  <si>
    <t>783317101</t>
  </si>
  <si>
    <t>Krycí jednonásobný syntetický standardní nátěr zámečnických konstrukcí</t>
  </si>
  <si>
    <t>259019748</t>
  </si>
  <si>
    <t xml:space="preserve">zábradlí  </t>
  </si>
  <si>
    <t xml:space="preserve">  10,7* 1,1</t>
  </si>
  <si>
    <t>203</t>
  </si>
  <si>
    <t>-1127990858</t>
  </si>
  <si>
    <t>1.NP</t>
  </si>
  <si>
    <t>11,3*3 *2</t>
  </si>
  <si>
    <t>-(0,15+0,15+0,15)*3</t>
  </si>
  <si>
    <t>-0,15*3</t>
  </si>
  <si>
    <t>24,59*3</t>
  </si>
  <si>
    <t>-(0,3+0,3+0,15+0,3+0,3+0,1+0,3)*3</t>
  </si>
  <si>
    <t>2.NP</t>
  </si>
  <si>
    <t>7*3,2*1</t>
  </si>
  <si>
    <t>8,2*3,2</t>
  </si>
  <si>
    <t xml:space="preserve">- 0,15*3,2  </t>
  </si>
  <si>
    <t>24,59*3,2</t>
  </si>
  <si>
    <t>-(0,4+0,15+0,15+0,15+0,3+0,3)  *3,2</t>
  </si>
  <si>
    <t>3.NP</t>
  </si>
  <si>
    <t>11,3*3,6 *1</t>
  </si>
  <si>
    <t>8,2*3,6</t>
  </si>
  <si>
    <t>18*3,6</t>
  </si>
  <si>
    <t>-(0,15+0,15+0,4)*3,6</t>
  </si>
  <si>
    <t>204</t>
  </si>
  <si>
    <t>784211003</t>
  </si>
  <si>
    <t>Jednonásobné bílé malby ze směsí za mokra výborně otěruvzdorných v místnostech výšky do 5,00 m</t>
  </si>
  <si>
    <t>1532288104</t>
  </si>
  <si>
    <t>205</t>
  </si>
  <si>
    <t>244018064</t>
  </si>
  <si>
    <t>206</t>
  </si>
  <si>
    <t>1575427189</t>
  </si>
  <si>
    <t>207</t>
  </si>
  <si>
    <t>Dokumentace skutečného provedení  části stavby- budovy C+D</t>
  </si>
  <si>
    <t>-1192366448</t>
  </si>
  <si>
    <t>208</t>
  </si>
  <si>
    <t>910641482</t>
  </si>
  <si>
    <t>209</t>
  </si>
  <si>
    <t>-1241161173</t>
  </si>
  <si>
    <t>Elektro - Elektroinstalace A,B.C,D</t>
  </si>
  <si>
    <t xml:space="preserve">    741 - Elektroinstalace </t>
  </si>
  <si>
    <t>741</t>
  </si>
  <si>
    <t xml:space="preserve">Elektroinstalace </t>
  </si>
  <si>
    <t>74101</t>
  </si>
  <si>
    <t>Elektroinstalace - dle samostat.rozpočtu</t>
  </si>
  <si>
    <t>-1016334983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</si>
  <si>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</si>
  <si>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</si>
  <si>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</si>
  <si>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</si>
  <si>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</si>
  <si>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</si>
  <si>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</si>
  <si>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</si>
  <si>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</si>
  <si>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</si>
  <si>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</si>
  <si>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</si>
  <si>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</si>
  <si>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</si>
  <si>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</si>
  <si>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</si>
  <si>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</si>
  <si>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</si>
  <si>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</si>
  <si>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</si>
  <si>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</si>
  <si>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</si>
  <si>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</si>
  <si>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</si>
  <si>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</si>
  <si>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</si>
  <si>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</si>
  <si>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</si>
  <si>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</si>
  <si>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</si>
  <si>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</si>
  <si>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</si>
  <si>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</si>
  <si>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</si>
  <si>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</si>
  <si>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</si>
  <si>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</si>
  <si>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</si>
  <si>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</si>
  <si>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</si>
  <si>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</si>
  <si>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</si>
  <si>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</si>
  <si>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</si>
  <si>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</si>
  <si>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</si>
  <si>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</si>
  <si>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</si>
  <si>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</si>
  <si>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</si>
  <si>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</si>
  <si>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</si>
  <si>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</si>
  <si>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</si>
  <si>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</si>
  <si>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</si>
  <si>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</si>
  <si>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</si>
  <si>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</si>
  <si>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</si>
  <si>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</si>
  <si>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</si>
  <si>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</si>
  <si>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</si>
  <si>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</si>
  <si>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</si>
  <si>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</si>
  <si>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</si>
  <si>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</si>
  <si>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</si>
  <si>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</si>
  <si>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</si>
  <si>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</si>
  <si>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</si>
  <si>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</si>
  <si>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</si>
  <si>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</si>
  <si>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</si>
  <si>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</si>
  <si>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</si>
  <si>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</si>
  <si>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</si>
  <si>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</si>
  <si>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</si>
  <si>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</si>
  <si>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</si>
  <si>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</si>
  <si>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</si>
  <si>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</si>
  <si>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</si>
  <si>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</si>
  <si>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</si>
  <si>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</si>
  <si>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</si>
  <si>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</si>
  <si>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</si>
  <si>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</si>
  <si>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</si>
  <si>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</si>
  <si>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</si>
  <si>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</si>
  <si>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</si>
  <si>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</si>
  <si>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</si>
  <si>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</si>
  <si>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</si>
  <si>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</si>
  <si>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</si>
  <si>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</si>
  <si>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</si>
  <si>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</si>
  <si>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</si>
  <si>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</si>
  <si>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</si>
  <si>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</si>
  <si>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</si>
  <si>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</si>
  <si>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</si>
  <si>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</si>
  <si>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</si>
  <si>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</si>
  <si>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</si>
  <si>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</si>
  <si>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</si>
  <si>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</si>
  <si>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</si>
  <si>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</si>
  <si>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</si>
  <si>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</si>
  <si>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</si>
  <si>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</si>
  <si>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</si>
  <si>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</si>
  <si>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</si>
  <si>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</si>
  <si>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</si>
  <si>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</si>
  <si>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</si>
  <si>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</si>
  <si>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</si>
  <si>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</si>
  <si>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</si>
  <si>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</si>
  <si>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</si>
  <si>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</si>
  <si>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</si>
  <si>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</si>
  <si>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</si>
  <si>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</si>
  <si>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</si>
  <si>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</si>
  <si>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</si>
  <si>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</si>
  <si>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</si>
  <si>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</si>
  <si>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</si>
  <si>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</si>
  <si>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</si>
  <si>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</si>
  <si>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</si>
  <si>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</si>
  <si>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</si>
  <si>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</si>
  <si>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</si>
  <si>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</si>
  <si>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</si>
  <si>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</si>
  <si>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</si>
  <si>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</si>
  <si>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</si>
  <si>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</si>
  <si>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</si>
  <si>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</si>
  <si>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</si>
  <si>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</si>
  <si>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</si>
  <si>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</si>
  <si>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</si>
  <si>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</si>
  <si>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</si>
  <si>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</si>
  <si>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</si>
  <si>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</si>
  <si>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SPECIFIKACE MATERIÁLU A PRACÍ VČETNĚ OCENĚNÍ</t>
  </si>
  <si>
    <t>vedení jímací, uzemňovací</t>
  </si>
  <si>
    <t>položka</t>
  </si>
  <si>
    <t>jednotka</t>
  </si>
  <si>
    <t>počet</t>
  </si>
  <si>
    <t>cena/jedn.</t>
  </si>
  <si>
    <t>cena mat.</t>
  </si>
  <si>
    <t>mont./jedn</t>
  </si>
  <si>
    <t>cena mont.</t>
  </si>
  <si>
    <t>uzemňovací pásek FeZn 30x4</t>
  </si>
  <si>
    <t>kulatina FeZn pr. 10 mm - vývody ze zemniče k ochranné svorce</t>
  </si>
  <si>
    <t>provedení spoje v zemi - napojení nových svodů</t>
  </si>
  <si>
    <t>provedení spoje v zemi - napojení stávajících svodů - budova A</t>
  </si>
  <si>
    <t>kulatina FeZn pr. 10 mm - vývody ze zemniče k hlavnímu ochrannému pospojování</t>
  </si>
  <si>
    <t>průchodka obvodovou stěnou dle technické zprávy</t>
  </si>
  <si>
    <t>ochranný úhelník</t>
  </si>
  <si>
    <t>zkušební svorka</t>
  </si>
  <si>
    <t>krabice do zateplovacího systému - zkušební svorka na budově tělocvičny</t>
  </si>
  <si>
    <t>vedení jímací soustava - zkušební svorka (13x10 m), včetně podpěr do zateplovací soustavy (FeZn pr. 8 mm) - budova A</t>
  </si>
  <si>
    <t>vedení jímací soustava - zkušební svorka (3x5 m), včetně podpěr do zateplovací soustavy (FeZn pr. 8 mm) - budova B</t>
  </si>
  <si>
    <t>vedení jímací soustava - zkušební svorka (3x12 m), včetně podpěr do zateplovací soustavy (FeZn pr. 8 mm) - budova C</t>
  </si>
  <si>
    <t>jimací vedení po atice, včetně upevňovacího materiálu, FeZn pr. 8 mm</t>
  </si>
  <si>
    <t>příčné spojky, napojení jímačů, včetně podpěr na plochou střechu</t>
  </si>
  <si>
    <t>jímač +3,0 m, vzorový průměr 16 mm, včetně svorek</t>
  </si>
  <si>
    <t>upevňovací konzola pro montáž jímače na stěnu (boční stěna nástavku)</t>
  </si>
  <si>
    <t>hlavní ochranné pospojování</t>
  </si>
  <si>
    <t>vodič CY25</t>
  </si>
  <si>
    <t>svorka pro hlavní ochranné pospojování</t>
  </si>
  <si>
    <t>napojení věracích jednotek - tělocvična</t>
  </si>
  <si>
    <t>kabel CYKY 5x2,5</t>
  </si>
  <si>
    <t>přepěťová ochrana B+C - přívodní vedení (4x ochrana + instalační krabice)</t>
  </si>
  <si>
    <t>nová venkovní svítidla na fasádě objektu</t>
  </si>
  <si>
    <t>demontáž stávajících svítidel na fasádě objektu (vchody ..) včetně ekologické likvidace</t>
  </si>
  <si>
    <t>prodloužení stávajícího napájecího vedení - spojka + 0,25 m CYKY 3x1,5</t>
  </si>
  <si>
    <t xml:space="preserve">svítidlo ve venkovním provedení, sklo + ochranný koš, 2x 11W, IP 44, včetně zdroje </t>
  </si>
  <si>
    <t>ostatní dle nabízejícího</t>
  </si>
  <si>
    <t>sečteno bez DPH</t>
  </si>
  <si>
    <t>sečteno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</si>
</sst>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u/>
      <sz val="16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50" fillId="0" borderId="0" xfId="0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4" fontId="52" fillId="0" borderId="0" xfId="0" applyNumberFormat="1" applyFont="1" applyAlignment="1">
      <alignment horizontal="right" indent="1"/>
    </xf>
    <xf numFmtId="0" fontId="53" fillId="0" borderId="37" xfId="0" applyFont="1" applyBorder="1" applyAlignment="1">
      <alignment horizontal="left" wrapText="1"/>
    </xf>
    <xf numFmtId="0" fontId="52" fillId="0" borderId="37" xfId="0" applyFont="1" applyBorder="1" applyAlignment="1">
      <alignment horizontal="center"/>
    </xf>
    <xf numFmtId="4" fontId="52" fillId="0" borderId="37" xfId="0" applyNumberFormat="1" applyFont="1" applyBorder="1" applyAlignment="1">
      <alignment horizontal="center"/>
    </xf>
    <xf numFmtId="4" fontId="52" fillId="0" borderId="37" xfId="0" applyNumberFormat="1" applyFont="1" applyBorder="1" applyAlignment="1">
      <alignment horizontal="right" indent="1"/>
    </xf>
    <xf numFmtId="0" fontId="54" fillId="0" borderId="38" xfId="0" applyFont="1" applyBorder="1" applyAlignment="1">
      <alignment horizontal="left" wrapText="1"/>
    </xf>
    <xf numFmtId="0" fontId="54" fillId="0" borderId="38" xfId="0" applyFont="1" applyBorder="1" applyAlignment="1">
      <alignment horizontal="center"/>
    </xf>
    <xf numFmtId="4" fontId="54" fillId="0" borderId="38" xfId="0" applyNumberFormat="1" applyFont="1" applyBorder="1" applyAlignment="1">
      <alignment horizontal="center"/>
    </xf>
    <xf numFmtId="4" fontId="54" fillId="0" borderId="38" xfId="0" applyNumberFormat="1" applyFont="1" applyBorder="1" applyAlignment="1">
      <alignment horizontal="right" indent="1"/>
    </xf>
    <xf numFmtId="0" fontId="52" fillId="0" borderId="39" xfId="0" applyFont="1" applyBorder="1" applyAlignment="1">
      <alignment horizontal="left" wrapText="1"/>
    </xf>
    <xf numFmtId="0" fontId="52" fillId="0" borderId="39" xfId="0" applyFont="1" applyBorder="1" applyAlignment="1">
      <alignment horizontal="center"/>
    </xf>
    <xf numFmtId="4" fontId="52" fillId="0" borderId="39" xfId="0" applyNumberFormat="1" applyFont="1" applyBorder="1" applyAlignment="1">
      <alignment horizontal="center"/>
    </xf>
    <xf numFmtId="4" fontId="52" fillId="0" borderId="39" xfId="0" applyNumberFormat="1" applyFont="1" applyBorder="1" applyAlignment="1">
      <alignment horizontal="right" indent="1"/>
    </xf>
    <xf numFmtId="0" fontId="52" fillId="0" borderId="37" xfId="0" applyFont="1" applyBorder="1" applyAlignment="1">
      <alignment horizontal="left" wrapText="1"/>
    </xf>
    <xf numFmtId="0" fontId="55" fillId="0" borderId="37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90" t="s">
        <v>16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9"/>
      <c r="AQ5" s="31"/>
      <c r="BE5" s="38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92" t="s">
        <v>19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9"/>
      <c r="AQ6" s="31"/>
      <c r="BE6" s="389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89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89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89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33</v>
      </c>
      <c r="AO10" s="29"/>
      <c r="AP10" s="29"/>
      <c r="AQ10" s="31"/>
      <c r="BE10" s="389"/>
      <c r="BS10" s="24" t="s">
        <v>20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22</v>
      </c>
      <c r="AO11" s="29"/>
      <c r="AP11" s="29"/>
      <c r="AQ11" s="31"/>
      <c r="BE11" s="389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9"/>
      <c r="BS12" s="24" t="s">
        <v>20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37</v>
      </c>
      <c r="AO13" s="29"/>
      <c r="AP13" s="29"/>
      <c r="AQ13" s="31"/>
      <c r="BE13" s="389"/>
      <c r="BS13" s="24" t="s">
        <v>20</v>
      </c>
    </row>
    <row r="14" spans="1:74" ht="15">
      <c r="B14" s="28"/>
      <c r="C14" s="29"/>
      <c r="D14" s="29"/>
      <c r="E14" s="393" t="s">
        <v>37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7" t="s">
        <v>35</v>
      </c>
      <c r="AL14" s="29"/>
      <c r="AM14" s="29"/>
      <c r="AN14" s="39" t="s">
        <v>37</v>
      </c>
      <c r="AO14" s="29"/>
      <c r="AP14" s="29"/>
      <c r="AQ14" s="31"/>
      <c r="BE14" s="389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9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39</v>
      </c>
      <c r="AO16" s="29"/>
      <c r="AP16" s="29"/>
      <c r="AQ16" s="31"/>
      <c r="BE16" s="389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41</v>
      </c>
      <c r="AO17" s="29"/>
      <c r="AP17" s="29"/>
      <c r="AQ17" s="31"/>
      <c r="BE17" s="389"/>
      <c r="BS17" s="24" t="s">
        <v>42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9"/>
      <c r="BS18" s="24" t="s">
        <v>8</v>
      </c>
    </row>
    <row r="19" spans="2:71" ht="14.45" customHeight="1">
      <c r="B19" s="28"/>
      <c r="C19" s="29"/>
      <c r="D19" s="37" t="s">
        <v>43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9"/>
      <c r="BS19" s="24" t="s">
        <v>8</v>
      </c>
    </row>
    <row r="20" spans="2:71" ht="22.5" customHeight="1">
      <c r="B20" s="28"/>
      <c r="C20" s="29"/>
      <c r="D20" s="29"/>
      <c r="E20" s="395" t="s">
        <v>22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29"/>
      <c r="AP20" s="29"/>
      <c r="AQ20" s="31"/>
      <c r="BE20" s="389"/>
      <c r="BS20" s="24" t="s">
        <v>42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89"/>
    </row>
    <row r="23" spans="2:71" s="1" customFormat="1" ht="25.9" customHeight="1">
      <c r="B23" s="41"/>
      <c r="C23" s="42"/>
      <c r="D23" s="43" t="s">
        <v>44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96">
        <f>ROUND(AG51,2)</f>
        <v>0</v>
      </c>
      <c r="AL23" s="397"/>
      <c r="AM23" s="397"/>
      <c r="AN23" s="397"/>
      <c r="AO23" s="397"/>
      <c r="AP23" s="42"/>
      <c r="AQ23" s="45"/>
      <c r="BE23" s="38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89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98" t="s">
        <v>45</v>
      </c>
      <c r="M25" s="398"/>
      <c r="N25" s="398"/>
      <c r="O25" s="398"/>
      <c r="P25" s="42"/>
      <c r="Q25" s="42"/>
      <c r="R25" s="42"/>
      <c r="S25" s="42"/>
      <c r="T25" s="42"/>
      <c r="U25" s="42"/>
      <c r="V25" s="42"/>
      <c r="W25" s="398" t="s">
        <v>46</v>
      </c>
      <c r="X25" s="398"/>
      <c r="Y25" s="398"/>
      <c r="Z25" s="398"/>
      <c r="AA25" s="398"/>
      <c r="AB25" s="398"/>
      <c r="AC25" s="398"/>
      <c r="AD25" s="398"/>
      <c r="AE25" s="398"/>
      <c r="AF25" s="42"/>
      <c r="AG25" s="42"/>
      <c r="AH25" s="42"/>
      <c r="AI25" s="42"/>
      <c r="AJ25" s="42"/>
      <c r="AK25" s="398" t="s">
        <v>47</v>
      </c>
      <c r="AL25" s="398"/>
      <c r="AM25" s="398"/>
      <c r="AN25" s="398"/>
      <c r="AO25" s="398"/>
      <c r="AP25" s="42"/>
      <c r="AQ25" s="45"/>
      <c r="BE25" s="389"/>
    </row>
    <row r="26" spans="2:71" s="2" customFormat="1" ht="14.45" customHeight="1">
      <c r="B26" s="47"/>
      <c r="C26" s="48"/>
      <c r="D26" s="49" t="s">
        <v>48</v>
      </c>
      <c r="E26" s="48"/>
      <c r="F26" s="49" t="s">
        <v>49</v>
      </c>
      <c r="G26" s="48"/>
      <c r="H26" s="48"/>
      <c r="I26" s="48"/>
      <c r="J26" s="48"/>
      <c r="K26" s="48"/>
      <c r="L26" s="381">
        <v>0.21</v>
      </c>
      <c r="M26" s="382"/>
      <c r="N26" s="382"/>
      <c r="O26" s="382"/>
      <c r="P26" s="48"/>
      <c r="Q26" s="48"/>
      <c r="R26" s="48"/>
      <c r="S26" s="48"/>
      <c r="T26" s="48"/>
      <c r="U26" s="48"/>
      <c r="V26" s="48"/>
      <c r="W26" s="383">
        <f>ROUND(AZ51,2)</f>
        <v>0</v>
      </c>
      <c r="X26" s="382"/>
      <c r="Y26" s="382"/>
      <c r="Z26" s="382"/>
      <c r="AA26" s="382"/>
      <c r="AB26" s="382"/>
      <c r="AC26" s="382"/>
      <c r="AD26" s="382"/>
      <c r="AE26" s="382"/>
      <c r="AF26" s="48"/>
      <c r="AG26" s="48"/>
      <c r="AH26" s="48"/>
      <c r="AI26" s="48"/>
      <c r="AJ26" s="48"/>
      <c r="AK26" s="383">
        <f>ROUND(AV51,2)</f>
        <v>0</v>
      </c>
      <c r="AL26" s="382"/>
      <c r="AM26" s="382"/>
      <c r="AN26" s="382"/>
      <c r="AO26" s="382"/>
      <c r="AP26" s="48"/>
      <c r="AQ26" s="50"/>
      <c r="BE26" s="389"/>
    </row>
    <row r="27" spans="2:71" s="2" customFormat="1" ht="14.45" customHeight="1">
      <c r="B27" s="47"/>
      <c r="C27" s="48"/>
      <c r="D27" s="48"/>
      <c r="E27" s="48"/>
      <c r="F27" s="49" t="s">
        <v>50</v>
      </c>
      <c r="G27" s="48"/>
      <c r="H27" s="48"/>
      <c r="I27" s="48"/>
      <c r="J27" s="48"/>
      <c r="K27" s="48"/>
      <c r="L27" s="381">
        <v>0.15</v>
      </c>
      <c r="M27" s="382"/>
      <c r="N27" s="382"/>
      <c r="O27" s="382"/>
      <c r="P27" s="48"/>
      <c r="Q27" s="48"/>
      <c r="R27" s="48"/>
      <c r="S27" s="48"/>
      <c r="T27" s="48"/>
      <c r="U27" s="48"/>
      <c r="V27" s="48"/>
      <c r="W27" s="383">
        <f>ROUND(BA51,2)</f>
        <v>0</v>
      </c>
      <c r="X27" s="382"/>
      <c r="Y27" s="382"/>
      <c r="Z27" s="382"/>
      <c r="AA27" s="382"/>
      <c r="AB27" s="382"/>
      <c r="AC27" s="382"/>
      <c r="AD27" s="382"/>
      <c r="AE27" s="382"/>
      <c r="AF27" s="48"/>
      <c r="AG27" s="48"/>
      <c r="AH27" s="48"/>
      <c r="AI27" s="48"/>
      <c r="AJ27" s="48"/>
      <c r="AK27" s="383">
        <f>ROUND(AW51,2)</f>
        <v>0</v>
      </c>
      <c r="AL27" s="382"/>
      <c r="AM27" s="382"/>
      <c r="AN27" s="382"/>
      <c r="AO27" s="382"/>
      <c r="AP27" s="48"/>
      <c r="AQ27" s="50"/>
      <c r="BE27" s="389"/>
    </row>
    <row r="28" spans="2:71" s="2" customFormat="1" ht="14.45" hidden="1" customHeight="1">
      <c r="B28" s="47"/>
      <c r="C28" s="48"/>
      <c r="D28" s="48"/>
      <c r="E28" s="48"/>
      <c r="F28" s="49" t="s">
        <v>51</v>
      </c>
      <c r="G28" s="48"/>
      <c r="H28" s="48"/>
      <c r="I28" s="48"/>
      <c r="J28" s="48"/>
      <c r="K28" s="48"/>
      <c r="L28" s="381">
        <v>0.21</v>
      </c>
      <c r="M28" s="382"/>
      <c r="N28" s="382"/>
      <c r="O28" s="382"/>
      <c r="P28" s="48"/>
      <c r="Q28" s="48"/>
      <c r="R28" s="48"/>
      <c r="S28" s="48"/>
      <c r="T28" s="48"/>
      <c r="U28" s="48"/>
      <c r="V28" s="48"/>
      <c r="W28" s="383">
        <f>ROUND(BB51,2)</f>
        <v>0</v>
      </c>
      <c r="X28" s="382"/>
      <c r="Y28" s="382"/>
      <c r="Z28" s="382"/>
      <c r="AA28" s="382"/>
      <c r="AB28" s="382"/>
      <c r="AC28" s="382"/>
      <c r="AD28" s="382"/>
      <c r="AE28" s="382"/>
      <c r="AF28" s="48"/>
      <c r="AG28" s="48"/>
      <c r="AH28" s="48"/>
      <c r="AI28" s="48"/>
      <c r="AJ28" s="48"/>
      <c r="AK28" s="383">
        <v>0</v>
      </c>
      <c r="AL28" s="382"/>
      <c r="AM28" s="382"/>
      <c r="AN28" s="382"/>
      <c r="AO28" s="382"/>
      <c r="AP28" s="48"/>
      <c r="AQ28" s="50"/>
      <c r="BE28" s="389"/>
    </row>
    <row r="29" spans="2:71" s="2" customFormat="1" ht="14.45" hidden="1" customHeight="1">
      <c r="B29" s="47"/>
      <c r="C29" s="48"/>
      <c r="D29" s="48"/>
      <c r="E29" s="48"/>
      <c r="F29" s="49" t="s">
        <v>52</v>
      </c>
      <c r="G29" s="48"/>
      <c r="H29" s="48"/>
      <c r="I29" s="48"/>
      <c r="J29" s="48"/>
      <c r="K29" s="48"/>
      <c r="L29" s="381">
        <v>0.15</v>
      </c>
      <c r="M29" s="382"/>
      <c r="N29" s="382"/>
      <c r="O29" s="382"/>
      <c r="P29" s="48"/>
      <c r="Q29" s="48"/>
      <c r="R29" s="48"/>
      <c r="S29" s="48"/>
      <c r="T29" s="48"/>
      <c r="U29" s="48"/>
      <c r="V29" s="48"/>
      <c r="W29" s="383">
        <f>ROUND(BC51,2)</f>
        <v>0</v>
      </c>
      <c r="X29" s="382"/>
      <c r="Y29" s="382"/>
      <c r="Z29" s="382"/>
      <c r="AA29" s="382"/>
      <c r="AB29" s="382"/>
      <c r="AC29" s="382"/>
      <c r="AD29" s="382"/>
      <c r="AE29" s="382"/>
      <c r="AF29" s="48"/>
      <c r="AG29" s="48"/>
      <c r="AH29" s="48"/>
      <c r="AI29" s="48"/>
      <c r="AJ29" s="48"/>
      <c r="AK29" s="383">
        <v>0</v>
      </c>
      <c r="AL29" s="382"/>
      <c r="AM29" s="382"/>
      <c r="AN29" s="382"/>
      <c r="AO29" s="382"/>
      <c r="AP29" s="48"/>
      <c r="AQ29" s="50"/>
      <c r="BE29" s="389"/>
    </row>
    <row r="30" spans="2:71" s="2" customFormat="1" ht="14.45" hidden="1" customHeight="1">
      <c r="B30" s="47"/>
      <c r="C30" s="48"/>
      <c r="D30" s="48"/>
      <c r="E30" s="48"/>
      <c r="F30" s="49" t="s">
        <v>53</v>
      </c>
      <c r="G30" s="48"/>
      <c r="H30" s="48"/>
      <c r="I30" s="48"/>
      <c r="J30" s="48"/>
      <c r="K30" s="48"/>
      <c r="L30" s="381">
        <v>0</v>
      </c>
      <c r="M30" s="382"/>
      <c r="N30" s="382"/>
      <c r="O30" s="382"/>
      <c r="P30" s="48"/>
      <c r="Q30" s="48"/>
      <c r="R30" s="48"/>
      <c r="S30" s="48"/>
      <c r="T30" s="48"/>
      <c r="U30" s="48"/>
      <c r="V30" s="48"/>
      <c r="W30" s="383">
        <f>ROUND(BD51,2)</f>
        <v>0</v>
      </c>
      <c r="X30" s="382"/>
      <c r="Y30" s="382"/>
      <c r="Z30" s="382"/>
      <c r="AA30" s="382"/>
      <c r="AB30" s="382"/>
      <c r="AC30" s="382"/>
      <c r="AD30" s="382"/>
      <c r="AE30" s="382"/>
      <c r="AF30" s="48"/>
      <c r="AG30" s="48"/>
      <c r="AH30" s="48"/>
      <c r="AI30" s="48"/>
      <c r="AJ30" s="48"/>
      <c r="AK30" s="383">
        <v>0</v>
      </c>
      <c r="AL30" s="382"/>
      <c r="AM30" s="382"/>
      <c r="AN30" s="382"/>
      <c r="AO30" s="382"/>
      <c r="AP30" s="48"/>
      <c r="AQ30" s="50"/>
      <c r="BE30" s="38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89"/>
    </row>
    <row r="32" spans="2:71" s="1" customFormat="1" ht="25.9" customHeight="1">
      <c r="B32" s="41"/>
      <c r="C32" s="51"/>
      <c r="D32" s="52" t="s">
        <v>54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55</v>
      </c>
      <c r="U32" s="53"/>
      <c r="V32" s="53"/>
      <c r="W32" s="53"/>
      <c r="X32" s="384" t="s">
        <v>56</v>
      </c>
      <c r="Y32" s="385"/>
      <c r="Z32" s="385"/>
      <c r="AA32" s="385"/>
      <c r="AB32" s="385"/>
      <c r="AC32" s="53"/>
      <c r="AD32" s="53"/>
      <c r="AE32" s="53"/>
      <c r="AF32" s="53"/>
      <c r="AG32" s="53"/>
      <c r="AH32" s="53"/>
      <c r="AI32" s="53"/>
      <c r="AJ32" s="53"/>
      <c r="AK32" s="386">
        <f>SUM(AK23:AK30)</f>
        <v>0</v>
      </c>
      <c r="AL32" s="385"/>
      <c r="AM32" s="385"/>
      <c r="AN32" s="385"/>
      <c r="AO32" s="387"/>
      <c r="AP32" s="51"/>
      <c r="AQ32" s="55"/>
      <c r="BE32" s="38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SOU-LB-29-6-17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7" t="str">
        <f>K6</f>
        <v xml:space="preserve"> LÁZNĚ BĚLOHRAD - Střední odborné učiliště  - Zámecká č.p.478 - Snížení energetické náročnosti budov</v>
      </c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Lázně Bělohrad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9" t="str">
        <f>IF(AN8= "","",AN8)</f>
        <v>1. 4. 2016</v>
      </c>
      <c r="AN44" s="36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SOU Lázně Bělohrad - Zámecká č.p.478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70" t="str">
        <f>IF(E17="","",E17)</f>
        <v>ING.MILAN POUR -  Haklova 1317, 50801 Hořice v P.</v>
      </c>
      <c r="AN46" s="370"/>
      <c r="AO46" s="370"/>
      <c r="AP46" s="370"/>
      <c r="AQ46" s="63"/>
      <c r="AR46" s="61"/>
      <c r="AS46" s="371" t="s">
        <v>58</v>
      </c>
      <c r="AT46" s="37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3"/>
      <c r="AT47" s="37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5"/>
      <c r="AT48" s="37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7" t="s">
        <v>59</v>
      </c>
      <c r="D49" s="378"/>
      <c r="E49" s="378"/>
      <c r="F49" s="378"/>
      <c r="G49" s="378"/>
      <c r="H49" s="79"/>
      <c r="I49" s="379" t="s">
        <v>60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80" t="s">
        <v>61</v>
      </c>
      <c r="AH49" s="378"/>
      <c r="AI49" s="378"/>
      <c r="AJ49" s="378"/>
      <c r="AK49" s="378"/>
      <c r="AL49" s="378"/>
      <c r="AM49" s="378"/>
      <c r="AN49" s="379" t="s">
        <v>62</v>
      </c>
      <c r="AO49" s="378"/>
      <c r="AP49" s="378"/>
      <c r="AQ49" s="80" t="s">
        <v>63</v>
      </c>
      <c r="AR49" s="61"/>
      <c r="AS49" s="81" t="s">
        <v>64</v>
      </c>
      <c r="AT49" s="82" t="s">
        <v>65</v>
      </c>
      <c r="AU49" s="82" t="s">
        <v>66</v>
      </c>
      <c r="AV49" s="82" t="s">
        <v>67</v>
      </c>
      <c r="AW49" s="82" t="s">
        <v>68</v>
      </c>
      <c r="AX49" s="82" t="s">
        <v>69</v>
      </c>
      <c r="AY49" s="82" t="s">
        <v>70</v>
      </c>
      <c r="AZ49" s="82" t="s">
        <v>71</v>
      </c>
      <c r="BA49" s="82" t="s">
        <v>72</v>
      </c>
      <c r="BB49" s="82" t="s">
        <v>73</v>
      </c>
      <c r="BC49" s="82" t="s">
        <v>74</v>
      </c>
      <c r="BD49" s="83" t="s">
        <v>75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ROUND(SUM(AG52:AG54),2)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22</v>
      </c>
    </row>
    <row r="52" spans="1:91" s="5" customFormat="1" ht="37.5" customHeight="1">
      <c r="A52" s="96" t="s">
        <v>82</v>
      </c>
      <c r="B52" s="97"/>
      <c r="C52" s="98"/>
      <c r="D52" s="364" t="s">
        <v>83</v>
      </c>
      <c r="E52" s="364"/>
      <c r="F52" s="364"/>
      <c r="G52" s="364"/>
      <c r="H52" s="364"/>
      <c r="I52" s="99"/>
      <c r="J52" s="364" t="s">
        <v>84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2">
        <f>'Budova  A - B - Budova A ...'!J27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100" t="s">
        <v>85</v>
      </c>
      <c r="AR52" s="101"/>
      <c r="AS52" s="102">
        <v>0</v>
      </c>
      <c r="AT52" s="103">
        <f>ROUND(SUM(AV52:AW52),2)</f>
        <v>0</v>
      </c>
      <c r="AU52" s="104">
        <f>'Budova  A - B - Budova A ...'!P102</f>
        <v>0</v>
      </c>
      <c r="AV52" s="103">
        <f>'Budova  A - B - Budova A ...'!J30</f>
        <v>0</v>
      </c>
      <c r="AW52" s="103">
        <f>'Budova  A - B - Budova A ...'!J31</f>
        <v>0</v>
      </c>
      <c r="AX52" s="103">
        <f>'Budova  A - B - Budova A ...'!J32</f>
        <v>0</v>
      </c>
      <c r="AY52" s="103">
        <f>'Budova  A - B - Budova A ...'!J33</f>
        <v>0</v>
      </c>
      <c r="AZ52" s="103">
        <f>'Budova  A - B - Budova A ...'!F30</f>
        <v>0</v>
      </c>
      <c r="BA52" s="103">
        <f>'Budova  A - B - Budova A ...'!F31</f>
        <v>0</v>
      </c>
      <c r="BB52" s="103">
        <f>'Budova  A - B - Budova A ...'!F32</f>
        <v>0</v>
      </c>
      <c r="BC52" s="103">
        <f>'Budova  A - B - Budova A ...'!F33</f>
        <v>0</v>
      </c>
      <c r="BD52" s="105">
        <f>'Budova  A - B - Budova A ...'!F34</f>
        <v>0</v>
      </c>
      <c r="BT52" s="106" t="s">
        <v>24</v>
      </c>
      <c r="BV52" s="106" t="s">
        <v>80</v>
      </c>
      <c r="BW52" s="106" t="s">
        <v>86</v>
      </c>
      <c r="BX52" s="106" t="s">
        <v>7</v>
      </c>
      <c r="CL52" s="106" t="s">
        <v>22</v>
      </c>
      <c r="CM52" s="106" t="s">
        <v>87</v>
      </c>
    </row>
    <row r="53" spans="1:91" s="5" customFormat="1" ht="37.5" customHeight="1">
      <c r="A53" s="96" t="s">
        <v>82</v>
      </c>
      <c r="B53" s="97"/>
      <c r="C53" s="98"/>
      <c r="D53" s="364" t="s">
        <v>88</v>
      </c>
      <c r="E53" s="364"/>
      <c r="F53" s="364"/>
      <c r="G53" s="364"/>
      <c r="H53" s="364"/>
      <c r="I53" s="99"/>
      <c r="J53" s="364" t="s">
        <v>89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2">
        <f>'Budova  C- D - Budova   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100" t="s">
        <v>85</v>
      </c>
      <c r="AR53" s="101"/>
      <c r="AS53" s="102">
        <v>0</v>
      </c>
      <c r="AT53" s="103">
        <f>ROUND(SUM(AV53:AW53),2)</f>
        <v>0</v>
      </c>
      <c r="AU53" s="104">
        <f>'Budova  C- D - Budova   ...'!P104</f>
        <v>0</v>
      </c>
      <c r="AV53" s="103">
        <f>'Budova  C- D - Budova   ...'!J30</f>
        <v>0</v>
      </c>
      <c r="AW53" s="103">
        <f>'Budova  C- D - Budova   ...'!J31</f>
        <v>0</v>
      </c>
      <c r="AX53" s="103">
        <f>'Budova  C- D - Budova   ...'!J32</f>
        <v>0</v>
      </c>
      <c r="AY53" s="103">
        <f>'Budova  C- D - Budova   ...'!J33</f>
        <v>0</v>
      </c>
      <c r="AZ53" s="103">
        <f>'Budova  C- D - Budova   ...'!F30</f>
        <v>0</v>
      </c>
      <c r="BA53" s="103">
        <f>'Budova  C- D - Budova   ...'!F31</f>
        <v>0</v>
      </c>
      <c r="BB53" s="103">
        <f>'Budova  C- D - Budova   ...'!F32</f>
        <v>0</v>
      </c>
      <c r="BC53" s="103">
        <f>'Budova  C- D - Budova   ...'!F33</f>
        <v>0</v>
      </c>
      <c r="BD53" s="105">
        <f>'Budova  C- D - Budova   ...'!F34</f>
        <v>0</v>
      </c>
      <c r="BT53" s="106" t="s">
        <v>24</v>
      </c>
      <c r="BV53" s="106" t="s">
        <v>80</v>
      </c>
      <c r="BW53" s="106" t="s">
        <v>90</v>
      </c>
      <c r="BX53" s="106" t="s">
        <v>7</v>
      </c>
      <c r="CL53" s="106" t="s">
        <v>22</v>
      </c>
      <c r="CM53" s="106" t="s">
        <v>87</v>
      </c>
    </row>
    <row r="54" spans="1:91" s="5" customFormat="1" ht="22.5" customHeight="1">
      <c r="A54" s="96" t="s">
        <v>82</v>
      </c>
      <c r="B54" s="97"/>
      <c r="C54" s="98"/>
      <c r="D54" s="364" t="s">
        <v>91</v>
      </c>
      <c r="E54" s="364"/>
      <c r="F54" s="364"/>
      <c r="G54" s="364"/>
      <c r="H54" s="364"/>
      <c r="I54" s="99"/>
      <c r="J54" s="364" t="s">
        <v>92</v>
      </c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2">
        <f>'Elektro - Elektroinstalac...'!J27</f>
        <v>0</v>
      </c>
      <c r="AH54" s="363"/>
      <c r="AI54" s="363"/>
      <c r="AJ54" s="363"/>
      <c r="AK54" s="363"/>
      <c r="AL54" s="363"/>
      <c r="AM54" s="363"/>
      <c r="AN54" s="362">
        <f>SUM(AG54,AT54)</f>
        <v>0</v>
      </c>
      <c r="AO54" s="363"/>
      <c r="AP54" s="363"/>
      <c r="AQ54" s="100" t="s">
        <v>85</v>
      </c>
      <c r="AR54" s="101"/>
      <c r="AS54" s="107">
        <v>0</v>
      </c>
      <c r="AT54" s="108">
        <f>ROUND(SUM(AV54:AW54),2)</f>
        <v>0</v>
      </c>
      <c r="AU54" s="109">
        <f>'Elektro - Elektroinstalac...'!P78</f>
        <v>0</v>
      </c>
      <c r="AV54" s="108">
        <f>'Elektro - Elektroinstalac...'!J30</f>
        <v>0</v>
      </c>
      <c r="AW54" s="108">
        <f>'Elektro - Elektroinstalac...'!J31</f>
        <v>0</v>
      </c>
      <c r="AX54" s="108">
        <f>'Elektro - Elektroinstalac...'!J32</f>
        <v>0</v>
      </c>
      <c r="AY54" s="108">
        <f>'Elektro - Elektroinstalac...'!J33</f>
        <v>0</v>
      </c>
      <c r="AZ54" s="108">
        <f>'Elektro - Elektroinstalac...'!F30</f>
        <v>0</v>
      </c>
      <c r="BA54" s="108">
        <f>'Elektro - Elektroinstalac...'!F31</f>
        <v>0</v>
      </c>
      <c r="BB54" s="108">
        <f>'Elektro - Elektroinstalac...'!F32</f>
        <v>0</v>
      </c>
      <c r="BC54" s="108">
        <f>'Elektro - Elektroinstalac...'!F33</f>
        <v>0</v>
      </c>
      <c r="BD54" s="110">
        <f>'Elektro - Elektroinstalac...'!F34</f>
        <v>0</v>
      </c>
      <c r="BT54" s="106" t="s">
        <v>24</v>
      </c>
      <c r="BV54" s="106" t="s">
        <v>80</v>
      </c>
      <c r="BW54" s="106" t="s">
        <v>93</v>
      </c>
      <c r="BX54" s="106" t="s">
        <v>7</v>
      </c>
      <c r="CL54" s="106" t="s">
        <v>22</v>
      </c>
      <c r="CM54" s="106" t="s">
        <v>87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Budova  A - B - Budova A ...'!C2" display="/"/>
    <hyperlink ref="A53" location="'Buidova  C- D - Budova   ...'!C2" display="/"/>
    <hyperlink ref="A54" location="'Elektro - Elektroinstala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101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102</v>
      </c>
      <c r="K14" s="45"/>
    </row>
    <row r="15" spans="1:70" s="1" customFormat="1" ht="18" customHeight="1">
      <c r="B15" s="41"/>
      <c r="C15" s="42"/>
      <c r="D15" s="42"/>
      <c r="E15" s="35" t="s">
        <v>103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104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ROUND(SUM(BE102:BE984), 2)</f>
        <v>0</v>
      </c>
      <c r="G30" s="42"/>
      <c r="H30" s="42"/>
      <c r="I30" s="131">
        <v>0.21</v>
      </c>
      <c r="J30" s="130">
        <f>ROUND(ROUND((SUM(BE102:BE984)),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ROUND(SUM(BF102:BF984), 2)</f>
        <v>0</v>
      </c>
      <c r="G31" s="42"/>
      <c r="H31" s="42"/>
      <c r="I31" s="131">
        <v>0.15</v>
      </c>
      <c r="J31" s="130">
        <f>ROUND(ROUND((SUM(BF102:BF984)),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ROUND(SUM(BG102:BG984),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ROUND(SUM(BH102:BH984),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ROUND(SUM(BI102:BI984),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Budova  A - B - Budova A   a    B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 Zámecká č.p.478, </v>
      </c>
      <c r="G51" s="42"/>
      <c r="H51" s="42"/>
      <c r="I51" s="119" t="s">
        <v>38</v>
      </c>
      <c r="J51" s="35" t="str">
        <f>E21</f>
        <v>ING.MILAN POUR -Haklova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J102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J103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J104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J131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J138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J147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J417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J538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J542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J544</f>
        <v>0</v>
      </c>
      <c r="K65" s="155"/>
    </row>
    <row r="66" spans="2:11" s="8" customFormat="1" ht="19.899999999999999" customHeight="1">
      <c r="B66" s="156"/>
      <c r="C66" s="157"/>
      <c r="D66" s="158" t="s">
        <v>119</v>
      </c>
      <c r="E66" s="159"/>
      <c r="F66" s="159"/>
      <c r="G66" s="159"/>
      <c r="H66" s="159"/>
      <c r="I66" s="160"/>
      <c r="J66" s="161">
        <f>J545</f>
        <v>0</v>
      </c>
      <c r="K66" s="162"/>
    </row>
    <row r="67" spans="2:11" s="8" customFormat="1" ht="19.899999999999999" customHeight="1">
      <c r="B67" s="156"/>
      <c r="C67" s="157"/>
      <c r="D67" s="158" t="s">
        <v>120</v>
      </c>
      <c r="E67" s="159"/>
      <c r="F67" s="159"/>
      <c r="G67" s="159"/>
      <c r="H67" s="159"/>
      <c r="I67" s="160"/>
      <c r="J67" s="161">
        <f>J573</f>
        <v>0</v>
      </c>
      <c r="K67" s="162"/>
    </row>
    <row r="68" spans="2:11" s="8" customFormat="1" ht="19.899999999999999" customHeight="1">
      <c r="B68" s="156"/>
      <c r="C68" s="157"/>
      <c r="D68" s="158" t="s">
        <v>121</v>
      </c>
      <c r="E68" s="159"/>
      <c r="F68" s="159"/>
      <c r="G68" s="159"/>
      <c r="H68" s="159"/>
      <c r="I68" s="160"/>
      <c r="J68" s="161">
        <f>J601</f>
        <v>0</v>
      </c>
      <c r="K68" s="162"/>
    </row>
    <row r="69" spans="2:11" s="8" customFormat="1" ht="19.899999999999999" customHeight="1">
      <c r="B69" s="156"/>
      <c r="C69" s="157"/>
      <c r="D69" s="158" t="s">
        <v>122</v>
      </c>
      <c r="E69" s="159"/>
      <c r="F69" s="159"/>
      <c r="G69" s="159"/>
      <c r="H69" s="159"/>
      <c r="I69" s="160"/>
      <c r="J69" s="161">
        <f>J670</f>
        <v>0</v>
      </c>
      <c r="K69" s="162"/>
    </row>
    <row r="70" spans="2:11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J676</f>
        <v>0</v>
      </c>
      <c r="K70" s="162"/>
    </row>
    <row r="71" spans="2:11" s="8" customFormat="1" ht="14.85" customHeight="1">
      <c r="B71" s="156"/>
      <c r="C71" s="157"/>
      <c r="D71" s="158" t="s">
        <v>124</v>
      </c>
      <c r="E71" s="159"/>
      <c r="F71" s="159"/>
      <c r="G71" s="159"/>
      <c r="H71" s="159"/>
      <c r="I71" s="160"/>
      <c r="J71" s="161">
        <f>J679</f>
        <v>0</v>
      </c>
      <c r="K71" s="162"/>
    </row>
    <row r="72" spans="2:11" s="8" customFormat="1" ht="19.899999999999999" customHeight="1">
      <c r="B72" s="156"/>
      <c r="C72" s="157"/>
      <c r="D72" s="158" t="s">
        <v>125</v>
      </c>
      <c r="E72" s="159"/>
      <c r="F72" s="159"/>
      <c r="G72" s="159"/>
      <c r="H72" s="159"/>
      <c r="I72" s="160"/>
      <c r="J72" s="161">
        <f>J681</f>
        <v>0</v>
      </c>
      <c r="K72" s="162"/>
    </row>
    <row r="73" spans="2:11" s="8" customFormat="1" ht="19.899999999999999" customHeight="1">
      <c r="B73" s="156"/>
      <c r="C73" s="157"/>
      <c r="D73" s="158" t="s">
        <v>126</v>
      </c>
      <c r="E73" s="159"/>
      <c r="F73" s="159"/>
      <c r="G73" s="159"/>
      <c r="H73" s="159"/>
      <c r="I73" s="160"/>
      <c r="J73" s="161">
        <f>J685</f>
        <v>0</v>
      </c>
      <c r="K73" s="162"/>
    </row>
    <row r="74" spans="2:11" s="8" customFormat="1" ht="19.899999999999999" customHeight="1">
      <c r="B74" s="156"/>
      <c r="C74" s="157"/>
      <c r="D74" s="158" t="s">
        <v>127</v>
      </c>
      <c r="E74" s="159"/>
      <c r="F74" s="159"/>
      <c r="G74" s="159"/>
      <c r="H74" s="159"/>
      <c r="I74" s="160"/>
      <c r="J74" s="161">
        <f>J748</f>
        <v>0</v>
      </c>
      <c r="K74" s="162"/>
    </row>
    <row r="75" spans="2:11" s="8" customFormat="1" ht="19.899999999999999" customHeight="1">
      <c r="B75" s="156"/>
      <c r="C75" s="157"/>
      <c r="D75" s="158" t="s">
        <v>128</v>
      </c>
      <c r="E75" s="159"/>
      <c r="F75" s="159"/>
      <c r="G75" s="159"/>
      <c r="H75" s="159"/>
      <c r="I75" s="160"/>
      <c r="J75" s="161">
        <f>J908</f>
        <v>0</v>
      </c>
      <c r="K75" s="162"/>
    </row>
    <row r="76" spans="2:11" s="8" customFormat="1" ht="19.899999999999999" customHeight="1">
      <c r="B76" s="156"/>
      <c r="C76" s="157"/>
      <c r="D76" s="158" t="s">
        <v>129</v>
      </c>
      <c r="E76" s="159"/>
      <c r="F76" s="159"/>
      <c r="G76" s="159"/>
      <c r="H76" s="159"/>
      <c r="I76" s="160"/>
      <c r="J76" s="161">
        <f>J941</f>
        <v>0</v>
      </c>
      <c r="K76" s="162"/>
    </row>
    <row r="77" spans="2:11" s="7" customFormat="1" ht="24.95" customHeight="1">
      <c r="B77" s="149"/>
      <c r="C77" s="150"/>
      <c r="D77" s="151" t="s">
        <v>130</v>
      </c>
      <c r="E77" s="152"/>
      <c r="F77" s="152"/>
      <c r="G77" s="152"/>
      <c r="H77" s="152"/>
      <c r="I77" s="153"/>
      <c r="J77" s="154">
        <f>J974</f>
        <v>0</v>
      </c>
      <c r="K77" s="155"/>
    </row>
    <row r="78" spans="2:11" s="7" customFormat="1" ht="24.95" customHeight="1">
      <c r="B78" s="149"/>
      <c r="C78" s="150"/>
      <c r="D78" s="151" t="s">
        <v>131</v>
      </c>
      <c r="E78" s="152"/>
      <c r="F78" s="152"/>
      <c r="G78" s="152"/>
      <c r="H78" s="152"/>
      <c r="I78" s="153"/>
      <c r="J78" s="154">
        <f>J976</f>
        <v>0</v>
      </c>
      <c r="K78" s="155"/>
    </row>
    <row r="79" spans="2:11" s="8" customFormat="1" ht="19.899999999999999" customHeight="1">
      <c r="B79" s="156"/>
      <c r="C79" s="157"/>
      <c r="D79" s="158" t="s">
        <v>132</v>
      </c>
      <c r="E79" s="159"/>
      <c r="F79" s="159"/>
      <c r="G79" s="159"/>
      <c r="H79" s="159"/>
      <c r="I79" s="160"/>
      <c r="J79" s="161">
        <f>J977</f>
        <v>0</v>
      </c>
      <c r="K79" s="162"/>
    </row>
    <row r="80" spans="2:11" s="8" customFormat="1" ht="19.899999999999999" customHeight="1">
      <c r="B80" s="156"/>
      <c r="C80" s="157"/>
      <c r="D80" s="158" t="s">
        <v>133</v>
      </c>
      <c r="E80" s="159"/>
      <c r="F80" s="159"/>
      <c r="G80" s="159"/>
      <c r="H80" s="159"/>
      <c r="I80" s="160"/>
      <c r="J80" s="161">
        <f>J980</f>
        <v>0</v>
      </c>
      <c r="K80" s="162"/>
    </row>
    <row r="81" spans="2:12" s="8" customFormat="1" ht="19.899999999999999" customHeight="1">
      <c r="B81" s="156"/>
      <c r="C81" s="157"/>
      <c r="D81" s="158" t="s">
        <v>134</v>
      </c>
      <c r="E81" s="159"/>
      <c r="F81" s="159"/>
      <c r="G81" s="159"/>
      <c r="H81" s="159"/>
      <c r="I81" s="160"/>
      <c r="J81" s="161">
        <f>J982</f>
        <v>0</v>
      </c>
      <c r="K81" s="162"/>
    </row>
    <row r="82" spans="2:12" s="8" customFormat="1" ht="19.899999999999999" customHeight="1">
      <c r="B82" s="156"/>
      <c r="C82" s="157"/>
      <c r="D82" s="158" t="s">
        <v>135</v>
      </c>
      <c r="E82" s="159"/>
      <c r="F82" s="159"/>
      <c r="G82" s="159"/>
      <c r="H82" s="159"/>
      <c r="I82" s="160"/>
      <c r="J82" s="161">
        <f>J984</f>
        <v>0</v>
      </c>
      <c r="K82" s="162"/>
    </row>
    <row r="83" spans="2:12" s="1" customFormat="1" ht="21.75" customHeight="1">
      <c r="B83" s="41"/>
      <c r="C83" s="42"/>
      <c r="D83" s="42"/>
      <c r="E83" s="42"/>
      <c r="F83" s="42"/>
      <c r="G83" s="42"/>
      <c r="H83" s="42"/>
      <c r="I83" s="118"/>
      <c r="J83" s="42"/>
      <c r="K83" s="45"/>
    </row>
    <row r="84" spans="2:12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8"/>
    </row>
    <row r="88" spans="2:12" s="1" customFormat="1" ht="6.95" customHeight="1">
      <c r="B88" s="59"/>
      <c r="C88" s="60"/>
      <c r="D88" s="60"/>
      <c r="E88" s="60"/>
      <c r="F88" s="60"/>
      <c r="G88" s="60"/>
      <c r="H88" s="60"/>
      <c r="I88" s="142"/>
      <c r="J88" s="60"/>
      <c r="K88" s="60"/>
      <c r="L88" s="61"/>
    </row>
    <row r="89" spans="2:12" s="1" customFormat="1" ht="36.950000000000003" customHeight="1">
      <c r="B89" s="41"/>
      <c r="C89" s="62" t="s">
        <v>136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6.9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14.45" customHeight="1">
      <c r="B91" s="41"/>
      <c r="C91" s="65" t="s">
        <v>18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22.5" customHeight="1">
      <c r="B92" s="41"/>
      <c r="C92" s="63"/>
      <c r="D92" s="63"/>
      <c r="E92" s="399" t="str">
        <f>E7</f>
        <v xml:space="preserve"> LÁZNĚ BĚLOHRAD - Střední odborné učiliště  - Zámecká č.p.478 - Snížení energetické náročnosti budov</v>
      </c>
      <c r="F92" s="400"/>
      <c r="G92" s="400"/>
      <c r="H92" s="400"/>
      <c r="I92" s="163"/>
      <c r="J92" s="63"/>
      <c r="K92" s="63"/>
      <c r="L92" s="61"/>
    </row>
    <row r="93" spans="2:12" s="1" customFormat="1" ht="14.45" customHeight="1">
      <c r="B93" s="41"/>
      <c r="C93" s="65" t="s">
        <v>100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3.25" customHeight="1">
      <c r="B94" s="41"/>
      <c r="C94" s="63"/>
      <c r="D94" s="63"/>
      <c r="E94" s="367" t="str">
        <f>E9</f>
        <v>Budova  A - B - Budova A   a    B</v>
      </c>
      <c r="F94" s="401"/>
      <c r="G94" s="401"/>
      <c r="H94" s="401"/>
      <c r="I94" s="163"/>
      <c r="J94" s="63"/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18" customHeight="1">
      <c r="B96" s="41"/>
      <c r="C96" s="65" t="s">
        <v>25</v>
      </c>
      <c r="D96" s="63"/>
      <c r="E96" s="63"/>
      <c r="F96" s="164" t="str">
        <f>F12</f>
        <v>Lázně Bělohrad</v>
      </c>
      <c r="G96" s="63"/>
      <c r="H96" s="63"/>
      <c r="I96" s="165" t="s">
        <v>27</v>
      </c>
      <c r="J96" s="73" t="str">
        <f>IF(J12="","",J12)</f>
        <v>1. 4. 2016</v>
      </c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5">
      <c r="B98" s="41"/>
      <c r="C98" s="65" t="s">
        <v>31</v>
      </c>
      <c r="D98" s="63"/>
      <c r="E98" s="63"/>
      <c r="F98" s="164" t="str">
        <f>E15</f>
        <v xml:space="preserve">SOU Lázně Bělohrad - Zámecká č.p.478, </v>
      </c>
      <c r="G98" s="63"/>
      <c r="H98" s="63"/>
      <c r="I98" s="165" t="s">
        <v>38</v>
      </c>
      <c r="J98" s="164" t="str">
        <f>E21</f>
        <v>ING.MILAN POUR -Haklova 1317, 50801 Hořice v P.</v>
      </c>
      <c r="K98" s="63"/>
      <c r="L98" s="61"/>
    </row>
    <row r="99" spans="2:65" s="1" customFormat="1" ht="14.45" customHeight="1">
      <c r="B99" s="41"/>
      <c r="C99" s="65" t="s">
        <v>36</v>
      </c>
      <c r="D99" s="63"/>
      <c r="E99" s="63"/>
      <c r="F99" s="164" t="str">
        <f>IF(E18="","",E18)</f>
        <v/>
      </c>
      <c r="G99" s="63"/>
      <c r="H99" s="63"/>
      <c r="I99" s="163"/>
      <c r="J99" s="63"/>
      <c r="K99" s="63"/>
      <c r="L99" s="61"/>
    </row>
    <row r="100" spans="2:65" s="1" customFormat="1" ht="10.35" customHeight="1">
      <c r="B100" s="41"/>
      <c r="C100" s="63"/>
      <c r="D100" s="63"/>
      <c r="E100" s="63"/>
      <c r="F100" s="63"/>
      <c r="G100" s="63"/>
      <c r="H100" s="63"/>
      <c r="I100" s="163"/>
      <c r="J100" s="63"/>
      <c r="K100" s="63"/>
      <c r="L100" s="61"/>
    </row>
    <row r="101" spans="2:65" s="9" customFormat="1" ht="29.25" customHeight="1">
      <c r="B101" s="166"/>
      <c r="C101" s="167" t="s">
        <v>137</v>
      </c>
      <c r="D101" s="168" t="s">
        <v>63</v>
      </c>
      <c r="E101" s="168" t="s">
        <v>59</v>
      </c>
      <c r="F101" s="168" t="s">
        <v>138</v>
      </c>
      <c r="G101" s="168" t="s">
        <v>139</v>
      </c>
      <c r="H101" s="168" t="s">
        <v>140</v>
      </c>
      <c r="I101" s="169" t="s">
        <v>141</v>
      </c>
      <c r="J101" s="168" t="s">
        <v>107</v>
      </c>
      <c r="K101" s="170" t="s">
        <v>142</v>
      </c>
      <c r="L101" s="171"/>
      <c r="M101" s="81" t="s">
        <v>143</v>
      </c>
      <c r="N101" s="82" t="s">
        <v>48</v>
      </c>
      <c r="O101" s="82" t="s">
        <v>144</v>
      </c>
      <c r="P101" s="82" t="s">
        <v>145</v>
      </c>
      <c r="Q101" s="82" t="s">
        <v>146</v>
      </c>
      <c r="R101" s="82" t="s">
        <v>147</v>
      </c>
      <c r="S101" s="82" t="s">
        <v>148</v>
      </c>
      <c r="T101" s="83" t="s">
        <v>149</v>
      </c>
    </row>
    <row r="102" spans="2:65" s="1" customFormat="1" ht="29.25" customHeight="1">
      <c r="B102" s="41"/>
      <c r="C102" s="87" t="s">
        <v>108</v>
      </c>
      <c r="D102" s="63"/>
      <c r="E102" s="63"/>
      <c r="F102" s="63"/>
      <c r="G102" s="63"/>
      <c r="H102" s="63"/>
      <c r="I102" s="163"/>
      <c r="J102" s="172">
        <f>BK102</f>
        <v>0</v>
      </c>
      <c r="K102" s="63"/>
      <c r="L102" s="61"/>
      <c r="M102" s="84"/>
      <c r="N102" s="85"/>
      <c r="O102" s="85"/>
      <c r="P102" s="173">
        <f>P103+P544+P974+P976</f>
        <v>0</v>
      </c>
      <c r="Q102" s="85"/>
      <c r="R102" s="173">
        <f>R103+R544+R974+R976</f>
        <v>183.93396981999996</v>
      </c>
      <c r="S102" s="85"/>
      <c r="T102" s="174">
        <f>T103+T544+T974+T976</f>
        <v>129.98212018999999</v>
      </c>
      <c r="AT102" s="24" t="s">
        <v>77</v>
      </c>
      <c r="AU102" s="24" t="s">
        <v>109</v>
      </c>
      <c r="BK102" s="175">
        <f>BK103+BK544+BK974+BK976</f>
        <v>0</v>
      </c>
    </row>
    <row r="103" spans="2:65" s="10" customFormat="1" ht="37.35" customHeight="1">
      <c r="B103" s="176"/>
      <c r="C103" s="177"/>
      <c r="D103" s="178" t="s">
        <v>77</v>
      </c>
      <c r="E103" s="179" t="s">
        <v>150</v>
      </c>
      <c r="F103" s="179" t="s">
        <v>151</v>
      </c>
      <c r="G103" s="177"/>
      <c r="H103" s="177"/>
      <c r="I103" s="180"/>
      <c r="J103" s="181">
        <f>BK103</f>
        <v>0</v>
      </c>
      <c r="K103" s="177"/>
      <c r="L103" s="182"/>
      <c r="M103" s="183"/>
      <c r="N103" s="184"/>
      <c r="O103" s="184"/>
      <c r="P103" s="185">
        <f>P104+P131+P138+P147+P417+P538+P542</f>
        <v>0</v>
      </c>
      <c r="Q103" s="184"/>
      <c r="R103" s="185">
        <f>R104+R131+R138+R147+R417+R538+R542</f>
        <v>141.84018924999998</v>
      </c>
      <c r="S103" s="184"/>
      <c r="T103" s="186">
        <f>T104+T131+T138+T147+T417+T538+T542</f>
        <v>126.92944299999999</v>
      </c>
      <c r="AR103" s="187" t="s">
        <v>24</v>
      </c>
      <c r="AT103" s="188" t="s">
        <v>77</v>
      </c>
      <c r="AU103" s="188" t="s">
        <v>78</v>
      </c>
      <c r="AY103" s="187" t="s">
        <v>152</v>
      </c>
      <c r="BK103" s="189">
        <f>BK104+BK131+BK138+BK147+BK417+BK538+BK542</f>
        <v>0</v>
      </c>
    </row>
    <row r="104" spans="2:65" s="10" customFormat="1" ht="19.899999999999999" customHeight="1">
      <c r="B104" s="176"/>
      <c r="C104" s="177"/>
      <c r="D104" s="190" t="s">
        <v>77</v>
      </c>
      <c r="E104" s="191" t="s">
        <v>24</v>
      </c>
      <c r="F104" s="191" t="s">
        <v>153</v>
      </c>
      <c r="G104" s="177"/>
      <c r="H104" s="177"/>
      <c r="I104" s="180"/>
      <c r="J104" s="192">
        <f>BK104</f>
        <v>0</v>
      </c>
      <c r="K104" s="177"/>
      <c r="L104" s="182"/>
      <c r="M104" s="183"/>
      <c r="N104" s="184"/>
      <c r="O104" s="184"/>
      <c r="P104" s="185">
        <f>SUM(P105:P130)</f>
        <v>0</v>
      </c>
      <c r="Q104" s="184"/>
      <c r="R104" s="185">
        <f>SUM(R105:R130)</f>
        <v>0</v>
      </c>
      <c r="S104" s="184"/>
      <c r="T104" s="186">
        <f>SUM(T105:T130)</f>
        <v>28.133894999999999</v>
      </c>
      <c r="AR104" s="187" t="s">
        <v>24</v>
      </c>
      <c r="AT104" s="188" t="s">
        <v>77</v>
      </c>
      <c r="AU104" s="188" t="s">
        <v>24</v>
      </c>
      <c r="AY104" s="187" t="s">
        <v>152</v>
      </c>
      <c r="BK104" s="189">
        <f>SUM(BK105:BK130)</f>
        <v>0</v>
      </c>
    </row>
    <row r="105" spans="2:65" s="1" customFormat="1" ht="22.5" customHeight="1">
      <c r="B105" s="41"/>
      <c r="C105" s="193" t="s">
        <v>24</v>
      </c>
      <c r="D105" s="193" t="s">
        <v>154</v>
      </c>
      <c r="E105" s="194" t="s">
        <v>155</v>
      </c>
      <c r="F105" s="195" t="s">
        <v>156</v>
      </c>
      <c r="G105" s="196" t="s">
        <v>157</v>
      </c>
      <c r="H105" s="197">
        <v>110.32899999999999</v>
      </c>
      <c r="I105" s="198"/>
      <c r="J105" s="199">
        <f>ROUND(I105*H105,2)</f>
        <v>0</v>
      </c>
      <c r="K105" s="195" t="s">
        <v>158</v>
      </c>
      <c r="L105" s="61"/>
      <c r="M105" s="200" t="s">
        <v>22</v>
      </c>
      <c r="N105" s="201" t="s">
        <v>49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0.255</v>
      </c>
      <c r="T105" s="203">
        <f>S105*H105</f>
        <v>28.133894999999999</v>
      </c>
      <c r="AR105" s="24" t="s">
        <v>159</v>
      </c>
      <c r="AT105" s="24" t="s">
        <v>154</v>
      </c>
      <c r="AU105" s="24" t="s">
        <v>87</v>
      </c>
      <c r="AY105" s="24" t="s">
        <v>152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159</v>
      </c>
      <c r="BM105" s="24" t="s">
        <v>160</v>
      </c>
    </row>
    <row r="106" spans="2:65" s="11" customFormat="1">
      <c r="B106" s="205"/>
      <c r="C106" s="206"/>
      <c r="D106" s="207" t="s">
        <v>161</v>
      </c>
      <c r="E106" s="208" t="s">
        <v>22</v>
      </c>
      <c r="F106" s="209" t="s">
        <v>162</v>
      </c>
      <c r="G106" s="206"/>
      <c r="H106" s="210" t="s">
        <v>22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161</v>
      </c>
      <c r="AU106" s="216" t="s">
        <v>87</v>
      </c>
      <c r="AV106" s="11" t="s">
        <v>24</v>
      </c>
      <c r="AW106" s="11" t="s">
        <v>42</v>
      </c>
      <c r="AX106" s="11" t="s">
        <v>78</v>
      </c>
      <c r="AY106" s="216" t="s">
        <v>152</v>
      </c>
    </row>
    <row r="107" spans="2:65" s="12" customFormat="1">
      <c r="B107" s="217"/>
      <c r="C107" s="218"/>
      <c r="D107" s="207" t="s">
        <v>161</v>
      </c>
      <c r="E107" s="219" t="s">
        <v>22</v>
      </c>
      <c r="F107" s="220" t="s">
        <v>163</v>
      </c>
      <c r="G107" s="218"/>
      <c r="H107" s="221">
        <v>51.247999999999998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161</v>
      </c>
      <c r="AU107" s="227" t="s">
        <v>87</v>
      </c>
      <c r="AV107" s="12" t="s">
        <v>87</v>
      </c>
      <c r="AW107" s="12" t="s">
        <v>42</v>
      </c>
      <c r="AX107" s="12" t="s">
        <v>78</v>
      </c>
      <c r="AY107" s="227" t="s">
        <v>152</v>
      </c>
    </row>
    <row r="108" spans="2:65" s="11" customFormat="1">
      <c r="B108" s="205"/>
      <c r="C108" s="206"/>
      <c r="D108" s="207" t="s">
        <v>161</v>
      </c>
      <c r="E108" s="208" t="s">
        <v>22</v>
      </c>
      <c r="F108" s="209" t="s">
        <v>164</v>
      </c>
      <c r="G108" s="206"/>
      <c r="H108" s="210" t="s">
        <v>22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161</v>
      </c>
      <c r="AU108" s="216" t="s">
        <v>87</v>
      </c>
      <c r="AV108" s="11" t="s">
        <v>24</v>
      </c>
      <c r="AW108" s="11" t="s">
        <v>42</v>
      </c>
      <c r="AX108" s="11" t="s">
        <v>78</v>
      </c>
      <c r="AY108" s="216" t="s">
        <v>152</v>
      </c>
    </row>
    <row r="109" spans="2:65" s="12" customFormat="1">
      <c r="B109" s="217"/>
      <c r="C109" s="218"/>
      <c r="D109" s="207" t="s">
        <v>161</v>
      </c>
      <c r="E109" s="219" t="s">
        <v>22</v>
      </c>
      <c r="F109" s="220" t="s">
        <v>165</v>
      </c>
      <c r="G109" s="218"/>
      <c r="H109" s="221">
        <v>4.08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161</v>
      </c>
      <c r="AU109" s="227" t="s">
        <v>87</v>
      </c>
      <c r="AV109" s="12" t="s">
        <v>87</v>
      </c>
      <c r="AW109" s="12" t="s">
        <v>42</v>
      </c>
      <c r="AX109" s="12" t="s">
        <v>78</v>
      </c>
      <c r="AY109" s="227" t="s">
        <v>152</v>
      </c>
    </row>
    <row r="110" spans="2:65" s="11" customFormat="1">
      <c r="B110" s="205"/>
      <c r="C110" s="206"/>
      <c r="D110" s="207" t="s">
        <v>161</v>
      </c>
      <c r="E110" s="208" t="s">
        <v>22</v>
      </c>
      <c r="F110" s="209" t="s">
        <v>166</v>
      </c>
      <c r="G110" s="206"/>
      <c r="H110" s="210" t="s">
        <v>22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161</v>
      </c>
      <c r="AU110" s="216" t="s">
        <v>87</v>
      </c>
      <c r="AV110" s="11" t="s">
        <v>24</v>
      </c>
      <c r="AW110" s="11" t="s">
        <v>42</v>
      </c>
      <c r="AX110" s="11" t="s">
        <v>78</v>
      </c>
      <c r="AY110" s="216" t="s">
        <v>152</v>
      </c>
    </row>
    <row r="111" spans="2:65" s="12" customFormat="1">
      <c r="B111" s="217"/>
      <c r="C111" s="218"/>
      <c r="D111" s="207" t="s">
        <v>161</v>
      </c>
      <c r="E111" s="219" t="s">
        <v>22</v>
      </c>
      <c r="F111" s="220" t="s">
        <v>167</v>
      </c>
      <c r="G111" s="218"/>
      <c r="H111" s="221">
        <v>23.972000000000001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78</v>
      </c>
      <c r="AY111" s="227" t="s">
        <v>152</v>
      </c>
    </row>
    <row r="112" spans="2:65" s="11" customFormat="1">
      <c r="B112" s="205"/>
      <c r="C112" s="206"/>
      <c r="D112" s="207" t="s">
        <v>161</v>
      </c>
      <c r="E112" s="208" t="s">
        <v>22</v>
      </c>
      <c r="F112" s="209" t="s">
        <v>168</v>
      </c>
      <c r="G112" s="206"/>
      <c r="H112" s="210" t="s">
        <v>22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161</v>
      </c>
      <c r="AU112" s="216" t="s">
        <v>87</v>
      </c>
      <c r="AV112" s="11" t="s">
        <v>24</v>
      </c>
      <c r="AW112" s="11" t="s">
        <v>42</v>
      </c>
      <c r="AX112" s="11" t="s">
        <v>78</v>
      </c>
      <c r="AY112" s="216" t="s">
        <v>152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169</v>
      </c>
      <c r="G113" s="218"/>
      <c r="H113" s="221">
        <v>14.776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78</v>
      </c>
      <c r="AY113" s="227" t="s">
        <v>152</v>
      </c>
    </row>
    <row r="114" spans="2:65" s="12" customFormat="1">
      <c r="B114" s="217"/>
      <c r="C114" s="218"/>
      <c r="D114" s="207" t="s">
        <v>161</v>
      </c>
      <c r="E114" s="219" t="s">
        <v>22</v>
      </c>
      <c r="F114" s="220" t="s">
        <v>170</v>
      </c>
      <c r="G114" s="218"/>
      <c r="H114" s="221">
        <v>16.253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161</v>
      </c>
      <c r="AU114" s="227" t="s">
        <v>87</v>
      </c>
      <c r="AV114" s="12" t="s">
        <v>87</v>
      </c>
      <c r="AW114" s="12" t="s">
        <v>42</v>
      </c>
      <c r="AX114" s="12" t="s">
        <v>78</v>
      </c>
      <c r="AY114" s="227" t="s">
        <v>152</v>
      </c>
    </row>
    <row r="115" spans="2:65" s="13" customFormat="1">
      <c r="B115" s="228"/>
      <c r="C115" s="229"/>
      <c r="D115" s="230" t="s">
        <v>161</v>
      </c>
      <c r="E115" s="231" t="s">
        <v>22</v>
      </c>
      <c r="F115" s="232" t="s">
        <v>171</v>
      </c>
      <c r="G115" s="229"/>
      <c r="H115" s="233">
        <v>110.32899999999999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161</v>
      </c>
      <c r="AU115" s="239" t="s">
        <v>87</v>
      </c>
      <c r="AV115" s="13" t="s">
        <v>159</v>
      </c>
      <c r="AW115" s="13" t="s">
        <v>42</v>
      </c>
      <c r="AX115" s="13" t="s">
        <v>24</v>
      </c>
      <c r="AY115" s="239" t="s">
        <v>152</v>
      </c>
    </row>
    <row r="116" spans="2:65" s="1" customFormat="1" ht="22.5" customHeight="1">
      <c r="B116" s="41"/>
      <c r="C116" s="193" t="s">
        <v>87</v>
      </c>
      <c r="D116" s="193" t="s">
        <v>154</v>
      </c>
      <c r="E116" s="194" t="s">
        <v>172</v>
      </c>
      <c r="F116" s="195" t="s">
        <v>173</v>
      </c>
      <c r="G116" s="196" t="s">
        <v>174</v>
      </c>
      <c r="H116" s="197">
        <v>3</v>
      </c>
      <c r="I116" s="198"/>
      <c r="J116" s="199">
        <f>ROUND(I116*H116,2)</f>
        <v>0</v>
      </c>
      <c r="K116" s="195" t="s">
        <v>158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175</v>
      </c>
    </row>
    <row r="117" spans="2:65" s="1" customFormat="1" ht="22.5" customHeight="1">
      <c r="B117" s="41"/>
      <c r="C117" s="193" t="s">
        <v>176</v>
      </c>
      <c r="D117" s="193" t="s">
        <v>154</v>
      </c>
      <c r="E117" s="194" t="s">
        <v>177</v>
      </c>
      <c r="F117" s="195" t="s">
        <v>178</v>
      </c>
      <c r="G117" s="196" t="s">
        <v>174</v>
      </c>
      <c r="H117" s="197">
        <v>2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179</v>
      </c>
    </row>
    <row r="118" spans="2:65" s="1" customFormat="1" ht="22.5" customHeight="1">
      <c r="B118" s="41"/>
      <c r="C118" s="193" t="s">
        <v>159</v>
      </c>
      <c r="D118" s="193" t="s">
        <v>154</v>
      </c>
      <c r="E118" s="194" t="s">
        <v>180</v>
      </c>
      <c r="F118" s="195" t="s">
        <v>181</v>
      </c>
      <c r="G118" s="196" t="s">
        <v>174</v>
      </c>
      <c r="H118" s="197">
        <v>144.92500000000001</v>
      </c>
      <c r="I118" s="198"/>
      <c r="J118" s="199">
        <f>ROUND(I118*H118,2)</f>
        <v>0</v>
      </c>
      <c r="K118" s="195" t="s">
        <v>158</v>
      </c>
      <c r="L118" s="61"/>
      <c r="M118" s="200" t="s">
        <v>22</v>
      </c>
      <c r="N118" s="201" t="s">
        <v>49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159</v>
      </c>
      <c r="AT118" s="24" t="s">
        <v>154</v>
      </c>
      <c r="AU118" s="24" t="s">
        <v>87</v>
      </c>
      <c r="AY118" s="24" t="s">
        <v>152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159</v>
      </c>
      <c r="BM118" s="24" t="s">
        <v>182</v>
      </c>
    </row>
    <row r="119" spans="2:65" s="11" customFormat="1">
      <c r="B119" s="205"/>
      <c r="C119" s="206"/>
      <c r="D119" s="207" t="s">
        <v>161</v>
      </c>
      <c r="E119" s="208" t="s">
        <v>22</v>
      </c>
      <c r="F119" s="209" t="s">
        <v>162</v>
      </c>
      <c r="G119" s="206"/>
      <c r="H119" s="210" t="s">
        <v>22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161</v>
      </c>
      <c r="AU119" s="216" t="s">
        <v>87</v>
      </c>
      <c r="AV119" s="11" t="s">
        <v>24</v>
      </c>
      <c r="AW119" s="11" t="s">
        <v>42</v>
      </c>
      <c r="AX119" s="11" t="s">
        <v>78</v>
      </c>
      <c r="AY119" s="216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183</v>
      </c>
      <c r="G120" s="218"/>
      <c r="H120" s="221">
        <v>69.185000000000002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1" customFormat="1">
      <c r="B121" s="205"/>
      <c r="C121" s="206"/>
      <c r="D121" s="207" t="s">
        <v>161</v>
      </c>
      <c r="E121" s="208" t="s">
        <v>22</v>
      </c>
      <c r="F121" s="209" t="s">
        <v>164</v>
      </c>
      <c r="G121" s="206"/>
      <c r="H121" s="210" t="s">
        <v>22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161</v>
      </c>
      <c r="AU121" s="216" t="s">
        <v>87</v>
      </c>
      <c r="AV121" s="11" t="s">
        <v>24</v>
      </c>
      <c r="AW121" s="11" t="s">
        <v>42</v>
      </c>
      <c r="AX121" s="11" t="s">
        <v>78</v>
      </c>
      <c r="AY121" s="216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184</v>
      </c>
      <c r="G122" s="218"/>
      <c r="H122" s="221">
        <v>11.016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1" customFormat="1">
      <c r="B123" s="205"/>
      <c r="C123" s="206"/>
      <c r="D123" s="207" t="s">
        <v>161</v>
      </c>
      <c r="E123" s="208" t="s">
        <v>22</v>
      </c>
      <c r="F123" s="209" t="s">
        <v>166</v>
      </c>
      <c r="G123" s="206"/>
      <c r="H123" s="210" t="s">
        <v>22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161</v>
      </c>
      <c r="AU123" s="216" t="s">
        <v>87</v>
      </c>
      <c r="AV123" s="11" t="s">
        <v>24</v>
      </c>
      <c r="AW123" s="11" t="s">
        <v>42</v>
      </c>
      <c r="AX123" s="11" t="s">
        <v>78</v>
      </c>
      <c r="AY123" s="216" t="s">
        <v>152</v>
      </c>
    </row>
    <row r="124" spans="2:65" s="12" customFormat="1">
      <c r="B124" s="217"/>
      <c r="C124" s="218"/>
      <c r="D124" s="207" t="s">
        <v>161</v>
      </c>
      <c r="E124" s="219" t="s">
        <v>22</v>
      </c>
      <c r="F124" s="220" t="s">
        <v>185</v>
      </c>
      <c r="G124" s="218"/>
      <c r="H124" s="221">
        <v>64.724000000000004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161</v>
      </c>
      <c r="AU124" s="227" t="s">
        <v>87</v>
      </c>
      <c r="AV124" s="12" t="s">
        <v>87</v>
      </c>
      <c r="AW124" s="12" t="s">
        <v>42</v>
      </c>
      <c r="AX124" s="12" t="s">
        <v>78</v>
      </c>
      <c r="AY124" s="227" t="s">
        <v>152</v>
      </c>
    </row>
    <row r="125" spans="2:65" s="13" customFormat="1">
      <c r="B125" s="228"/>
      <c r="C125" s="229"/>
      <c r="D125" s="230" t="s">
        <v>161</v>
      </c>
      <c r="E125" s="231" t="s">
        <v>22</v>
      </c>
      <c r="F125" s="232" t="s">
        <v>171</v>
      </c>
      <c r="G125" s="229"/>
      <c r="H125" s="233">
        <v>144.92500000000001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161</v>
      </c>
      <c r="AU125" s="239" t="s">
        <v>87</v>
      </c>
      <c r="AV125" s="13" t="s">
        <v>159</v>
      </c>
      <c r="AW125" s="13" t="s">
        <v>42</v>
      </c>
      <c r="AX125" s="13" t="s">
        <v>24</v>
      </c>
      <c r="AY125" s="239" t="s">
        <v>152</v>
      </c>
    </row>
    <row r="126" spans="2:65" s="1" customFormat="1" ht="22.5" customHeight="1">
      <c r="B126" s="41"/>
      <c r="C126" s="193" t="s">
        <v>186</v>
      </c>
      <c r="D126" s="193" t="s">
        <v>154</v>
      </c>
      <c r="E126" s="194" t="s">
        <v>187</v>
      </c>
      <c r="F126" s="195" t="s">
        <v>188</v>
      </c>
      <c r="G126" s="196" t="s">
        <v>174</v>
      </c>
      <c r="H126" s="197">
        <v>144.92500000000001</v>
      </c>
      <c r="I126" s="198"/>
      <c r="J126" s="199">
        <f>ROUND(I126*H126,2)</f>
        <v>0</v>
      </c>
      <c r="K126" s="195" t="s">
        <v>158</v>
      </c>
      <c r="L126" s="61"/>
      <c r="M126" s="200" t="s">
        <v>22</v>
      </c>
      <c r="N126" s="201" t="s">
        <v>49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159</v>
      </c>
      <c r="AT126" s="24" t="s">
        <v>154</v>
      </c>
      <c r="AU126" s="24" t="s">
        <v>87</v>
      </c>
      <c r="AY126" s="24" t="s">
        <v>152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159</v>
      </c>
      <c r="BM126" s="24" t="s">
        <v>189</v>
      </c>
    </row>
    <row r="127" spans="2:65" s="12" customFormat="1">
      <c r="B127" s="217"/>
      <c r="C127" s="218"/>
      <c r="D127" s="230" t="s">
        <v>161</v>
      </c>
      <c r="E127" s="240" t="s">
        <v>22</v>
      </c>
      <c r="F127" s="241" t="s">
        <v>190</v>
      </c>
      <c r="G127" s="218"/>
      <c r="H127" s="242">
        <v>144.92500000000001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24</v>
      </c>
      <c r="AY127" s="227" t="s">
        <v>152</v>
      </c>
    </row>
    <row r="128" spans="2:65" s="1" customFormat="1" ht="22.5" customHeight="1">
      <c r="B128" s="41"/>
      <c r="C128" s="193" t="s">
        <v>191</v>
      </c>
      <c r="D128" s="193" t="s">
        <v>154</v>
      </c>
      <c r="E128" s="194" t="s">
        <v>192</v>
      </c>
      <c r="F128" s="195" t="s">
        <v>193</v>
      </c>
      <c r="G128" s="196" t="s">
        <v>157</v>
      </c>
      <c r="H128" s="197">
        <v>80</v>
      </c>
      <c r="I128" s="198"/>
      <c r="J128" s="199">
        <f>ROUND(I128*H128,2)</f>
        <v>0</v>
      </c>
      <c r="K128" s="195" t="s">
        <v>158</v>
      </c>
      <c r="L128" s="61"/>
      <c r="M128" s="200" t="s">
        <v>22</v>
      </c>
      <c r="N128" s="201" t="s">
        <v>49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159</v>
      </c>
      <c r="AT128" s="24" t="s">
        <v>154</v>
      </c>
      <c r="AU128" s="24" t="s">
        <v>87</v>
      </c>
      <c r="AY128" s="24" t="s">
        <v>152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159</v>
      </c>
      <c r="BM128" s="24" t="s">
        <v>194</v>
      </c>
    </row>
    <row r="129" spans="2:65" s="11" customFormat="1">
      <c r="B129" s="205"/>
      <c r="C129" s="206"/>
      <c r="D129" s="207" t="s">
        <v>161</v>
      </c>
      <c r="E129" s="208" t="s">
        <v>22</v>
      </c>
      <c r="F129" s="209" t="s">
        <v>195</v>
      </c>
      <c r="G129" s="206"/>
      <c r="H129" s="210" t="s">
        <v>22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161</v>
      </c>
      <c r="AU129" s="216" t="s">
        <v>87</v>
      </c>
      <c r="AV129" s="11" t="s">
        <v>24</v>
      </c>
      <c r="AW129" s="11" t="s">
        <v>42</v>
      </c>
      <c r="AX129" s="11" t="s">
        <v>78</v>
      </c>
      <c r="AY129" s="216" t="s">
        <v>152</v>
      </c>
    </row>
    <row r="130" spans="2:65" s="12" customFormat="1">
      <c r="B130" s="217"/>
      <c r="C130" s="218"/>
      <c r="D130" s="207" t="s">
        <v>161</v>
      </c>
      <c r="E130" s="219" t="s">
        <v>22</v>
      </c>
      <c r="F130" s="220" t="s">
        <v>196</v>
      </c>
      <c r="G130" s="218"/>
      <c r="H130" s="221">
        <v>80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161</v>
      </c>
      <c r="AU130" s="227" t="s">
        <v>87</v>
      </c>
      <c r="AV130" s="12" t="s">
        <v>87</v>
      </c>
      <c r="AW130" s="12" t="s">
        <v>42</v>
      </c>
      <c r="AX130" s="12" t="s">
        <v>24</v>
      </c>
      <c r="AY130" s="227" t="s">
        <v>152</v>
      </c>
    </row>
    <row r="131" spans="2:65" s="10" customFormat="1" ht="29.85" customHeight="1">
      <c r="B131" s="176"/>
      <c r="C131" s="177"/>
      <c r="D131" s="190" t="s">
        <v>77</v>
      </c>
      <c r="E131" s="191" t="s">
        <v>176</v>
      </c>
      <c r="F131" s="191" t="s">
        <v>197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1.2575349999999998</v>
      </c>
      <c r="S131" s="184"/>
      <c r="T131" s="186">
        <f>SUM(T132:T137)</f>
        <v>0</v>
      </c>
      <c r="AR131" s="187" t="s">
        <v>24</v>
      </c>
      <c r="AT131" s="188" t="s">
        <v>77</v>
      </c>
      <c r="AU131" s="188" t="s">
        <v>24</v>
      </c>
      <c r="AY131" s="187" t="s">
        <v>152</v>
      </c>
      <c r="BK131" s="189">
        <f>SUM(BK132:BK137)</f>
        <v>0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199</v>
      </c>
      <c r="F132" s="195" t="s">
        <v>200</v>
      </c>
      <c r="G132" s="196" t="s">
        <v>174</v>
      </c>
      <c r="H132" s="197">
        <v>0.41399999999999998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1.8774999999999999</v>
      </c>
      <c r="R132" s="202">
        <f>Q132*H132</f>
        <v>0.77728499999999989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201</v>
      </c>
    </row>
    <row r="133" spans="2:65" s="11" customFormat="1">
      <c r="B133" s="205"/>
      <c r="C133" s="206"/>
      <c r="D133" s="207" t="s">
        <v>161</v>
      </c>
      <c r="E133" s="208" t="s">
        <v>22</v>
      </c>
      <c r="F133" s="209" t="s">
        <v>202</v>
      </c>
      <c r="G133" s="206"/>
      <c r="H133" s="210" t="s">
        <v>22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161</v>
      </c>
      <c r="AU133" s="216" t="s">
        <v>87</v>
      </c>
      <c r="AV133" s="11" t="s">
        <v>24</v>
      </c>
      <c r="AW133" s="11" t="s">
        <v>42</v>
      </c>
      <c r="AX133" s="11" t="s">
        <v>78</v>
      </c>
      <c r="AY133" s="216" t="s">
        <v>152</v>
      </c>
    </row>
    <row r="134" spans="2:65" s="12" customFormat="1">
      <c r="B134" s="217"/>
      <c r="C134" s="218"/>
      <c r="D134" s="230" t="s">
        <v>161</v>
      </c>
      <c r="E134" s="240" t="s">
        <v>22</v>
      </c>
      <c r="F134" s="241" t="s">
        <v>203</v>
      </c>
      <c r="G134" s="218"/>
      <c r="H134" s="242">
        <v>0.41399999999999998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161</v>
      </c>
      <c r="AU134" s="227" t="s">
        <v>87</v>
      </c>
      <c r="AV134" s="12" t="s">
        <v>87</v>
      </c>
      <c r="AW134" s="12" t="s">
        <v>42</v>
      </c>
      <c r="AX134" s="12" t="s">
        <v>24</v>
      </c>
      <c r="AY134" s="227" t="s">
        <v>152</v>
      </c>
    </row>
    <row r="135" spans="2:65" s="1" customFormat="1" ht="22.5" customHeight="1">
      <c r="B135" s="41"/>
      <c r="C135" s="193" t="s">
        <v>204</v>
      </c>
      <c r="D135" s="193" t="s">
        <v>154</v>
      </c>
      <c r="E135" s="194" t="s">
        <v>205</v>
      </c>
      <c r="F135" s="195" t="s">
        <v>206</v>
      </c>
      <c r="G135" s="196" t="s">
        <v>207</v>
      </c>
      <c r="H135" s="197">
        <v>85</v>
      </c>
      <c r="I135" s="198"/>
      <c r="J135" s="199">
        <f>ROUND(I135*H135,2)</f>
        <v>0</v>
      </c>
      <c r="K135" s="195" t="s">
        <v>158</v>
      </c>
      <c r="L135" s="61"/>
      <c r="M135" s="200" t="s">
        <v>22</v>
      </c>
      <c r="N135" s="201" t="s">
        <v>49</v>
      </c>
      <c r="O135" s="42"/>
      <c r="P135" s="202">
        <f>O135*H135</f>
        <v>0</v>
      </c>
      <c r="Q135" s="202">
        <v>5.6499999999999996E-3</v>
      </c>
      <c r="R135" s="202">
        <f>Q135*H135</f>
        <v>0.48024999999999995</v>
      </c>
      <c r="S135" s="202">
        <v>0</v>
      </c>
      <c r="T135" s="203">
        <f>S135*H135</f>
        <v>0</v>
      </c>
      <c r="AR135" s="24" t="s">
        <v>159</v>
      </c>
      <c r="AT135" s="24" t="s">
        <v>154</v>
      </c>
      <c r="AU135" s="24" t="s">
        <v>87</v>
      </c>
      <c r="AY135" s="24" t="s">
        <v>152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159</v>
      </c>
      <c r="BM135" s="24" t="s">
        <v>208</v>
      </c>
    </row>
    <row r="136" spans="2:65" s="11" customFormat="1">
      <c r="B136" s="205"/>
      <c r="C136" s="206"/>
      <c r="D136" s="207" t="s">
        <v>161</v>
      </c>
      <c r="E136" s="208" t="s">
        <v>22</v>
      </c>
      <c r="F136" s="209" t="s">
        <v>209</v>
      </c>
      <c r="G136" s="206"/>
      <c r="H136" s="210" t="s">
        <v>22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87</v>
      </c>
      <c r="AV136" s="11" t="s">
        <v>24</v>
      </c>
      <c r="AW136" s="11" t="s">
        <v>42</v>
      </c>
      <c r="AX136" s="11" t="s">
        <v>78</v>
      </c>
      <c r="AY136" s="216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210</v>
      </c>
      <c r="G137" s="218"/>
      <c r="H137" s="221">
        <v>85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24</v>
      </c>
      <c r="AY137" s="227" t="s">
        <v>152</v>
      </c>
    </row>
    <row r="138" spans="2:65" s="10" customFormat="1" ht="29.85" customHeight="1">
      <c r="B138" s="176"/>
      <c r="C138" s="177"/>
      <c r="D138" s="190" t="s">
        <v>77</v>
      </c>
      <c r="E138" s="191" t="s">
        <v>159</v>
      </c>
      <c r="F138" s="191" t="s">
        <v>211</v>
      </c>
      <c r="G138" s="177"/>
      <c r="H138" s="177"/>
      <c r="I138" s="180"/>
      <c r="J138" s="192">
        <f>BK138</f>
        <v>0</v>
      </c>
      <c r="K138" s="177"/>
      <c r="L138" s="182"/>
      <c r="M138" s="183"/>
      <c r="N138" s="184"/>
      <c r="O138" s="184"/>
      <c r="P138" s="185">
        <f>SUM(P139:P146)</f>
        <v>0</v>
      </c>
      <c r="Q138" s="184"/>
      <c r="R138" s="185">
        <f>SUM(R139:R146)</f>
        <v>35.353859029999995</v>
      </c>
      <c r="S138" s="184"/>
      <c r="T138" s="186">
        <f>SUM(T139:T146)</f>
        <v>0</v>
      </c>
      <c r="AR138" s="187" t="s">
        <v>24</v>
      </c>
      <c r="AT138" s="188" t="s">
        <v>77</v>
      </c>
      <c r="AU138" s="188" t="s">
        <v>24</v>
      </c>
      <c r="AY138" s="187" t="s">
        <v>152</v>
      </c>
      <c r="BK138" s="189">
        <f>SUM(BK139:BK146)</f>
        <v>0</v>
      </c>
    </row>
    <row r="139" spans="2:65" s="1" customFormat="1" ht="22.5" customHeight="1">
      <c r="B139" s="41"/>
      <c r="C139" s="193" t="s">
        <v>212</v>
      </c>
      <c r="D139" s="193" t="s">
        <v>154</v>
      </c>
      <c r="E139" s="194" t="s">
        <v>213</v>
      </c>
      <c r="F139" s="195" t="s">
        <v>214</v>
      </c>
      <c r="G139" s="196" t="s">
        <v>174</v>
      </c>
      <c r="H139" s="197">
        <v>10.513</v>
      </c>
      <c r="I139" s="198"/>
      <c r="J139" s="199">
        <f>ROUND(I139*H139,2)</f>
        <v>0</v>
      </c>
      <c r="K139" s="195" t="s">
        <v>158</v>
      </c>
      <c r="L139" s="61"/>
      <c r="M139" s="200" t="s">
        <v>22</v>
      </c>
      <c r="N139" s="201" t="s">
        <v>49</v>
      </c>
      <c r="O139" s="42"/>
      <c r="P139" s="202">
        <f>O139*H139</f>
        <v>0</v>
      </c>
      <c r="Q139" s="202">
        <v>2.2564500000000001</v>
      </c>
      <c r="R139" s="202">
        <f>Q139*H139</f>
        <v>23.72205885</v>
      </c>
      <c r="S139" s="202">
        <v>0</v>
      </c>
      <c r="T139" s="203">
        <f>S139*H139</f>
        <v>0</v>
      </c>
      <c r="AR139" s="24" t="s">
        <v>159</v>
      </c>
      <c r="AT139" s="24" t="s">
        <v>154</v>
      </c>
      <c r="AU139" s="24" t="s">
        <v>87</v>
      </c>
      <c r="AY139" s="24" t="s">
        <v>152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24</v>
      </c>
      <c r="BK139" s="204">
        <f>ROUND(I139*H139,2)</f>
        <v>0</v>
      </c>
      <c r="BL139" s="24" t="s">
        <v>159</v>
      </c>
      <c r="BM139" s="24" t="s">
        <v>215</v>
      </c>
    </row>
    <row r="140" spans="2:65" s="12" customFormat="1">
      <c r="B140" s="217"/>
      <c r="C140" s="218"/>
      <c r="D140" s="230" t="s">
        <v>161</v>
      </c>
      <c r="E140" s="240" t="s">
        <v>22</v>
      </c>
      <c r="F140" s="241" t="s">
        <v>216</v>
      </c>
      <c r="G140" s="218"/>
      <c r="H140" s="242">
        <v>10.513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161</v>
      </c>
      <c r="AU140" s="227" t="s">
        <v>87</v>
      </c>
      <c r="AV140" s="12" t="s">
        <v>87</v>
      </c>
      <c r="AW140" s="12" t="s">
        <v>42</v>
      </c>
      <c r="AX140" s="12" t="s">
        <v>24</v>
      </c>
      <c r="AY140" s="227" t="s">
        <v>152</v>
      </c>
    </row>
    <row r="141" spans="2:65" s="1" customFormat="1" ht="22.5" customHeight="1">
      <c r="B141" s="41"/>
      <c r="C141" s="193" t="s">
        <v>29</v>
      </c>
      <c r="D141" s="193" t="s">
        <v>154</v>
      </c>
      <c r="E141" s="194" t="s">
        <v>217</v>
      </c>
      <c r="F141" s="195" t="s">
        <v>218</v>
      </c>
      <c r="G141" s="196" t="s">
        <v>219</v>
      </c>
      <c r="H141" s="197">
        <v>212.81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4.9450000000000001E-2</v>
      </c>
      <c r="R141" s="202">
        <f>Q141*H141</f>
        <v>10.5234545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220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221</v>
      </c>
      <c r="G142" s="218"/>
      <c r="H142" s="221">
        <v>154.63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222</v>
      </c>
      <c r="G143" s="218"/>
      <c r="H143" s="221">
        <v>58.18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212.81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193" t="s">
        <v>223</v>
      </c>
      <c r="D145" s="193" t="s">
        <v>154</v>
      </c>
      <c r="E145" s="194" t="s">
        <v>224</v>
      </c>
      <c r="F145" s="195" t="s">
        <v>225</v>
      </c>
      <c r="G145" s="196" t="s">
        <v>226</v>
      </c>
      <c r="H145" s="197">
        <v>1.0529999999999999</v>
      </c>
      <c r="I145" s="198"/>
      <c r="J145" s="199">
        <f>ROUND(I145*H145,2)</f>
        <v>0</v>
      </c>
      <c r="K145" s="195" t="s">
        <v>158</v>
      </c>
      <c r="L145" s="61"/>
      <c r="M145" s="200" t="s">
        <v>22</v>
      </c>
      <c r="N145" s="201" t="s">
        <v>49</v>
      </c>
      <c r="O145" s="42"/>
      <c r="P145" s="202">
        <f>O145*H145</f>
        <v>0</v>
      </c>
      <c r="Q145" s="202">
        <v>1.0525599999999999</v>
      </c>
      <c r="R145" s="202">
        <f>Q145*H145</f>
        <v>1.1083456799999998</v>
      </c>
      <c r="S145" s="202">
        <v>0</v>
      </c>
      <c r="T145" s="203">
        <f>S145*H145</f>
        <v>0</v>
      </c>
      <c r="AR145" s="24" t="s">
        <v>159</v>
      </c>
      <c r="AT145" s="24" t="s">
        <v>154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227</v>
      </c>
    </row>
    <row r="146" spans="2:65" s="12" customFormat="1">
      <c r="B146" s="217"/>
      <c r="C146" s="218"/>
      <c r="D146" s="207" t="s">
        <v>161</v>
      </c>
      <c r="E146" s="219" t="s">
        <v>22</v>
      </c>
      <c r="F146" s="220" t="s">
        <v>228</v>
      </c>
      <c r="G146" s="218"/>
      <c r="H146" s="221">
        <v>1.0529999999999999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42</v>
      </c>
      <c r="AX146" s="12" t="s">
        <v>24</v>
      </c>
      <c r="AY146" s="227" t="s">
        <v>152</v>
      </c>
    </row>
    <row r="147" spans="2:65" s="10" customFormat="1" ht="29.85" customHeight="1">
      <c r="B147" s="176"/>
      <c r="C147" s="177"/>
      <c r="D147" s="190" t="s">
        <v>77</v>
      </c>
      <c r="E147" s="191" t="s">
        <v>191</v>
      </c>
      <c r="F147" s="191" t="s">
        <v>229</v>
      </c>
      <c r="G147" s="177"/>
      <c r="H147" s="177"/>
      <c r="I147" s="180"/>
      <c r="J147" s="192">
        <f>BK147</f>
        <v>0</v>
      </c>
      <c r="K147" s="177"/>
      <c r="L147" s="182"/>
      <c r="M147" s="183"/>
      <c r="N147" s="184"/>
      <c r="O147" s="184"/>
      <c r="P147" s="185">
        <f>SUM(P148:P416)</f>
        <v>0</v>
      </c>
      <c r="Q147" s="184"/>
      <c r="R147" s="185">
        <f>SUM(R148:R416)</f>
        <v>102.09377509999999</v>
      </c>
      <c r="S147" s="184"/>
      <c r="T147" s="186">
        <f>SUM(T148:T416)</f>
        <v>0</v>
      </c>
      <c r="AR147" s="187" t="s">
        <v>24</v>
      </c>
      <c r="AT147" s="188" t="s">
        <v>77</v>
      </c>
      <c r="AU147" s="188" t="s">
        <v>24</v>
      </c>
      <c r="AY147" s="187" t="s">
        <v>152</v>
      </c>
      <c r="BK147" s="189">
        <f>SUM(BK148:BK416)</f>
        <v>0</v>
      </c>
    </row>
    <row r="148" spans="2:65" s="1" customFormat="1" ht="22.5" customHeight="1">
      <c r="B148" s="41"/>
      <c r="C148" s="193" t="s">
        <v>230</v>
      </c>
      <c r="D148" s="193" t="s">
        <v>154</v>
      </c>
      <c r="E148" s="194" t="s">
        <v>231</v>
      </c>
      <c r="F148" s="195" t="s">
        <v>232</v>
      </c>
      <c r="G148" s="196" t="s">
        <v>207</v>
      </c>
      <c r="H148" s="197">
        <v>1</v>
      </c>
      <c r="I148" s="198"/>
      <c r="J148" s="199">
        <f>ROUND(I148*H148,2)</f>
        <v>0</v>
      </c>
      <c r="K148" s="195" t="s">
        <v>22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0.14699999999999999</v>
      </c>
      <c r="R148" s="202">
        <f>Q148*H148</f>
        <v>0.14699999999999999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233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234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2" customFormat="1">
      <c r="B150" s="217"/>
      <c r="C150" s="218"/>
      <c r="D150" s="230" t="s">
        <v>161</v>
      </c>
      <c r="E150" s="240" t="s">
        <v>22</v>
      </c>
      <c r="F150" s="241" t="s">
        <v>24</v>
      </c>
      <c r="G150" s="218"/>
      <c r="H150" s="242">
        <v>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161</v>
      </c>
      <c r="AU150" s="227" t="s">
        <v>87</v>
      </c>
      <c r="AV150" s="12" t="s">
        <v>87</v>
      </c>
      <c r="AW150" s="12" t="s">
        <v>42</v>
      </c>
      <c r="AX150" s="12" t="s">
        <v>24</v>
      </c>
      <c r="AY150" s="227" t="s">
        <v>152</v>
      </c>
    </row>
    <row r="151" spans="2:65" s="1" customFormat="1" ht="22.5" customHeight="1">
      <c r="B151" s="41"/>
      <c r="C151" s="193" t="s">
        <v>235</v>
      </c>
      <c r="D151" s="193" t="s">
        <v>154</v>
      </c>
      <c r="E151" s="194" t="s">
        <v>236</v>
      </c>
      <c r="F151" s="195" t="s">
        <v>237</v>
      </c>
      <c r="G151" s="196" t="s">
        <v>207</v>
      </c>
      <c r="H151" s="197">
        <v>1</v>
      </c>
      <c r="I151" s="198"/>
      <c r="J151" s="199">
        <f>ROUND(I151*H151,2)</f>
        <v>0</v>
      </c>
      <c r="K151" s="195" t="s">
        <v>158</v>
      </c>
      <c r="L151" s="61"/>
      <c r="M151" s="200" t="s">
        <v>22</v>
      </c>
      <c r="N151" s="201" t="s">
        <v>49</v>
      </c>
      <c r="O151" s="42"/>
      <c r="P151" s="202">
        <f>O151*H151</f>
        <v>0</v>
      </c>
      <c r="Q151" s="202">
        <v>0.1575</v>
      </c>
      <c r="R151" s="202">
        <f>Q151*H151</f>
        <v>0.1575</v>
      </c>
      <c r="S151" s="202">
        <v>0</v>
      </c>
      <c r="T151" s="203">
        <f>S151*H151</f>
        <v>0</v>
      </c>
      <c r="AR151" s="24" t="s">
        <v>159</v>
      </c>
      <c r="AT151" s="24" t="s">
        <v>154</v>
      </c>
      <c r="AU151" s="24" t="s">
        <v>87</v>
      </c>
      <c r="AY151" s="24" t="s">
        <v>152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159</v>
      </c>
      <c r="BM151" s="24" t="s">
        <v>238</v>
      </c>
    </row>
    <row r="152" spans="2:65" s="1" customFormat="1" ht="22.5" customHeight="1">
      <c r="B152" s="41"/>
      <c r="C152" s="193" t="s">
        <v>239</v>
      </c>
      <c r="D152" s="193" t="s">
        <v>154</v>
      </c>
      <c r="E152" s="194" t="s">
        <v>240</v>
      </c>
      <c r="F152" s="195" t="s">
        <v>241</v>
      </c>
      <c r="G152" s="196" t="s">
        <v>157</v>
      </c>
      <c r="H152" s="197">
        <v>284.28399999999999</v>
      </c>
      <c r="I152" s="198"/>
      <c r="J152" s="199">
        <f>ROUND(I152*H152,2)</f>
        <v>0</v>
      </c>
      <c r="K152" s="195" t="s">
        <v>158</v>
      </c>
      <c r="L152" s="61"/>
      <c r="M152" s="200" t="s">
        <v>22</v>
      </c>
      <c r="N152" s="201" t="s">
        <v>49</v>
      </c>
      <c r="O152" s="42"/>
      <c r="P152" s="202">
        <f>O152*H152</f>
        <v>0</v>
      </c>
      <c r="Q152" s="202">
        <v>3.3579999999999999E-2</v>
      </c>
      <c r="R152" s="202">
        <f>Q152*H152</f>
        <v>9.5462567199999988</v>
      </c>
      <c r="S152" s="202">
        <v>0</v>
      </c>
      <c r="T152" s="203">
        <f>S152*H152</f>
        <v>0</v>
      </c>
      <c r="AR152" s="24" t="s">
        <v>159</v>
      </c>
      <c r="AT152" s="24" t="s">
        <v>154</v>
      </c>
      <c r="AU152" s="24" t="s">
        <v>87</v>
      </c>
      <c r="AY152" s="24" t="s">
        <v>152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24</v>
      </c>
      <c r="BK152" s="204">
        <f>ROUND(I152*H152,2)</f>
        <v>0</v>
      </c>
      <c r="BL152" s="24" t="s">
        <v>159</v>
      </c>
      <c r="BM152" s="24" t="s">
        <v>242</v>
      </c>
    </row>
    <row r="153" spans="2:65" s="11" customFormat="1">
      <c r="B153" s="205"/>
      <c r="C153" s="206"/>
      <c r="D153" s="207" t="s">
        <v>161</v>
      </c>
      <c r="E153" s="208" t="s">
        <v>22</v>
      </c>
      <c r="F153" s="209" t="s">
        <v>243</v>
      </c>
      <c r="G153" s="206"/>
      <c r="H153" s="210" t="s">
        <v>22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161</v>
      </c>
      <c r="AU153" s="216" t="s">
        <v>87</v>
      </c>
      <c r="AV153" s="11" t="s">
        <v>24</v>
      </c>
      <c r="AW153" s="11" t="s">
        <v>42</v>
      </c>
      <c r="AX153" s="11" t="s">
        <v>78</v>
      </c>
      <c r="AY153" s="216" t="s">
        <v>152</v>
      </c>
    </row>
    <row r="154" spans="2:65" s="12" customFormat="1">
      <c r="B154" s="217"/>
      <c r="C154" s="218"/>
      <c r="D154" s="207" t="s">
        <v>161</v>
      </c>
      <c r="E154" s="219" t="s">
        <v>22</v>
      </c>
      <c r="F154" s="220" t="s">
        <v>244</v>
      </c>
      <c r="G154" s="218"/>
      <c r="H154" s="221">
        <v>12.84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42</v>
      </c>
      <c r="AX154" s="12" t="s">
        <v>78</v>
      </c>
      <c r="AY154" s="227" t="s">
        <v>152</v>
      </c>
    </row>
    <row r="155" spans="2:65" s="11" customFormat="1">
      <c r="B155" s="205"/>
      <c r="C155" s="206"/>
      <c r="D155" s="207" t="s">
        <v>161</v>
      </c>
      <c r="E155" s="208" t="s">
        <v>22</v>
      </c>
      <c r="F155" s="209" t="s">
        <v>162</v>
      </c>
      <c r="G155" s="206"/>
      <c r="H155" s="210" t="s">
        <v>22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161</v>
      </c>
      <c r="AU155" s="216" t="s">
        <v>87</v>
      </c>
      <c r="AV155" s="11" t="s">
        <v>24</v>
      </c>
      <c r="AW155" s="11" t="s">
        <v>42</v>
      </c>
      <c r="AX155" s="11" t="s">
        <v>78</v>
      </c>
      <c r="AY155" s="216" t="s">
        <v>152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245</v>
      </c>
      <c r="G156" s="218"/>
      <c r="H156" s="221">
        <v>42.9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246</v>
      </c>
      <c r="G157" s="218"/>
      <c r="H157" s="221">
        <v>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247</v>
      </c>
      <c r="G158" s="218"/>
      <c r="H158" s="221">
        <v>28.8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248</v>
      </c>
      <c r="G159" s="218"/>
      <c r="H159" s="221">
        <v>6.6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249</v>
      </c>
      <c r="G160" s="218"/>
      <c r="H160" s="221">
        <v>119.7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51" s="12" customFormat="1">
      <c r="B161" s="217"/>
      <c r="C161" s="218"/>
      <c r="D161" s="207" t="s">
        <v>161</v>
      </c>
      <c r="E161" s="219" t="s">
        <v>22</v>
      </c>
      <c r="F161" s="220" t="s">
        <v>250</v>
      </c>
      <c r="G161" s="218"/>
      <c r="H161" s="221">
        <v>31.5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161</v>
      </c>
      <c r="AU161" s="227" t="s">
        <v>87</v>
      </c>
      <c r="AV161" s="12" t="s">
        <v>87</v>
      </c>
      <c r="AW161" s="12" t="s">
        <v>42</v>
      </c>
      <c r="AX161" s="12" t="s">
        <v>78</v>
      </c>
      <c r="AY161" s="227" t="s">
        <v>152</v>
      </c>
    </row>
    <row r="162" spans="2:51" s="11" customFormat="1">
      <c r="B162" s="205"/>
      <c r="C162" s="206"/>
      <c r="D162" s="207" t="s">
        <v>161</v>
      </c>
      <c r="E162" s="208" t="s">
        <v>22</v>
      </c>
      <c r="F162" s="209" t="s">
        <v>164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51" s="12" customFormat="1">
      <c r="B163" s="217"/>
      <c r="C163" s="218"/>
      <c r="D163" s="207" t="s">
        <v>161</v>
      </c>
      <c r="E163" s="219" t="s">
        <v>22</v>
      </c>
      <c r="F163" s="220" t="s">
        <v>251</v>
      </c>
      <c r="G163" s="218"/>
      <c r="H163" s="221">
        <v>32.4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51" s="12" customFormat="1">
      <c r="B164" s="217"/>
      <c r="C164" s="218"/>
      <c r="D164" s="207" t="s">
        <v>161</v>
      </c>
      <c r="E164" s="219" t="s">
        <v>22</v>
      </c>
      <c r="F164" s="220" t="s">
        <v>252</v>
      </c>
      <c r="G164" s="218"/>
      <c r="H164" s="221">
        <v>7.8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161</v>
      </c>
      <c r="AU164" s="227" t="s">
        <v>87</v>
      </c>
      <c r="AV164" s="12" t="s">
        <v>87</v>
      </c>
      <c r="AW164" s="12" t="s">
        <v>42</v>
      </c>
      <c r="AX164" s="12" t="s">
        <v>78</v>
      </c>
      <c r="AY164" s="227" t="s">
        <v>152</v>
      </c>
    </row>
    <row r="165" spans="2:51" s="12" customFormat="1">
      <c r="B165" s="217"/>
      <c r="C165" s="218"/>
      <c r="D165" s="207" t="s">
        <v>161</v>
      </c>
      <c r="E165" s="219" t="s">
        <v>22</v>
      </c>
      <c r="F165" s="220" t="s">
        <v>253</v>
      </c>
      <c r="G165" s="218"/>
      <c r="H165" s="221">
        <v>25.2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161</v>
      </c>
      <c r="AU165" s="227" t="s">
        <v>87</v>
      </c>
      <c r="AV165" s="12" t="s">
        <v>87</v>
      </c>
      <c r="AW165" s="12" t="s">
        <v>42</v>
      </c>
      <c r="AX165" s="12" t="s">
        <v>78</v>
      </c>
      <c r="AY165" s="227" t="s">
        <v>152</v>
      </c>
    </row>
    <row r="166" spans="2:51" s="11" customFormat="1">
      <c r="B166" s="205"/>
      <c r="C166" s="206"/>
      <c r="D166" s="207" t="s">
        <v>161</v>
      </c>
      <c r="E166" s="208" t="s">
        <v>22</v>
      </c>
      <c r="F166" s="209" t="s">
        <v>166</v>
      </c>
      <c r="G166" s="206"/>
      <c r="H166" s="210" t="s">
        <v>22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161</v>
      </c>
      <c r="AU166" s="216" t="s">
        <v>87</v>
      </c>
      <c r="AV166" s="11" t="s">
        <v>24</v>
      </c>
      <c r="AW166" s="11" t="s">
        <v>42</v>
      </c>
      <c r="AX166" s="11" t="s">
        <v>78</v>
      </c>
      <c r="AY166" s="216" t="s">
        <v>152</v>
      </c>
    </row>
    <row r="167" spans="2:51" s="12" customFormat="1">
      <c r="B167" s="217"/>
      <c r="C167" s="218"/>
      <c r="D167" s="207" t="s">
        <v>161</v>
      </c>
      <c r="E167" s="219" t="s">
        <v>22</v>
      </c>
      <c r="F167" s="220" t="s">
        <v>254</v>
      </c>
      <c r="G167" s="218"/>
      <c r="H167" s="221">
        <v>46.2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51" s="12" customFormat="1">
      <c r="B168" s="217"/>
      <c r="C168" s="218"/>
      <c r="D168" s="207" t="s">
        <v>161</v>
      </c>
      <c r="E168" s="219" t="s">
        <v>22</v>
      </c>
      <c r="F168" s="220" t="s">
        <v>255</v>
      </c>
      <c r="G168" s="218"/>
      <c r="H168" s="221">
        <v>214.2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51" s="12" customFormat="1">
      <c r="B169" s="217"/>
      <c r="C169" s="218"/>
      <c r="D169" s="207" t="s">
        <v>161</v>
      </c>
      <c r="E169" s="219" t="s">
        <v>22</v>
      </c>
      <c r="F169" s="220" t="s">
        <v>256</v>
      </c>
      <c r="G169" s="218"/>
      <c r="H169" s="221">
        <v>11.4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161</v>
      </c>
      <c r="AU169" s="227" t="s">
        <v>87</v>
      </c>
      <c r="AV169" s="12" t="s">
        <v>87</v>
      </c>
      <c r="AW169" s="12" t="s">
        <v>42</v>
      </c>
      <c r="AX169" s="12" t="s">
        <v>78</v>
      </c>
      <c r="AY169" s="227" t="s">
        <v>152</v>
      </c>
    </row>
    <row r="170" spans="2:51" s="14" customFormat="1">
      <c r="B170" s="243"/>
      <c r="C170" s="244"/>
      <c r="D170" s="207" t="s">
        <v>161</v>
      </c>
      <c r="E170" s="245" t="s">
        <v>22</v>
      </c>
      <c r="F170" s="246" t="s">
        <v>257</v>
      </c>
      <c r="G170" s="244"/>
      <c r="H170" s="247">
        <v>591.54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161</v>
      </c>
      <c r="AU170" s="253" t="s">
        <v>87</v>
      </c>
      <c r="AV170" s="14" t="s">
        <v>176</v>
      </c>
      <c r="AW170" s="14" t="s">
        <v>42</v>
      </c>
      <c r="AX170" s="14" t="s">
        <v>78</v>
      </c>
      <c r="AY170" s="253" t="s">
        <v>152</v>
      </c>
    </row>
    <row r="171" spans="2:51" s="11" customFormat="1">
      <c r="B171" s="205"/>
      <c r="C171" s="206"/>
      <c r="D171" s="207" t="s">
        <v>161</v>
      </c>
      <c r="E171" s="208" t="s">
        <v>22</v>
      </c>
      <c r="F171" s="209" t="s">
        <v>258</v>
      </c>
      <c r="G171" s="206"/>
      <c r="H171" s="210" t="s">
        <v>22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161</v>
      </c>
      <c r="AU171" s="216" t="s">
        <v>87</v>
      </c>
      <c r="AV171" s="11" t="s">
        <v>24</v>
      </c>
      <c r="AW171" s="11" t="s">
        <v>42</v>
      </c>
      <c r="AX171" s="11" t="s">
        <v>78</v>
      </c>
      <c r="AY171" s="216" t="s">
        <v>152</v>
      </c>
    </row>
    <row r="172" spans="2:51" s="12" customFormat="1">
      <c r="B172" s="217"/>
      <c r="C172" s="218"/>
      <c r="D172" s="207" t="s">
        <v>161</v>
      </c>
      <c r="E172" s="219" t="s">
        <v>22</v>
      </c>
      <c r="F172" s="220" t="s">
        <v>259</v>
      </c>
      <c r="G172" s="218"/>
      <c r="H172" s="221">
        <v>76.5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51" s="14" customFormat="1">
      <c r="B173" s="243"/>
      <c r="C173" s="244"/>
      <c r="D173" s="207" t="s">
        <v>161</v>
      </c>
      <c r="E173" s="245" t="s">
        <v>22</v>
      </c>
      <c r="F173" s="246" t="s">
        <v>257</v>
      </c>
      <c r="G173" s="244"/>
      <c r="H173" s="247">
        <v>76.5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161</v>
      </c>
      <c r="AU173" s="253" t="s">
        <v>87</v>
      </c>
      <c r="AV173" s="14" t="s">
        <v>176</v>
      </c>
      <c r="AW173" s="14" t="s">
        <v>42</v>
      </c>
      <c r="AX173" s="14" t="s">
        <v>78</v>
      </c>
      <c r="AY173" s="253" t="s">
        <v>152</v>
      </c>
    </row>
    <row r="174" spans="2:51" s="11" customFormat="1">
      <c r="B174" s="205"/>
      <c r="C174" s="206"/>
      <c r="D174" s="207" t="s">
        <v>161</v>
      </c>
      <c r="E174" s="208" t="s">
        <v>22</v>
      </c>
      <c r="F174" s="209" t="s">
        <v>260</v>
      </c>
      <c r="G174" s="206"/>
      <c r="H174" s="210" t="s">
        <v>22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161</v>
      </c>
      <c r="AU174" s="216" t="s">
        <v>87</v>
      </c>
      <c r="AV174" s="11" t="s">
        <v>24</v>
      </c>
      <c r="AW174" s="11" t="s">
        <v>42</v>
      </c>
      <c r="AX174" s="11" t="s">
        <v>78</v>
      </c>
      <c r="AY174" s="216" t="s">
        <v>152</v>
      </c>
    </row>
    <row r="175" spans="2:51" s="12" customFormat="1">
      <c r="B175" s="217"/>
      <c r="C175" s="218"/>
      <c r="D175" s="207" t="s">
        <v>161</v>
      </c>
      <c r="E175" s="219" t="s">
        <v>22</v>
      </c>
      <c r="F175" s="220" t="s">
        <v>261</v>
      </c>
      <c r="G175" s="218"/>
      <c r="H175" s="221">
        <v>15.7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161</v>
      </c>
      <c r="AU175" s="227" t="s">
        <v>87</v>
      </c>
      <c r="AV175" s="12" t="s">
        <v>87</v>
      </c>
      <c r="AW175" s="12" t="s">
        <v>42</v>
      </c>
      <c r="AX175" s="12" t="s">
        <v>78</v>
      </c>
      <c r="AY175" s="227" t="s">
        <v>152</v>
      </c>
    </row>
    <row r="176" spans="2:51" s="12" customFormat="1">
      <c r="B176" s="217"/>
      <c r="C176" s="218"/>
      <c r="D176" s="207" t="s">
        <v>161</v>
      </c>
      <c r="E176" s="219" t="s">
        <v>22</v>
      </c>
      <c r="F176" s="220" t="s">
        <v>262</v>
      </c>
      <c r="G176" s="218"/>
      <c r="H176" s="221">
        <v>14.5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161</v>
      </c>
      <c r="AU176" s="227" t="s">
        <v>87</v>
      </c>
      <c r="AV176" s="12" t="s">
        <v>87</v>
      </c>
      <c r="AW176" s="12" t="s">
        <v>42</v>
      </c>
      <c r="AX176" s="12" t="s">
        <v>78</v>
      </c>
      <c r="AY176" s="227" t="s">
        <v>152</v>
      </c>
    </row>
    <row r="177" spans="2:65" s="12" customFormat="1">
      <c r="B177" s="217"/>
      <c r="C177" s="218"/>
      <c r="D177" s="207" t="s">
        <v>161</v>
      </c>
      <c r="E177" s="219" t="s">
        <v>22</v>
      </c>
      <c r="F177" s="220" t="s">
        <v>263</v>
      </c>
      <c r="G177" s="218"/>
      <c r="H177" s="221">
        <v>6.25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161</v>
      </c>
      <c r="AU177" s="227" t="s">
        <v>87</v>
      </c>
      <c r="AV177" s="12" t="s">
        <v>87</v>
      </c>
      <c r="AW177" s="12" t="s">
        <v>42</v>
      </c>
      <c r="AX177" s="12" t="s">
        <v>78</v>
      </c>
      <c r="AY177" s="227" t="s">
        <v>152</v>
      </c>
    </row>
    <row r="178" spans="2:65" s="12" customFormat="1">
      <c r="B178" s="217"/>
      <c r="C178" s="218"/>
      <c r="D178" s="207" t="s">
        <v>161</v>
      </c>
      <c r="E178" s="219" t="s">
        <v>22</v>
      </c>
      <c r="F178" s="220" t="s">
        <v>264</v>
      </c>
      <c r="G178" s="218"/>
      <c r="H178" s="221">
        <v>6.22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78</v>
      </c>
      <c r="AY178" s="227" t="s">
        <v>152</v>
      </c>
    </row>
    <row r="179" spans="2:65" s="14" customFormat="1">
      <c r="B179" s="243"/>
      <c r="C179" s="244"/>
      <c r="D179" s="207" t="s">
        <v>161</v>
      </c>
      <c r="E179" s="245" t="s">
        <v>22</v>
      </c>
      <c r="F179" s="246" t="s">
        <v>257</v>
      </c>
      <c r="G179" s="244"/>
      <c r="H179" s="247">
        <v>42.67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161</v>
      </c>
      <c r="AU179" s="253" t="s">
        <v>87</v>
      </c>
      <c r="AV179" s="14" t="s">
        <v>176</v>
      </c>
      <c r="AW179" s="14" t="s">
        <v>42</v>
      </c>
      <c r="AX179" s="14" t="s">
        <v>78</v>
      </c>
      <c r="AY179" s="253" t="s">
        <v>152</v>
      </c>
    </row>
    <row r="180" spans="2:65" s="13" customFormat="1">
      <c r="B180" s="228"/>
      <c r="C180" s="229"/>
      <c r="D180" s="207" t="s">
        <v>161</v>
      </c>
      <c r="E180" s="254" t="s">
        <v>22</v>
      </c>
      <c r="F180" s="255" t="s">
        <v>265</v>
      </c>
      <c r="G180" s="229"/>
      <c r="H180" s="256">
        <v>710.71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161</v>
      </c>
      <c r="AU180" s="239" t="s">
        <v>87</v>
      </c>
      <c r="AV180" s="13" t="s">
        <v>159</v>
      </c>
      <c r="AW180" s="13" t="s">
        <v>42</v>
      </c>
      <c r="AX180" s="13" t="s">
        <v>78</v>
      </c>
      <c r="AY180" s="239" t="s">
        <v>152</v>
      </c>
    </row>
    <row r="181" spans="2:65" s="11" customFormat="1">
      <c r="B181" s="205"/>
      <c r="C181" s="206"/>
      <c r="D181" s="207" t="s">
        <v>161</v>
      </c>
      <c r="E181" s="208" t="s">
        <v>22</v>
      </c>
      <c r="F181" s="209" t="s">
        <v>266</v>
      </c>
      <c r="G181" s="206"/>
      <c r="H181" s="210" t="s">
        <v>22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161</v>
      </c>
      <c r="AU181" s="216" t="s">
        <v>87</v>
      </c>
      <c r="AV181" s="11" t="s">
        <v>24</v>
      </c>
      <c r="AW181" s="11" t="s">
        <v>42</v>
      </c>
      <c r="AX181" s="11" t="s">
        <v>78</v>
      </c>
      <c r="AY181" s="216" t="s">
        <v>152</v>
      </c>
    </row>
    <row r="182" spans="2:65" s="12" customFormat="1">
      <c r="B182" s="217"/>
      <c r="C182" s="218"/>
      <c r="D182" s="230" t="s">
        <v>161</v>
      </c>
      <c r="E182" s="240" t="s">
        <v>22</v>
      </c>
      <c r="F182" s="241" t="s">
        <v>267</v>
      </c>
      <c r="G182" s="218"/>
      <c r="H182" s="242">
        <v>284.28399999999999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161</v>
      </c>
      <c r="AU182" s="227" t="s">
        <v>87</v>
      </c>
      <c r="AV182" s="12" t="s">
        <v>87</v>
      </c>
      <c r="AW182" s="12" t="s">
        <v>42</v>
      </c>
      <c r="AX182" s="12" t="s">
        <v>24</v>
      </c>
      <c r="AY182" s="227" t="s">
        <v>152</v>
      </c>
    </row>
    <row r="183" spans="2:65" s="1" customFormat="1" ht="22.5" customHeight="1">
      <c r="B183" s="41"/>
      <c r="C183" s="193" t="s">
        <v>10</v>
      </c>
      <c r="D183" s="193" t="s">
        <v>154</v>
      </c>
      <c r="E183" s="194" t="s">
        <v>268</v>
      </c>
      <c r="F183" s="195" t="s">
        <v>269</v>
      </c>
      <c r="G183" s="196" t="s">
        <v>219</v>
      </c>
      <c r="H183" s="197">
        <v>888.18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1.5E-3</v>
      </c>
      <c r="R183" s="202">
        <f>Q183*H183</f>
        <v>1.3322699999999998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270</v>
      </c>
    </row>
    <row r="184" spans="2:65" s="11" customFormat="1">
      <c r="B184" s="205"/>
      <c r="C184" s="206"/>
      <c r="D184" s="207" t="s">
        <v>161</v>
      </c>
      <c r="E184" s="208" t="s">
        <v>22</v>
      </c>
      <c r="F184" s="209" t="s">
        <v>243</v>
      </c>
      <c r="G184" s="206"/>
      <c r="H184" s="210" t="s">
        <v>22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87</v>
      </c>
      <c r="AV184" s="11" t="s">
        <v>24</v>
      </c>
      <c r="AW184" s="11" t="s">
        <v>42</v>
      </c>
      <c r="AX184" s="11" t="s">
        <v>78</v>
      </c>
      <c r="AY184" s="216" t="s">
        <v>152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271</v>
      </c>
      <c r="G185" s="218"/>
      <c r="H185" s="221">
        <v>16.98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162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272</v>
      </c>
      <c r="G187" s="218"/>
      <c r="H187" s="221">
        <v>66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2" customFormat="1">
      <c r="B188" s="217"/>
      <c r="C188" s="218"/>
      <c r="D188" s="207" t="s">
        <v>161</v>
      </c>
      <c r="E188" s="219" t="s">
        <v>22</v>
      </c>
      <c r="F188" s="220" t="s">
        <v>273</v>
      </c>
      <c r="G188" s="218"/>
      <c r="H188" s="221">
        <v>16.8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161</v>
      </c>
      <c r="AU188" s="227" t="s">
        <v>87</v>
      </c>
      <c r="AV188" s="12" t="s">
        <v>87</v>
      </c>
      <c r="AW188" s="12" t="s">
        <v>42</v>
      </c>
      <c r="AX188" s="12" t="s">
        <v>78</v>
      </c>
      <c r="AY188" s="227" t="s">
        <v>152</v>
      </c>
    </row>
    <row r="189" spans="2:65" s="12" customFormat="1">
      <c r="B189" s="217"/>
      <c r="C189" s="218"/>
      <c r="D189" s="207" t="s">
        <v>161</v>
      </c>
      <c r="E189" s="219" t="s">
        <v>22</v>
      </c>
      <c r="F189" s="220" t="s">
        <v>274</v>
      </c>
      <c r="G189" s="218"/>
      <c r="H189" s="221">
        <v>38.4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161</v>
      </c>
      <c r="AU189" s="227" t="s">
        <v>87</v>
      </c>
      <c r="AV189" s="12" t="s">
        <v>87</v>
      </c>
      <c r="AW189" s="12" t="s">
        <v>42</v>
      </c>
      <c r="AX189" s="12" t="s">
        <v>78</v>
      </c>
      <c r="AY189" s="227" t="s">
        <v>152</v>
      </c>
    </row>
    <row r="190" spans="2:65" s="12" customFormat="1">
      <c r="B190" s="217"/>
      <c r="C190" s="218"/>
      <c r="D190" s="207" t="s">
        <v>161</v>
      </c>
      <c r="E190" s="219" t="s">
        <v>22</v>
      </c>
      <c r="F190" s="220" t="s">
        <v>275</v>
      </c>
      <c r="G190" s="218"/>
      <c r="H190" s="221">
        <v>9.6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161</v>
      </c>
      <c r="AU190" s="227" t="s">
        <v>87</v>
      </c>
      <c r="AV190" s="12" t="s">
        <v>87</v>
      </c>
      <c r="AW190" s="12" t="s">
        <v>42</v>
      </c>
      <c r="AX190" s="12" t="s">
        <v>78</v>
      </c>
      <c r="AY190" s="227" t="s">
        <v>152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276</v>
      </c>
      <c r="G191" s="218"/>
      <c r="H191" s="221">
        <v>134.4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277</v>
      </c>
      <c r="G192" s="218"/>
      <c r="H192" s="221">
        <v>42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1" customFormat="1">
      <c r="B193" s="205"/>
      <c r="C193" s="206"/>
      <c r="D193" s="207" t="s">
        <v>161</v>
      </c>
      <c r="E193" s="208" t="s">
        <v>22</v>
      </c>
      <c r="F193" s="209" t="s">
        <v>164</v>
      </c>
      <c r="G193" s="206"/>
      <c r="H193" s="210" t="s">
        <v>22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161</v>
      </c>
      <c r="AU193" s="216" t="s">
        <v>87</v>
      </c>
      <c r="AV193" s="11" t="s">
        <v>24</v>
      </c>
      <c r="AW193" s="11" t="s">
        <v>42</v>
      </c>
      <c r="AX193" s="11" t="s">
        <v>78</v>
      </c>
      <c r="AY193" s="216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278</v>
      </c>
      <c r="G194" s="218"/>
      <c r="H194" s="221">
        <v>43.2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279</v>
      </c>
      <c r="G195" s="218"/>
      <c r="H195" s="221">
        <v>12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280</v>
      </c>
      <c r="G196" s="218"/>
      <c r="H196" s="221">
        <v>33.6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166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281</v>
      </c>
      <c r="G198" s="218"/>
      <c r="H198" s="221">
        <v>67.2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282</v>
      </c>
      <c r="G199" s="218"/>
      <c r="H199" s="221">
        <v>285.60000000000002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283</v>
      </c>
      <c r="G200" s="218"/>
      <c r="H200" s="221">
        <v>14.4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780.18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258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284</v>
      </c>
      <c r="G203" s="218"/>
      <c r="H203" s="221">
        <v>108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4" customFormat="1">
      <c r="B204" s="243"/>
      <c r="C204" s="244"/>
      <c r="D204" s="207" t="s">
        <v>161</v>
      </c>
      <c r="E204" s="245" t="s">
        <v>22</v>
      </c>
      <c r="F204" s="246" t="s">
        <v>257</v>
      </c>
      <c r="G204" s="244"/>
      <c r="H204" s="247">
        <v>108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161</v>
      </c>
      <c r="AU204" s="253" t="s">
        <v>87</v>
      </c>
      <c r="AV204" s="14" t="s">
        <v>176</v>
      </c>
      <c r="AW204" s="14" t="s">
        <v>42</v>
      </c>
      <c r="AX204" s="14" t="s">
        <v>78</v>
      </c>
      <c r="AY204" s="253" t="s">
        <v>152</v>
      </c>
    </row>
    <row r="205" spans="2:65" s="13" customFormat="1">
      <c r="B205" s="228"/>
      <c r="C205" s="229"/>
      <c r="D205" s="230" t="s">
        <v>161</v>
      </c>
      <c r="E205" s="231" t="s">
        <v>22</v>
      </c>
      <c r="F205" s="232" t="s">
        <v>171</v>
      </c>
      <c r="G205" s="229"/>
      <c r="H205" s="233">
        <v>888.18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161</v>
      </c>
      <c r="AU205" s="239" t="s">
        <v>87</v>
      </c>
      <c r="AV205" s="13" t="s">
        <v>159</v>
      </c>
      <c r="AW205" s="13" t="s">
        <v>42</v>
      </c>
      <c r="AX205" s="13" t="s">
        <v>24</v>
      </c>
      <c r="AY205" s="239" t="s">
        <v>152</v>
      </c>
    </row>
    <row r="206" spans="2:65" s="1" customFormat="1" ht="31.5" customHeight="1">
      <c r="B206" s="41"/>
      <c r="C206" s="193" t="s">
        <v>285</v>
      </c>
      <c r="D206" s="193" t="s">
        <v>154</v>
      </c>
      <c r="E206" s="194" t="s">
        <v>286</v>
      </c>
      <c r="F206" s="195" t="s">
        <v>287</v>
      </c>
      <c r="G206" s="196" t="s">
        <v>157</v>
      </c>
      <c r="H206" s="197">
        <v>26.638999999999999</v>
      </c>
      <c r="I206" s="198"/>
      <c r="J206" s="199">
        <f>ROUND(I206*H206,2)</f>
        <v>0</v>
      </c>
      <c r="K206" s="195" t="s">
        <v>158</v>
      </c>
      <c r="L206" s="61"/>
      <c r="M206" s="200" t="s">
        <v>22</v>
      </c>
      <c r="N206" s="201" t="s">
        <v>49</v>
      </c>
      <c r="O206" s="42"/>
      <c r="P206" s="202">
        <f>O206*H206</f>
        <v>0</v>
      </c>
      <c r="Q206" s="202">
        <v>9.3699999999999999E-3</v>
      </c>
      <c r="R206" s="202">
        <f>Q206*H206</f>
        <v>0.24960742999999999</v>
      </c>
      <c r="S206" s="202">
        <v>0</v>
      </c>
      <c r="T206" s="203">
        <f>S206*H206</f>
        <v>0</v>
      </c>
      <c r="AR206" s="24" t="s">
        <v>159</v>
      </c>
      <c r="AT206" s="24" t="s">
        <v>154</v>
      </c>
      <c r="AU206" s="24" t="s">
        <v>87</v>
      </c>
      <c r="AY206" s="24" t="s">
        <v>152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159</v>
      </c>
      <c r="BM206" s="24" t="s">
        <v>288</v>
      </c>
    </row>
    <row r="207" spans="2:65" s="11" customFormat="1">
      <c r="B207" s="205"/>
      <c r="C207" s="206"/>
      <c r="D207" s="207" t="s">
        <v>161</v>
      </c>
      <c r="E207" s="208" t="s">
        <v>22</v>
      </c>
      <c r="F207" s="209" t="s">
        <v>289</v>
      </c>
      <c r="G207" s="206"/>
      <c r="H207" s="210" t="s">
        <v>22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161</v>
      </c>
      <c r="AU207" s="216" t="s">
        <v>87</v>
      </c>
      <c r="AV207" s="11" t="s">
        <v>24</v>
      </c>
      <c r="AW207" s="11" t="s">
        <v>42</v>
      </c>
      <c r="AX207" s="11" t="s">
        <v>78</v>
      </c>
      <c r="AY207" s="216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290</v>
      </c>
      <c r="G208" s="218"/>
      <c r="H208" s="221">
        <v>21.934999999999999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291</v>
      </c>
      <c r="G209" s="218"/>
      <c r="H209" s="221">
        <v>4.7039999999999997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3" customFormat="1">
      <c r="B210" s="228"/>
      <c r="C210" s="229"/>
      <c r="D210" s="230" t="s">
        <v>161</v>
      </c>
      <c r="E210" s="231" t="s">
        <v>22</v>
      </c>
      <c r="F210" s="232" t="s">
        <v>171</v>
      </c>
      <c r="G210" s="229"/>
      <c r="H210" s="233">
        <v>26.638999999999999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161</v>
      </c>
      <c r="AU210" s="239" t="s">
        <v>87</v>
      </c>
      <c r="AV210" s="13" t="s">
        <v>159</v>
      </c>
      <c r="AW210" s="13" t="s">
        <v>42</v>
      </c>
      <c r="AX210" s="13" t="s">
        <v>24</v>
      </c>
      <c r="AY210" s="239" t="s">
        <v>152</v>
      </c>
    </row>
    <row r="211" spans="2:65" s="1" customFormat="1" ht="22.5" customHeight="1">
      <c r="B211" s="41"/>
      <c r="C211" s="257" t="s">
        <v>292</v>
      </c>
      <c r="D211" s="257" t="s">
        <v>293</v>
      </c>
      <c r="E211" s="258" t="s">
        <v>294</v>
      </c>
      <c r="F211" s="259" t="s">
        <v>295</v>
      </c>
      <c r="G211" s="260" t="s">
        <v>157</v>
      </c>
      <c r="H211" s="261">
        <v>27.172000000000001</v>
      </c>
      <c r="I211" s="262"/>
      <c r="J211" s="263">
        <f>ROUND(I211*H211,2)</f>
        <v>0</v>
      </c>
      <c r="K211" s="259" t="s">
        <v>158</v>
      </c>
      <c r="L211" s="264"/>
      <c r="M211" s="265" t="s">
        <v>22</v>
      </c>
      <c r="N211" s="266" t="s">
        <v>49</v>
      </c>
      <c r="O211" s="42"/>
      <c r="P211" s="202">
        <f>O211*H211</f>
        <v>0</v>
      </c>
      <c r="Q211" s="202">
        <v>8.9999999999999993E-3</v>
      </c>
      <c r="R211" s="202">
        <f>Q211*H211</f>
        <v>0.24454799999999999</v>
      </c>
      <c r="S211" s="202">
        <v>0</v>
      </c>
      <c r="T211" s="203">
        <f>S211*H211</f>
        <v>0</v>
      </c>
      <c r="AR211" s="24" t="s">
        <v>204</v>
      </c>
      <c r="AT211" s="24" t="s">
        <v>293</v>
      </c>
      <c r="AU211" s="24" t="s">
        <v>87</v>
      </c>
      <c r="AY211" s="24" t="s">
        <v>152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159</v>
      </c>
      <c r="BM211" s="24" t="s">
        <v>296</v>
      </c>
    </row>
    <row r="212" spans="2:65" s="12" customFormat="1">
      <c r="B212" s="217"/>
      <c r="C212" s="218"/>
      <c r="D212" s="230" t="s">
        <v>161</v>
      </c>
      <c r="E212" s="218"/>
      <c r="F212" s="241" t="s">
        <v>297</v>
      </c>
      <c r="G212" s="218"/>
      <c r="H212" s="242">
        <v>27.172000000000001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161</v>
      </c>
      <c r="AU212" s="227" t="s">
        <v>87</v>
      </c>
      <c r="AV212" s="12" t="s">
        <v>87</v>
      </c>
      <c r="AW212" s="12" t="s">
        <v>6</v>
      </c>
      <c r="AX212" s="12" t="s">
        <v>24</v>
      </c>
      <c r="AY212" s="227" t="s">
        <v>152</v>
      </c>
    </row>
    <row r="213" spans="2:65" s="1" customFormat="1" ht="31.5" customHeight="1">
      <c r="B213" s="41"/>
      <c r="C213" s="193" t="s">
        <v>298</v>
      </c>
      <c r="D213" s="193" t="s">
        <v>154</v>
      </c>
      <c r="E213" s="194" t="s">
        <v>299</v>
      </c>
      <c r="F213" s="195" t="s">
        <v>300</v>
      </c>
      <c r="G213" s="196" t="s">
        <v>157</v>
      </c>
      <c r="H213" s="197">
        <v>1539.546</v>
      </c>
      <c r="I213" s="198"/>
      <c r="J213" s="199">
        <f>ROUND(I213*H213,2)</f>
        <v>0</v>
      </c>
      <c r="K213" s="195" t="s">
        <v>158</v>
      </c>
      <c r="L213" s="61"/>
      <c r="M213" s="200" t="s">
        <v>22</v>
      </c>
      <c r="N213" s="201" t="s">
        <v>49</v>
      </c>
      <c r="O213" s="42"/>
      <c r="P213" s="202">
        <f>O213*H213</f>
        <v>0</v>
      </c>
      <c r="Q213" s="202">
        <v>9.0000000000000006E-5</v>
      </c>
      <c r="R213" s="202">
        <f>Q213*H213</f>
        <v>0.13855914000000003</v>
      </c>
      <c r="S213" s="202">
        <v>0</v>
      </c>
      <c r="T213" s="203">
        <f>S213*H213</f>
        <v>0</v>
      </c>
      <c r="AR213" s="24" t="s">
        <v>159</v>
      </c>
      <c r="AT213" s="24" t="s">
        <v>154</v>
      </c>
      <c r="AU213" s="24" t="s">
        <v>87</v>
      </c>
      <c r="AY213" s="24" t="s">
        <v>152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159</v>
      </c>
      <c r="BM213" s="24" t="s">
        <v>301</v>
      </c>
    </row>
    <row r="214" spans="2:65" s="1" customFormat="1" ht="31.5" customHeight="1">
      <c r="B214" s="41"/>
      <c r="C214" s="193" t="s">
        <v>302</v>
      </c>
      <c r="D214" s="193" t="s">
        <v>154</v>
      </c>
      <c r="E214" s="194" t="s">
        <v>303</v>
      </c>
      <c r="F214" s="195" t="s">
        <v>304</v>
      </c>
      <c r="G214" s="196" t="s">
        <v>157</v>
      </c>
      <c r="H214" s="197">
        <v>26.638999999999999</v>
      </c>
      <c r="I214" s="198"/>
      <c r="J214" s="199">
        <f>ROUND(I214*H214,2)</f>
        <v>0</v>
      </c>
      <c r="K214" s="195" t="s">
        <v>158</v>
      </c>
      <c r="L214" s="61"/>
      <c r="M214" s="200" t="s">
        <v>22</v>
      </c>
      <c r="N214" s="201" t="s">
        <v>49</v>
      </c>
      <c r="O214" s="42"/>
      <c r="P214" s="202">
        <f>O214*H214</f>
        <v>0</v>
      </c>
      <c r="Q214" s="202">
        <v>9.0000000000000006E-5</v>
      </c>
      <c r="R214" s="202">
        <f>Q214*H214</f>
        <v>2.3975100000000003E-3</v>
      </c>
      <c r="S214" s="202">
        <v>0</v>
      </c>
      <c r="T214" s="203">
        <f>S214*H214</f>
        <v>0</v>
      </c>
      <c r="AR214" s="24" t="s">
        <v>159</v>
      </c>
      <c r="AT214" s="24" t="s">
        <v>154</v>
      </c>
      <c r="AU214" s="24" t="s">
        <v>87</v>
      </c>
      <c r="AY214" s="24" t="s">
        <v>152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159</v>
      </c>
      <c r="BM214" s="24" t="s">
        <v>305</v>
      </c>
    </row>
    <row r="215" spans="2:65" s="1" customFormat="1" ht="22.5" customHeight="1">
      <c r="B215" s="41"/>
      <c r="C215" s="193" t="s">
        <v>306</v>
      </c>
      <c r="D215" s="193" t="s">
        <v>154</v>
      </c>
      <c r="E215" s="194" t="s">
        <v>307</v>
      </c>
      <c r="F215" s="195" t="s">
        <v>308</v>
      </c>
      <c r="G215" s="196" t="s">
        <v>157</v>
      </c>
      <c r="H215" s="197">
        <v>1539.546</v>
      </c>
      <c r="I215" s="198"/>
      <c r="J215" s="199">
        <f>ROUND(I215*H215,2)</f>
        <v>0</v>
      </c>
      <c r="K215" s="195" t="s">
        <v>158</v>
      </c>
      <c r="L215" s="61"/>
      <c r="M215" s="200" t="s">
        <v>22</v>
      </c>
      <c r="N215" s="201" t="s">
        <v>49</v>
      </c>
      <c r="O215" s="42"/>
      <c r="P215" s="202">
        <f>O215*H215</f>
        <v>0</v>
      </c>
      <c r="Q215" s="202">
        <v>2.5999999999999998E-4</v>
      </c>
      <c r="R215" s="202">
        <f>Q215*H215</f>
        <v>0.40028195999999999</v>
      </c>
      <c r="S215" s="202">
        <v>0</v>
      </c>
      <c r="T215" s="203">
        <f>S215*H215</f>
        <v>0</v>
      </c>
      <c r="AR215" s="24" t="s">
        <v>159</v>
      </c>
      <c r="AT215" s="24" t="s">
        <v>154</v>
      </c>
      <c r="AU215" s="24" t="s">
        <v>87</v>
      </c>
      <c r="AY215" s="24" t="s">
        <v>152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24</v>
      </c>
      <c r="BK215" s="204">
        <f>ROUND(I215*H215,2)</f>
        <v>0</v>
      </c>
      <c r="BL215" s="24" t="s">
        <v>159</v>
      </c>
      <c r="BM215" s="24" t="s">
        <v>309</v>
      </c>
    </row>
    <row r="216" spans="2:65" s="1" customFormat="1" ht="22.5" customHeight="1">
      <c r="B216" s="41"/>
      <c r="C216" s="193" t="s">
        <v>9</v>
      </c>
      <c r="D216" s="193" t="s">
        <v>154</v>
      </c>
      <c r="E216" s="194" t="s">
        <v>310</v>
      </c>
      <c r="F216" s="195" t="s">
        <v>311</v>
      </c>
      <c r="G216" s="196" t="s">
        <v>157</v>
      </c>
      <c r="H216" s="197">
        <v>70.992999999999995</v>
      </c>
      <c r="I216" s="198"/>
      <c r="J216" s="199">
        <f>ROUND(I216*H216,2)</f>
        <v>0</v>
      </c>
      <c r="K216" s="195" t="s">
        <v>158</v>
      </c>
      <c r="L216" s="61"/>
      <c r="M216" s="200" t="s">
        <v>22</v>
      </c>
      <c r="N216" s="201" t="s">
        <v>49</v>
      </c>
      <c r="O216" s="42"/>
      <c r="P216" s="202">
        <f>O216*H216</f>
        <v>0</v>
      </c>
      <c r="Q216" s="202">
        <v>8.3199999999999993E-3</v>
      </c>
      <c r="R216" s="202">
        <f>Q216*H216</f>
        <v>0.59066175999999992</v>
      </c>
      <c r="S216" s="202">
        <v>0</v>
      </c>
      <c r="T216" s="203">
        <f>S216*H216</f>
        <v>0</v>
      </c>
      <c r="AR216" s="24" t="s">
        <v>159</v>
      </c>
      <c r="AT216" s="24" t="s">
        <v>154</v>
      </c>
      <c r="AU216" s="24" t="s">
        <v>87</v>
      </c>
      <c r="AY216" s="24" t="s">
        <v>152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159</v>
      </c>
      <c r="BM216" s="24" t="s">
        <v>312</v>
      </c>
    </row>
    <row r="217" spans="2:65" s="11" customFormat="1">
      <c r="B217" s="205"/>
      <c r="C217" s="206"/>
      <c r="D217" s="207" t="s">
        <v>161</v>
      </c>
      <c r="E217" s="208" t="s">
        <v>22</v>
      </c>
      <c r="F217" s="209" t="s">
        <v>313</v>
      </c>
      <c r="G217" s="206"/>
      <c r="H217" s="210" t="s">
        <v>22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161</v>
      </c>
      <c r="AU217" s="216" t="s">
        <v>87</v>
      </c>
      <c r="AV217" s="11" t="s">
        <v>24</v>
      </c>
      <c r="AW217" s="11" t="s">
        <v>42</v>
      </c>
      <c r="AX217" s="11" t="s">
        <v>78</v>
      </c>
      <c r="AY217" s="216" t="s">
        <v>152</v>
      </c>
    </row>
    <row r="218" spans="2:65" s="12" customFormat="1">
      <c r="B218" s="217"/>
      <c r="C218" s="218"/>
      <c r="D218" s="207" t="s">
        <v>161</v>
      </c>
      <c r="E218" s="219" t="s">
        <v>22</v>
      </c>
      <c r="F218" s="220" t="s">
        <v>314</v>
      </c>
      <c r="G218" s="218"/>
      <c r="H218" s="221">
        <v>46.816000000000003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161</v>
      </c>
      <c r="AU218" s="227" t="s">
        <v>87</v>
      </c>
      <c r="AV218" s="12" t="s">
        <v>87</v>
      </c>
      <c r="AW218" s="12" t="s">
        <v>42</v>
      </c>
      <c r="AX218" s="12" t="s">
        <v>78</v>
      </c>
      <c r="AY218" s="227" t="s">
        <v>152</v>
      </c>
    </row>
    <row r="219" spans="2:65" s="12" customFormat="1">
      <c r="B219" s="217"/>
      <c r="C219" s="218"/>
      <c r="D219" s="207" t="s">
        <v>161</v>
      </c>
      <c r="E219" s="219" t="s">
        <v>22</v>
      </c>
      <c r="F219" s="220" t="s">
        <v>315</v>
      </c>
      <c r="G219" s="218"/>
      <c r="H219" s="221">
        <v>14.829000000000001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161</v>
      </c>
      <c r="AU219" s="227" t="s">
        <v>87</v>
      </c>
      <c r="AV219" s="12" t="s">
        <v>87</v>
      </c>
      <c r="AW219" s="12" t="s">
        <v>42</v>
      </c>
      <c r="AX219" s="12" t="s">
        <v>78</v>
      </c>
      <c r="AY219" s="227" t="s">
        <v>152</v>
      </c>
    </row>
    <row r="220" spans="2:65" s="11" customFormat="1">
      <c r="B220" s="205"/>
      <c r="C220" s="206"/>
      <c r="D220" s="207" t="s">
        <v>161</v>
      </c>
      <c r="E220" s="208" t="s">
        <v>22</v>
      </c>
      <c r="F220" s="209" t="s">
        <v>316</v>
      </c>
      <c r="G220" s="206"/>
      <c r="H220" s="210" t="s">
        <v>22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161</v>
      </c>
      <c r="AU220" s="216" t="s">
        <v>87</v>
      </c>
      <c r="AV220" s="11" t="s">
        <v>24</v>
      </c>
      <c r="AW220" s="11" t="s">
        <v>42</v>
      </c>
      <c r="AX220" s="11" t="s">
        <v>78</v>
      </c>
      <c r="AY220" s="216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317</v>
      </c>
      <c r="G221" s="218"/>
      <c r="H221" s="221">
        <v>5.798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318</v>
      </c>
      <c r="G222" s="218"/>
      <c r="H222" s="221">
        <v>3.55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4" customFormat="1">
      <c r="B223" s="243"/>
      <c r="C223" s="244"/>
      <c r="D223" s="207" t="s">
        <v>161</v>
      </c>
      <c r="E223" s="245" t="s">
        <v>22</v>
      </c>
      <c r="F223" s="246" t="s">
        <v>257</v>
      </c>
      <c r="G223" s="244"/>
      <c r="H223" s="247">
        <v>70.992999999999995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161</v>
      </c>
      <c r="AU223" s="253" t="s">
        <v>87</v>
      </c>
      <c r="AV223" s="14" t="s">
        <v>176</v>
      </c>
      <c r="AW223" s="14" t="s">
        <v>42</v>
      </c>
      <c r="AX223" s="14" t="s">
        <v>78</v>
      </c>
      <c r="AY223" s="253" t="s">
        <v>152</v>
      </c>
    </row>
    <row r="224" spans="2:65" s="13" customFormat="1">
      <c r="B224" s="228"/>
      <c r="C224" s="229"/>
      <c r="D224" s="230" t="s">
        <v>161</v>
      </c>
      <c r="E224" s="231" t="s">
        <v>22</v>
      </c>
      <c r="F224" s="232" t="s">
        <v>171</v>
      </c>
      <c r="G224" s="229"/>
      <c r="H224" s="233">
        <v>70.992999999999995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161</v>
      </c>
      <c r="AU224" s="239" t="s">
        <v>87</v>
      </c>
      <c r="AV224" s="13" t="s">
        <v>159</v>
      </c>
      <c r="AW224" s="13" t="s">
        <v>42</v>
      </c>
      <c r="AX224" s="13" t="s">
        <v>24</v>
      </c>
      <c r="AY224" s="239" t="s">
        <v>152</v>
      </c>
    </row>
    <row r="225" spans="2:65" s="1" customFormat="1" ht="22.5" customHeight="1">
      <c r="B225" s="41"/>
      <c r="C225" s="257" t="s">
        <v>319</v>
      </c>
      <c r="D225" s="257" t="s">
        <v>293</v>
      </c>
      <c r="E225" s="258" t="s">
        <v>320</v>
      </c>
      <c r="F225" s="259" t="s">
        <v>321</v>
      </c>
      <c r="G225" s="260" t="s">
        <v>157</v>
      </c>
      <c r="H225" s="261">
        <v>72.412999999999997</v>
      </c>
      <c r="I225" s="262"/>
      <c r="J225" s="263">
        <f>ROUND(I225*H225,2)</f>
        <v>0</v>
      </c>
      <c r="K225" s="259" t="s">
        <v>158</v>
      </c>
      <c r="L225" s="264"/>
      <c r="M225" s="265" t="s">
        <v>22</v>
      </c>
      <c r="N225" s="266" t="s">
        <v>49</v>
      </c>
      <c r="O225" s="42"/>
      <c r="P225" s="202">
        <f>O225*H225</f>
        <v>0</v>
      </c>
      <c r="Q225" s="202">
        <v>1.6999999999999999E-3</v>
      </c>
      <c r="R225" s="202">
        <f>Q225*H225</f>
        <v>0.12310209999999999</v>
      </c>
      <c r="S225" s="202">
        <v>0</v>
      </c>
      <c r="T225" s="203">
        <f>S225*H225</f>
        <v>0</v>
      </c>
      <c r="AR225" s="24" t="s">
        <v>204</v>
      </c>
      <c r="AT225" s="24" t="s">
        <v>293</v>
      </c>
      <c r="AU225" s="24" t="s">
        <v>87</v>
      </c>
      <c r="AY225" s="24" t="s">
        <v>152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24</v>
      </c>
      <c r="BK225" s="204">
        <f>ROUND(I225*H225,2)</f>
        <v>0</v>
      </c>
      <c r="BL225" s="24" t="s">
        <v>159</v>
      </c>
      <c r="BM225" s="24" t="s">
        <v>322</v>
      </c>
    </row>
    <row r="226" spans="2:65" s="12" customFormat="1">
      <c r="B226" s="217"/>
      <c r="C226" s="218"/>
      <c r="D226" s="230" t="s">
        <v>161</v>
      </c>
      <c r="E226" s="218"/>
      <c r="F226" s="241" t="s">
        <v>323</v>
      </c>
      <c r="G226" s="218"/>
      <c r="H226" s="242">
        <v>72.412999999999997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161</v>
      </c>
      <c r="AU226" s="227" t="s">
        <v>87</v>
      </c>
      <c r="AV226" s="12" t="s">
        <v>87</v>
      </c>
      <c r="AW226" s="12" t="s">
        <v>6</v>
      </c>
      <c r="AX226" s="12" t="s">
        <v>24</v>
      </c>
      <c r="AY226" s="227" t="s">
        <v>152</v>
      </c>
    </row>
    <row r="227" spans="2:65" s="1" customFormat="1" ht="22.5" customHeight="1">
      <c r="B227" s="41"/>
      <c r="C227" s="193" t="s">
        <v>324</v>
      </c>
      <c r="D227" s="193" t="s">
        <v>154</v>
      </c>
      <c r="E227" s="194" t="s">
        <v>325</v>
      </c>
      <c r="F227" s="195" t="s">
        <v>326</v>
      </c>
      <c r="G227" s="196" t="s">
        <v>157</v>
      </c>
      <c r="H227" s="197">
        <v>1539.546</v>
      </c>
      <c r="I227" s="198"/>
      <c r="J227" s="199">
        <f>ROUND(I227*H227,2)</f>
        <v>0</v>
      </c>
      <c r="K227" s="195" t="s">
        <v>158</v>
      </c>
      <c r="L227" s="61"/>
      <c r="M227" s="200" t="s">
        <v>22</v>
      </c>
      <c r="N227" s="201" t="s">
        <v>49</v>
      </c>
      <c r="O227" s="42"/>
      <c r="P227" s="202">
        <f>O227*H227</f>
        <v>0</v>
      </c>
      <c r="Q227" s="202">
        <v>8.5000000000000006E-3</v>
      </c>
      <c r="R227" s="202">
        <f>Q227*H227</f>
        <v>13.086141000000001</v>
      </c>
      <c r="S227" s="202">
        <v>0</v>
      </c>
      <c r="T227" s="203">
        <f>S227*H227</f>
        <v>0</v>
      </c>
      <c r="AR227" s="24" t="s">
        <v>159</v>
      </c>
      <c r="AT227" s="24" t="s">
        <v>154</v>
      </c>
      <c r="AU227" s="24" t="s">
        <v>87</v>
      </c>
      <c r="AY227" s="24" t="s">
        <v>152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159</v>
      </c>
      <c r="BM227" s="24" t="s">
        <v>327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328</v>
      </c>
      <c r="G228" s="218"/>
      <c r="H228" s="221">
        <v>1560.1289999999999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1" customFormat="1">
      <c r="B229" s="205"/>
      <c r="C229" s="206"/>
      <c r="D229" s="207" t="s">
        <v>161</v>
      </c>
      <c r="E229" s="208" t="s">
        <v>22</v>
      </c>
      <c r="F229" s="209" t="s">
        <v>243</v>
      </c>
      <c r="G229" s="206"/>
      <c r="H229" s="210" t="s">
        <v>22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161</v>
      </c>
      <c r="AU229" s="216" t="s">
        <v>87</v>
      </c>
      <c r="AV229" s="11" t="s">
        <v>24</v>
      </c>
      <c r="AW229" s="11" t="s">
        <v>42</v>
      </c>
      <c r="AX229" s="11" t="s">
        <v>78</v>
      </c>
      <c r="AY229" s="216" t="s">
        <v>152</v>
      </c>
    </row>
    <row r="230" spans="2:65" s="12" customFormat="1">
      <c r="B230" s="217"/>
      <c r="C230" s="218"/>
      <c r="D230" s="207" t="s">
        <v>161</v>
      </c>
      <c r="E230" s="219" t="s">
        <v>22</v>
      </c>
      <c r="F230" s="220" t="s">
        <v>329</v>
      </c>
      <c r="G230" s="218"/>
      <c r="H230" s="221">
        <v>85.028999999999996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161</v>
      </c>
      <c r="AU230" s="227" t="s">
        <v>87</v>
      </c>
      <c r="AV230" s="12" t="s">
        <v>87</v>
      </c>
      <c r="AW230" s="12" t="s">
        <v>42</v>
      </c>
      <c r="AX230" s="12" t="s">
        <v>78</v>
      </c>
      <c r="AY230" s="227" t="s">
        <v>152</v>
      </c>
    </row>
    <row r="231" spans="2:65" s="12" customFormat="1">
      <c r="B231" s="217"/>
      <c r="C231" s="218"/>
      <c r="D231" s="207" t="s">
        <v>161</v>
      </c>
      <c r="E231" s="219" t="s">
        <v>22</v>
      </c>
      <c r="F231" s="220" t="s">
        <v>330</v>
      </c>
      <c r="G231" s="218"/>
      <c r="H231" s="221">
        <v>27.294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161</v>
      </c>
      <c r="AU231" s="227" t="s">
        <v>87</v>
      </c>
      <c r="AV231" s="12" t="s">
        <v>87</v>
      </c>
      <c r="AW231" s="12" t="s">
        <v>42</v>
      </c>
      <c r="AX231" s="12" t="s">
        <v>78</v>
      </c>
      <c r="AY231" s="227" t="s">
        <v>152</v>
      </c>
    </row>
    <row r="232" spans="2:65" s="12" customFormat="1">
      <c r="B232" s="217"/>
      <c r="C232" s="218"/>
      <c r="D232" s="207" t="s">
        <v>161</v>
      </c>
      <c r="E232" s="219" t="s">
        <v>22</v>
      </c>
      <c r="F232" s="220" t="s">
        <v>331</v>
      </c>
      <c r="G232" s="218"/>
      <c r="H232" s="221">
        <v>27.905999999999999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161</v>
      </c>
      <c r="AU232" s="227" t="s">
        <v>87</v>
      </c>
      <c r="AV232" s="12" t="s">
        <v>87</v>
      </c>
      <c r="AW232" s="12" t="s">
        <v>42</v>
      </c>
      <c r="AX232" s="12" t="s">
        <v>78</v>
      </c>
      <c r="AY232" s="227" t="s">
        <v>152</v>
      </c>
    </row>
    <row r="233" spans="2:65" s="14" customFormat="1">
      <c r="B233" s="243"/>
      <c r="C233" s="244"/>
      <c r="D233" s="207" t="s">
        <v>161</v>
      </c>
      <c r="E233" s="245" t="s">
        <v>22</v>
      </c>
      <c r="F233" s="246" t="s">
        <v>257</v>
      </c>
      <c r="G233" s="244"/>
      <c r="H233" s="247">
        <v>1700.3579999999999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161</v>
      </c>
      <c r="AU233" s="253" t="s">
        <v>87</v>
      </c>
      <c r="AV233" s="14" t="s">
        <v>176</v>
      </c>
      <c r="AW233" s="14" t="s">
        <v>42</v>
      </c>
      <c r="AX233" s="14" t="s">
        <v>78</v>
      </c>
      <c r="AY233" s="253" t="s">
        <v>152</v>
      </c>
    </row>
    <row r="234" spans="2:65" s="11" customFormat="1">
      <c r="B234" s="205"/>
      <c r="C234" s="206"/>
      <c r="D234" s="207" t="s">
        <v>161</v>
      </c>
      <c r="E234" s="208" t="s">
        <v>22</v>
      </c>
      <c r="F234" s="209" t="s">
        <v>168</v>
      </c>
      <c r="G234" s="206"/>
      <c r="H234" s="210" t="s">
        <v>22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161</v>
      </c>
      <c r="AU234" s="216" t="s">
        <v>87</v>
      </c>
      <c r="AV234" s="11" t="s">
        <v>24</v>
      </c>
      <c r="AW234" s="11" t="s">
        <v>42</v>
      </c>
      <c r="AX234" s="11" t="s">
        <v>78</v>
      </c>
      <c r="AY234" s="216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332</v>
      </c>
      <c r="G235" s="218"/>
      <c r="H235" s="221">
        <v>186.74799999999999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2" customFormat="1">
      <c r="B236" s="217"/>
      <c r="C236" s="218"/>
      <c r="D236" s="207" t="s">
        <v>161</v>
      </c>
      <c r="E236" s="219" t="s">
        <v>22</v>
      </c>
      <c r="F236" s="220" t="s">
        <v>333</v>
      </c>
      <c r="G236" s="218"/>
      <c r="H236" s="221">
        <v>108.907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161</v>
      </c>
      <c r="AU236" s="227" t="s">
        <v>87</v>
      </c>
      <c r="AV236" s="12" t="s">
        <v>87</v>
      </c>
      <c r="AW236" s="12" t="s">
        <v>42</v>
      </c>
      <c r="AX236" s="12" t="s">
        <v>78</v>
      </c>
      <c r="AY236" s="227" t="s">
        <v>152</v>
      </c>
    </row>
    <row r="237" spans="2:65" s="12" customFormat="1">
      <c r="B237" s="217"/>
      <c r="C237" s="218"/>
      <c r="D237" s="207" t="s">
        <v>161</v>
      </c>
      <c r="E237" s="219" t="s">
        <v>22</v>
      </c>
      <c r="F237" s="220" t="s">
        <v>334</v>
      </c>
      <c r="G237" s="218"/>
      <c r="H237" s="221">
        <v>36.631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161</v>
      </c>
      <c r="AU237" s="227" t="s">
        <v>87</v>
      </c>
      <c r="AV237" s="12" t="s">
        <v>87</v>
      </c>
      <c r="AW237" s="12" t="s">
        <v>42</v>
      </c>
      <c r="AX237" s="12" t="s">
        <v>78</v>
      </c>
      <c r="AY237" s="227" t="s">
        <v>152</v>
      </c>
    </row>
    <row r="238" spans="2:65" s="14" customFormat="1">
      <c r="B238" s="243"/>
      <c r="C238" s="244"/>
      <c r="D238" s="207" t="s">
        <v>161</v>
      </c>
      <c r="E238" s="245" t="s">
        <v>22</v>
      </c>
      <c r="F238" s="246" t="s">
        <v>257</v>
      </c>
      <c r="G238" s="244"/>
      <c r="H238" s="247">
        <v>332.286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161</v>
      </c>
      <c r="AU238" s="253" t="s">
        <v>87</v>
      </c>
      <c r="AV238" s="14" t="s">
        <v>176</v>
      </c>
      <c r="AW238" s="14" t="s">
        <v>42</v>
      </c>
      <c r="AX238" s="14" t="s">
        <v>78</v>
      </c>
      <c r="AY238" s="253" t="s">
        <v>152</v>
      </c>
    </row>
    <row r="239" spans="2:65" s="11" customFormat="1">
      <c r="B239" s="205"/>
      <c r="C239" s="206"/>
      <c r="D239" s="207" t="s">
        <v>161</v>
      </c>
      <c r="E239" s="208" t="s">
        <v>22</v>
      </c>
      <c r="F239" s="209" t="s">
        <v>335</v>
      </c>
      <c r="G239" s="206"/>
      <c r="H239" s="210" t="s">
        <v>22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161</v>
      </c>
      <c r="AU239" s="216" t="s">
        <v>87</v>
      </c>
      <c r="AV239" s="11" t="s">
        <v>24</v>
      </c>
      <c r="AW239" s="11" t="s">
        <v>42</v>
      </c>
      <c r="AX239" s="11" t="s">
        <v>78</v>
      </c>
      <c r="AY239" s="216" t="s">
        <v>152</v>
      </c>
    </row>
    <row r="240" spans="2:65" s="12" customFormat="1">
      <c r="B240" s="217"/>
      <c r="C240" s="218"/>
      <c r="D240" s="207" t="s">
        <v>161</v>
      </c>
      <c r="E240" s="219" t="s">
        <v>22</v>
      </c>
      <c r="F240" s="220" t="s">
        <v>336</v>
      </c>
      <c r="G240" s="218"/>
      <c r="H240" s="221">
        <v>-493.09800000000001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161</v>
      </c>
      <c r="AU240" s="227" t="s">
        <v>87</v>
      </c>
      <c r="AV240" s="12" t="s">
        <v>87</v>
      </c>
      <c r="AW240" s="12" t="s">
        <v>42</v>
      </c>
      <c r="AX240" s="12" t="s">
        <v>78</v>
      </c>
      <c r="AY240" s="227" t="s">
        <v>152</v>
      </c>
    </row>
    <row r="241" spans="2:65" s="13" customFormat="1">
      <c r="B241" s="228"/>
      <c r="C241" s="229"/>
      <c r="D241" s="230" t="s">
        <v>161</v>
      </c>
      <c r="E241" s="231" t="s">
        <v>22</v>
      </c>
      <c r="F241" s="232" t="s">
        <v>171</v>
      </c>
      <c r="G241" s="229"/>
      <c r="H241" s="233">
        <v>1539.546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161</v>
      </c>
      <c r="AU241" s="239" t="s">
        <v>87</v>
      </c>
      <c r="AV241" s="13" t="s">
        <v>159</v>
      </c>
      <c r="AW241" s="13" t="s">
        <v>42</v>
      </c>
      <c r="AX241" s="13" t="s">
        <v>24</v>
      </c>
      <c r="AY241" s="239" t="s">
        <v>152</v>
      </c>
    </row>
    <row r="242" spans="2:65" s="1" customFormat="1" ht="22.5" customHeight="1">
      <c r="B242" s="41"/>
      <c r="C242" s="257" t="s">
        <v>337</v>
      </c>
      <c r="D242" s="257" t="s">
        <v>293</v>
      </c>
      <c r="E242" s="258" t="s">
        <v>338</v>
      </c>
      <c r="F242" s="259" t="s">
        <v>339</v>
      </c>
      <c r="G242" s="260" t="s">
        <v>157</v>
      </c>
      <c r="H242" s="261">
        <v>1238.0899999999999</v>
      </c>
      <c r="I242" s="262"/>
      <c r="J242" s="263">
        <f>ROUND(I242*H242,2)</f>
        <v>0</v>
      </c>
      <c r="K242" s="259" t="s">
        <v>158</v>
      </c>
      <c r="L242" s="264"/>
      <c r="M242" s="265" t="s">
        <v>22</v>
      </c>
      <c r="N242" s="266" t="s">
        <v>49</v>
      </c>
      <c r="O242" s="42"/>
      <c r="P242" s="202">
        <f>O242*H242</f>
        <v>0</v>
      </c>
      <c r="Q242" s="202">
        <v>2.5500000000000002E-3</v>
      </c>
      <c r="R242" s="202">
        <f>Q242*H242</f>
        <v>3.1571294999999999</v>
      </c>
      <c r="S242" s="202">
        <v>0</v>
      </c>
      <c r="T242" s="203">
        <f>S242*H242</f>
        <v>0</v>
      </c>
      <c r="AR242" s="24" t="s">
        <v>204</v>
      </c>
      <c r="AT242" s="24" t="s">
        <v>293</v>
      </c>
      <c r="AU242" s="24" t="s">
        <v>87</v>
      </c>
      <c r="AY242" s="24" t="s">
        <v>152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159</v>
      </c>
      <c r="BM242" s="24" t="s">
        <v>340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341</v>
      </c>
      <c r="G243" s="218"/>
      <c r="H243" s="221">
        <v>1570.3309999999999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1" customFormat="1">
      <c r="B244" s="205"/>
      <c r="C244" s="206"/>
      <c r="D244" s="207" t="s">
        <v>161</v>
      </c>
      <c r="E244" s="208" t="s">
        <v>22</v>
      </c>
      <c r="F244" s="209" t="s">
        <v>342</v>
      </c>
      <c r="G244" s="206"/>
      <c r="H244" s="210" t="s">
        <v>22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161</v>
      </c>
      <c r="AU244" s="216" t="s">
        <v>87</v>
      </c>
      <c r="AV244" s="11" t="s">
        <v>24</v>
      </c>
      <c r="AW244" s="11" t="s">
        <v>42</v>
      </c>
      <c r="AX244" s="11" t="s">
        <v>78</v>
      </c>
      <c r="AY244" s="216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343</v>
      </c>
      <c r="G245" s="218"/>
      <c r="H245" s="221">
        <v>-332.24099999999999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3" customFormat="1">
      <c r="B246" s="228"/>
      <c r="C246" s="229"/>
      <c r="D246" s="230" t="s">
        <v>161</v>
      </c>
      <c r="E246" s="231" t="s">
        <v>22</v>
      </c>
      <c r="F246" s="232" t="s">
        <v>171</v>
      </c>
      <c r="G246" s="229"/>
      <c r="H246" s="233">
        <v>1238.0899999999999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161</v>
      </c>
      <c r="AU246" s="239" t="s">
        <v>87</v>
      </c>
      <c r="AV246" s="13" t="s">
        <v>159</v>
      </c>
      <c r="AW246" s="13" t="s">
        <v>42</v>
      </c>
      <c r="AX246" s="13" t="s">
        <v>24</v>
      </c>
      <c r="AY246" s="239" t="s">
        <v>152</v>
      </c>
    </row>
    <row r="247" spans="2:65" s="1" customFormat="1" ht="22.5" customHeight="1">
      <c r="B247" s="41"/>
      <c r="C247" s="257" t="s">
        <v>344</v>
      </c>
      <c r="D247" s="257" t="s">
        <v>293</v>
      </c>
      <c r="E247" s="258" t="s">
        <v>345</v>
      </c>
      <c r="F247" s="259" t="s">
        <v>346</v>
      </c>
      <c r="G247" s="260" t="s">
        <v>157</v>
      </c>
      <c r="H247" s="261">
        <v>332.24099999999999</v>
      </c>
      <c r="I247" s="262"/>
      <c r="J247" s="263">
        <f>ROUND(I247*H247,2)</f>
        <v>0</v>
      </c>
      <c r="K247" s="259" t="s">
        <v>158</v>
      </c>
      <c r="L247" s="264"/>
      <c r="M247" s="265" t="s">
        <v>22</v>
      </c>
      <c r="N247" s="266" t="s">
        <v>49</v>
      </c>
      <c r="O247" s="42"/>
      <c r="P247" s="202">
        <f>O247*H247</f>
        <v>0</v>
      </c>
      <c r="Q247" s="202">
        <v>4.1000000000000003E-3</v>
      </c>
      <c r="R247" s="202">
        <f>Q247*H247</f>
        <v>1.3621881</v>
      </c>
      <c r="S247" s="202">
        <v>0</v>
      </c>
      <c r="T247" s="203">
        <f>S247*H247</f>
        <v>0</v>
      </c>
      <c r="AR247" s="24" t="s">
        <v>204</v>
      </c>
      <c r="AT247" s="24" t="s">
        <v>293</v>
      </c>
      <c r="AU247" s="24" t="s">
        <v>87</v>
      </c>
      <c r="AY247" s="24" t="s">
        <v>152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4" t="s">
        <v>24</v>
      </c>
      <c r="BK247" s="204">
        <f>ROUND(I247*H247,2)</f>
        <v>0</v>
      </c>
      <c r="BL247" s="24" t="s">
        <v>159</v>
      </c>
      <c r="BM247" s="24" t="s">
        <v>347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348</v>
      </c>
      <c r="G248" s="218"/>
      <c r="H248" s="221">
        <v>259.46699999999998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1" customFormat="1">
      <c r="B249" s="205"/>
      <c r="C249" s="206"/>
      <c r="D249" s="207" t="s">
        <v>161</v>
      </c>
      <c r="E249" s="208" t="s">
        <v>22</v>
      </c>
      <c r="F249" s="209" t="s">
        <v>243</v>
      </c>
      <c r="G249" s="206"/>
      <c r="H249" s="210" t="s">
        <v>22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161</v>
      </c>
      <c r="AU249" s="216" t="s">
        <v>87</v>
      </c>
      <c r="AV249" s="11" t="s">
        <v>24</v>
      </c>
      <c r="AW249" s="11" t="s">
        <v>42</v>
      </c>
      <c r="AX249" s="11" t="s">
        <v>78</v>
      </c>
      <c r="AY249" s="216" t="s">
        <v>152</v>
      </c>
    </row>
    <row r="250" spans="2:65" s="12" customFormat="1">
      <c r="B250" s="217"/>
      <c r="C250" s="218"/>
      <c r="D250" s="207" t="s">
        <v>161</v>
      </c>
      <c r="E250" s="219" t="s">
        <v>22</v>
      </c>
      <c r="F250" s="220" t="s">
        <v>349</v>
      </c>
      <c r="G250" s="218"/>
      <c r="H250" s="221">
        <v>4.649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161</v>
      </c>
      <c r="AU250" s="227" t="s">
        <v>87</v>
      </c>
      <c r="AV250" s="12" t="s">
        <v>87</v>
      </c>
      <c r="AW250" s="12" t="s">
        <v>42</v>
      </c>
      <c r="AX250" s="12" t="s">
        <v>78</v>
      </c>
      <c r="AY250" s="227" t="s">
        <v>152</v>
      </c>
    </row>
    <row r="251" spans="2:65" s="14" customFormat="1">
      <c r="B251" s="243"/>
      <c r="C251" s="244"/>
      <c r="D251" s="207" t="s">
        <v>161</v>
      </c>
      <c r="E251" s="245" t="s">
        <v>22</v>
      </c>
      <c r="F251" s="246" t="s">
        <v>257</v>
      </c>
      <c r="G251" s="244"/>
      <c r="H251" s="247">
        <v>264.11599999999999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161</v>
      </c>
      <c r="AU251" s="253" t="s">
        <v>87</v>
      </c>
      <c r="AV251" s="14" t="s">
        <v>176</v>
      </c>
      <c r="AW251" s="14" t="s">
        <v>42</v>
      </c>
      <c r="AX251" s="14" t="s">
        <v>78</v>
      </c>
      <c r="AY251" s="253" t="s">
        <v>152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168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350</v>
      </c>
      <c r="G253" s="218"/>
      <c r="H253" s="221">
        <v>20.32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351</v>
      </c>
      <c r="G254" s="218"/>
      <c r="H254" s="221">
        <v>11.173999999999999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334</v>
      </c>
      <c r="G255" s="218"/>
      <c r="H255" s="221">
        <v>36.631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4" customFormat="1">
      <c r="B256" s="243"/>
      <c r="C256" s="244"/>
      <c r="D256" s="207" t="s">
        <v>161</v>
      </c>
      <c r="E256" s="245" t="s">
        <v>22</v>
      </c>
      <c r="F256" s="246" t="s">
        <v>257</v>
      </c>
      <c r="G256" s="244"/>
      <c r="H256" s="247">
        <v>68.125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161</v>
      </c>
      <c r="AU256" s="253" t="s">
        <v>87</v>
      </c>
      <c r="AV256" s="14" t="s">
        <v>176</v>
      </c>
      <c r="AW256" s="14" t="s">
        <v>42</v>
      </c>
      <c r="AX256" s="14" t="s">
        <v>78</v>
      </c>
      <c r="AY256" s="253" t="s">
        <v>152</v>
      </c>
    </row>
    <row r="257" spans="2:65" s="13" customFormat="1">
      <c r="B257" s="228"/>
      <c r="C257" s="229"/>
      <c r="D257" s="230" t="s">
        <v>161</v>
      </c>
      <c r="E257" s="231" t="s">
        <v>22</v>
      </c>
      <c r="F257" s="232" t="s">
        <v>171</v>
      </c>
      <c r="G257" s="229"/>
      <c r="H257" s="233">
        <v>332.24099999999999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161</v>
      </c>
      <c r="AU257" s="239" t="s">
        <v>87</v>
      </c>
      <c r="AV257" s="13" t="s">
        <v>159</v>
      </c>
      <c r="AW257" s="13" t="s">
        <v>42</v>
      </c>
      <c r="AX257" s="13" t="s">
        <v>24</v>
      </c>
      <c r="AY257" s="239" t="s">
        <v>152</v>
      </c>
    </row>
    <row r="258" spans="2:65" s="1" customFormat="1" ht="22.5" customHeight="1">
      <c r="B258" s="41"/>
      <c r="C258" s="193" t="s">
        <v>352</v>
      </c>
      <c r="D258" s="193" t="s">
        <v>154</v>
      </c>
      <c r="E258" s="194" t="s">
        <v>353</v>
      </c>
      <c r="F258" s="195" t="s">
        <v>354</v>
      </c>
      <c r="G258" s="196" t="s">
        <v>219</v>
      </c>
      <c r="H258" s="197">
        <v>39.771999999999998</v>
      </c>
      <c r="I258" s="198"/>
      <c r="J258" s="199">
        <f>ROUND(I258*H258,2)</f>
        <v>0</v>
      </c>
      <c r="K258" s="195" t="s">
        <v>158</v>
      </c>
      <c r="L258" s="61"/>
      <c r="M258" s="200" t="s">
        <v>22</v>
      </c>
      <c r="N258" s="201" t="s">
        <v>49</v>
      </c>
      <c r="O258" s="42"/>
      <c r="P258" s="202">
        <f>O258*H258</f>
        <v>0</v>
      </c>
      <c r="Q258" s="202">
        <v>1.6800000000000001E-3</v>
      </c>
      <c r="R258" s="202">
        <f>Q258*H258</f>
        <v>6.6816959999999995E-2</v>
      </c>
      <c r="S258" s="202">
        <v>0</v>
      </c>
      <c r="T258" s="203">
        <f>S258*H258</f>
        <v>0</v>
      </c>
      <c r="AR258" s="24" t="s">
        <v>159</v>
      </c>
      <c r="AT258" s="24" t="s">
        <v>154</v>
      </c>
      <c r="AU258" s="24" t="s">
        <v>87</v>
      </c>
      <c r="AY258" s="24" t="s">
        <v>152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159</v>
      </c>
      <c r="BM258" s="24" t="s">
        <v>355</v>
      </c>
    </row>
    <row r="259" spans="2:65" s="11" customFormat="1">
      <c r="B259" s="205"/>
      <c r="C259" s="206"/>
      <c r="D259" s="207" t="s">
        <v>161</v>
      </c>
      <c r="E259" s="208" t="s">
        <v>22</v>
      </c>
      <c r="F259" s="209" t="s">
        <v>356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65" s="12" customFormat="1">
      <c r="B260" s="217"/>
      <c r="C260" s="218"/>
      <c r="D260" s="230" t="s">
        <v>161</v>
      </c>
      <c r="E260" s="240" t="s">
        <v>22</v>
      </c>
      <c r="F260" s="241" t="s">
        <v>357</v>
      </c>
      <c r="G260" s="218"/>
      <c r="H260" s="242">
        <v>39.771999999999998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24</v>
      </c>
      <c r="AY260" s="227" t="s">
        <v>152</v>
      </c>
    </row>
    <row r="261" spans="2:65" s="1" customFormat="1" ht="22.5" customHeight="1">
      <c r="B261" s="41"/>
      <c r="C261" s="257" t="s">
        <v>358</v>
      </c>
      <c r="D261" s="257" t="s">
        <v>293</v>
      </c>
      <c r="E261" s="258" t="s">
        <v>359</v>
      </c>
      <c r="F261" s="259" t="s">
        <v>360</v>
      </c>
      <c r="G261" s="260" t="s">
        <v>157</v>
      </c>
      <c r="H261" s="261">
        <v>40.567</v>
      </c>
      <c r="I261" s="262"/>
      <c r="J261" s="263">
        <f>ROUND(I261*H261,2)</f>
        <v>0</v>
      </c>
      <c r="K261" s="259" t="s">
        <v>158</v>
      </c>
      <c r="L261" s="264"/>
      <c r="M261" s="265" t="s">
        <v>22</v>
      </c>
      <c r="N261" s="266" t="s">
        <v>49</v>
      </c>
      <c r="O261" s="42"/>
      <c r="P261" s="202">
        <f>O261*H261</f>
        <v>0</v>
      </c>
      <c r="Q261" s="202">
        <v>1.1999999999999999E-3</v>
      </c>
      <c r="R261" s="202">
        <f>Q261*H261</f>
        <v>4.8680399999999999E-2</v>
      </c>
      <c r="S261" s="202">
        <v>0</v>
      </c>
      <c r="T261" s="203">
        <f>S261*H261</f>
        <v>0</v>
      </c>
      <c r="AR261" s="24" t="s">
        <v>204</v>
      </c>
      <c r="AT261" s="24" t="s">
        <v>293</v>
      </c>
      <c r="AU261" s="24" t="s">
        <v>87</v>
      </c>
      <c r="AY261" s="24" t="s">
        <v>152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159</v>
      </c>
      <c r="BM261" s="24" t="s">
        <v>361</v>
      </c>
    </row>
    <row r="262" spans="2:65" s="12" customFormat="1">
      <c r="B262" s="217"/>
      <c r="C262" s="218"/>
      <c r="D262" s="230" t="s">
        <v>161</v>
      </c>
      <c r="E262" s="240" t="s">
        <v>22</v>
      </c>
      <c r="F262" s="241" t="s">
        <v>362</v>
      </c>
      <c r="G262" s="218"/>
      <c r="H262" s="242">
        <v>40.567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24</v>
      </c>
      <c r="AY262" s="227" t="s">
        <v>152</v>
      </c>
    </row>
    <row r="263" spans="2:65" s="1" customFormat="1" ht="31.5" customHeight="1">
      <c r="B263" s="41"/>
      <c r="C263" s="193" t="s">
        <v>363</v>
      </c>
      <c r="D263" s="193" t="s">
        <v>154</v>
      </c>
      <c r="E263" s="194" t="s">
        <v>364</v>
      </c>
      <c r="F263" s="195" t="s">
        <v>365</v>
      </c>
      <c r="G263" s="196" t="s">
        <v>157</v>
      </c>
      <c r="H263" s="197">
        <v>1539.54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49</v>
      </c>
      <c r="O263" s="42"/>
      <c r="P263" s="202">
        <f>O263*H263</f>
        <v>0</v>
      </c>
      <c r="Q263" s="202">
        <v>3.0000000000000001E-3</v>
      </c>
      <c r="R263" s="202">
        <f>Q263*H263</f>
        <v>4.6186199999999999</v>
      </c>
      <c r="S263" s="202">
        <v>0</v>
      </c>
      <c r="T263" s="203">
        <f>S263*H263</f>
        <v>0</v>
      </c>
      <c r="AR263" s="24" t="s">
        <v>159</v>
      </c>
      <c r="AT263" s="24" t="s">
        <v>154</v>
      </c>
      <c r="AU263" s="24" t="s">
        <v>87</v>
      </c>
      <c r="AY263" s="24" t="s">
        <v>152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24</v>
      </c>
      <c r="BK263" s="204">
        <f>ROUND(I263*H263,2)</f>
        <v>0</v>
      </c>
      <c r="BL263" s="24" t="s">
        <v>159</v>
      </c>
      <c r="BM263" s="24" t="s">
        <v>366</v>
      </c>
    </row>
    <row r="264" spans="2:65" s="1" customFormat="1" ht="31.5" customHeight="1">
      <c r="B264" s="41"/>
      <c r="C264" s="193" t="s">
        <v>367</v>
      </c>
      <c r="D264" s="193" t="s">
        <v>154</v>
      </c>
      <c r="E264" s="194" t="s">
        <v>368</v>
      </c>
      <c r="F264" s="195" t="s">
        <v>369</v>
      </c>
      <c r="G264" s="196" t="s">
        <v>157</v>
      </c>
      <c r="H264" s="197">
        <v>1539.54</v>
      </c>
      <c r="I264" s="198"/>
      <c r="J264" s="199">
        <f>ROUND(I264*H264,2)</f>
        <v>0</v>
      </c>
      <c r="K264" s="195" t="s">
        <v>158</v>
      </c>
      <c r="L264" s="61"/>
      <c r="M264" s="200" t="s">
        <v>22</v>
      </c>
      <c r="N264" s="201" t="s">
        <v>49</v>
      </c>
      <c r="O264" s="42"/>
      <c r="P264" s="202">
        <f>O264*H264</f>
        <v>0</v>
      </c>
      <c r="Q264" s="202">
        <v>6.0000000000000002E-5</v>
      </c>
      <c r="R264" s="202">
        <f>Q264*H264</f>
        <v>9.2372399999999993E-2</v>
      </c>
      <c r="S264" s="202">
        <v>0</v>
      </c>
      <c r="T264" s="203">
        <f>S264*H264</f>
        <v>0</v>
      </c>
      <c r="AR264" s="24" t="s">
        <v>159</v>
      </c>
      <c r="AT264" s="24" t="s">
        <v>154</v>
      </c>
      <c r="AU264" s="24" t="s">
        <v>87</v>
      </c>
      <c r="AY264" s="24" t="s">
        <v>152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159</v>
      </c>
      <c r="BM264" s="24" t="s">
        <v>370</v>
      </c>
    </row>
    <row r="265" spans="2:65" s="1" customFormat="1" ht="22.5" customHeight="1">
      <c r="B265" s="41"/>
      <c r="C265" s="193" t="s">
        <v>371</v>
      </c>
      <c r="D265" s="193" t="s">
        <v>154</v>
      </c>
      <c r="E265" s="194" t="s">
        <v>372</v>
      </c>
      <c r="F265" s="195" t="s">
        <v>373</v>
      </c>
      <c r="G265" s="196" t="s">
        <v>219</v>
      </c>
      <c r="H265" s="197">
        <v>197.30600000000001</v>
      </c>
      <c r="I265" s="198"/>
      <c r="J265" s="199">
        <f>ROUND(I265*H265,2)</f>
        <v>0</v>
      </c>
      <c r="K265" s="195" t="s">
        <v>158</v>
      </c>
      <c r="L265" s="61"/>
      <c r="M265" s="200" t="s">
        <v>22</v>
      </c>
      <c r="N265" s="201" t="s">
        <v>49</v>
      </c>
      <c r="O265" s="42"/>
      <c r="P265" s="202">
        <f>O265*H265</f>
        <v>0</v>
      </c>
      <c r="Q265" s="202">
        <v>6.0000000000000002E-5</v>
      </c>
      <c r="R265" s="202">
        <f>Q265*H265</f>
        <v>1.1838360000000001E-2</v>
      </c>
      <c r="S265" s="202">
        <v>0</v>
      </c>
      <c r="T265" s="203">
        <f>S265*H265</f>
        <v>0</v>
      </c>
      <c r="AR265" s="24" t="s">
        <v>159</v>
      </c>
      <c r="AT265" s="24" t="s">
        <v>154</v>
      </c>
      <c r="AU265" s="24" t="s">
        <v>87</v>
      </c>
      <c r="AY265" s="24" t="s">
        <v>152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159</v>
      </c>
      <c r="BM265" s="24" t="s">
        <v>374</v>
      </c>
    </row>
    <row r="266" spans="2:65" s="12" customFormat="1">
      <c r="B266" s="217"/>
      <c r="C266" s="218"/>
      <c r="D266" s="207" t="s">
        <v>161</v>
      </c>
      <c r="E266" s="219" t="s">
        <v>22</v>
      </c>
      <c r="F266" s="220" t="s">
        <v>375</v>
      </c>
      <c r="G266" s="218"/>
      <c r="H266" s="221">
        <v>135.06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65" s="12" customFormat="1">
      <c r="B267" s="217"/>
      <c r="C267" s="218"/>
      <c r="D267" s="207" t="s">
        <v>161</v>
      </c>
      <c r="E267" s="219" t="s">
        <v>22</v>
      </c>
      <c r="F267" s="220" t="s">
        <v>376</v>
      </c>
      <c r="G267" s="218"/>
      <c r="H267" s="221">
        <v>68.596000000000004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65" s="12" customFormat="1">
      <c r="B268" s="217"/>
      <c r="C268" s="218"/>
      <c r="D268" s="207" t="s">
        <v>161</v>
      </c>
      <c r="E268" s="219" t="s">
        <v>22</v>
      </c>
      <c r="F268" s="220" t="s">
        <v>377</v>
      </c>
      <c r="G268" s="218"/>
      <c r="H268" s="221">
        <v>-6.35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161</v>
      </c>
      <c r="AU268" s="227" t="s">
        <v>87</v>
      </c>
      <c r="AV268" s="12" t="s">
        <v>87</v>
      </c>
      <c r="AW268" s="12" t="s">
        <v>42</v>
      </c>
      <c r="AX268" s="12" t="s">
        <v>78</v>
      </c>
      <c r="AY268" s="227" t="s">
        <v>152</v>
      </c>
    </row>
    <row r="269" spans="2:65" s="13" customFormat="1">
      <c r="B269" s="228"/>
      <c r="C269" s="229"/>
      <c r="D269" s="230" t="s">
        <v>161</v>
      </c>
      <c r="E269" s="231" t="s">
        <v>22</v>
      </c>
      <c r="F269" s="232" t="s">
        <v>171</v>
      </c>
      <c r="G269" s="229"/>
      <c r="H269" s="233">
        <v>197.30600000000001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161</v>
      </c>
      <c r="AU269" s="239" t="s">
        <v>87</v>
      </c>
      <c r="AV269" s="13" t="s">
        <v>159</v>
      </c>
      <c r="AW269" s="13" t="s">
        <v>42</v>
      </c>
      <c r="AX269" s="13" t="s">
        <v>24</v>
      </c>
      <c r="AY269" s="239" t="s">
        <v>152</v>
      </c>
    </row>
    <row r="270" spans="2:65" s="1" customFormat="1" ht="22.5" customHeight="1">
      <c r="B270" s="41"/>
      <c r="C270" s="257" t="s">
        <v>378</v>
      </c>
      <c r="D270" s="257" t="s">
        <v>293</v>
      </c>
      <c r="E270" s="258" t="s">
        <v>379</v>
      </c>
      <c r="F270" s="259" t="s">
        <v>380</v>
      </c>
      <c r="G270" s="260" t="s">
        <v>219</v>
      </c>
      <c r="H270" s="261">
        <v>197.30600000000001</v>
      </c>
      <c r="I270" s="262"/>
      <c r="J270" s="263">
        <f>ROUND(I270*H270,2)</f>
        <v>0</v>
      </c>
      <c r="K270" s="259" t="s">
        <v>158</v>
      </c>
      <c r="L270" s="264"/>
      <c r="M270" s="265" t="s">
        <v>22</v>
      </c>
      <c r="N270" s="266" t="s">
        <v>49</v>
      </c>
      <c r="O270" s="42"/>
      <c r="P270" s="202">
        <f>O270*H270</f>
        <v>0</v>
      </c>
      <c r="Q270" s="202">
        <v>5.1999999999999995E-4</v>
      </c>
      <c r="R270" s="202">
        <f>Q270*H270</f>
        <v>0.10259912</v>
      </c>
      <c r="S270" s="202">
        <v>0</v>
      </c>
      <c r="T270" s="203">
        <f>S270*H270</f>
        <v>0</v>
      </c>
      <c r="AR270" s="24" t="s">
        <v>204</v>
      </c>
      <c r="AT270" s="24" t="s">
        <v>293</v>
      </c>
      <c r="AU270" s="24" t="s">
        <v>87</v>
      </c>
      <c r="AY270" s="24" t="s">
        <v>152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159</v>
      </c>
      <c r="BM270" s="24" t="s">
        <v>381</v>
      </c>
    </row>
    <row r="271" spans="2:65" s="1" customFormat="1" ht="22.5" customHeight="1">
      <c r="B271" s="41"/>
      <c r="C271" s="193" t="s">
        <v>382</v>
      </c>
      <c r="D271" s="193" t="s">
        <v>154</v>
      </c>
      <c r="E271" s="194" t="s">
        <v>383</v>
      </c>
      <c r="F271" s="195" t="s">
        <v>384</v>
      </c>
      <c r="G271" s="196" t="s">
        <v>219</v>
      </c>
      <c r="H271" s="197">
        <v>1074.5150000000001</v>
      </c>
      <c r="I271" s="198"/>
      <c r="J271" s="199">
        <f>ROUND(I271*H271,2)</f>
        <v>0</v>
      </c>
      <c r="K271" s="195" t="s">
        <v>158</v>
      </c>
      <c r="L271" s="61"/>
      <c r="M271" s="200" t="s">
        <v>22</v>
      </c>
      <c r="N271" s="201" t="s">
        <v>49</v>
      </c>
      <c r="O271" s="42"/>
      <c r="P271" s="202">
        <f>O271*H271</f>
        <v>0</v>
      </c>
      <c r="Q271" s="202">
        <v>2.5000000000000001E-4</v>
      </c>
      <c r="R271" s="202">
        <f>Q271*H271</f>
        <v>0.26862875000000003</v>
      </c>
      <c r="S271" s="202">
        <v>0</v>
      </c>
      <c r="T271" s="203">
        <f>S271*H271</f>
        <v>0</v>
      </c>
      <c r="AR271" s="24" t="s">
        <v>159</v>
      </c>
      <c r="AT271" s="24" t="s">
        <v>154</v>
      </c>
      <c r="AU271" s="24" t="s">
        <v>87</v>
      </c>
      <c r="AY271" s="24" t="s">
        <v>152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159</v>
      </c>
      <c r="BM271" s="24" t="s">
        <v>385</v>
      </c>
    </row>
    <row r="272" spans="2:65" s="11" customFormat="1">
      <c r="B272" s="205"/>
      <c r="C272" s="206"/>
      <c r="D272" s="207" t="s">
        <v>161</v>
      </c>
      <c r="E272" s="208" t="s">
        <v>22</v>
      </c>
      <c r="F272" s="209" t="s">
        <v>386</v>
      </c>
      <c r="G272" s="206"/>
      <c r="H272" s="210" t="s">
        <v>22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161</v>
      </c>
      <c r="AU272" s="216" t="s">
        <v>87</v>
      </c>
      <c r="AV272" s="11" t="s">
        <v>24</v>
      </c>
      <c r="AW272" s="11" t="s">
        <v>42</v>
      </c>
      <c r="AX272" s="11" t="s">
        <v>78</v>
      </c>
      <c r="AY272" s="216" t="s">
        <v>152</v>
      </c>
    </row>
    <row r="273" spans="2:51" s="11" customFormat="1">
      <c r="B273" s="205"/>
      <c r="C273" s="206"/>
      <c r="D273" s="207" t="s">
        <v>161</v>
      </c>
      <c r="E273" s="208" t="s">
        <v>22</v>
      </c>
      <c r="F273" s="209" t="s">
        <v>243</v>
      </c>
      <c r="G273" s="206"/>
      <c r="H273" s="210" t="s">
        <v>22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161</v>
      </c>
      <c r="AU273" s="216" t="s">
        <v>87</v>
      </c>
      <c r="AV273" s="11" t="s">
        <v>24</v>
      </c>
      <c r="AW273" s="11" t="s">
        <v>42</v>
      </c>
      <c r="AX273" s="11" t="s">
        <v>78</v>
      </c>
      <c r="AY273" s="216" t="s">
        <v>152</v>
      </c>
    </row>
    <row r="274" spans="2:51" s="12" customFormat="1">
      <c r="B274" s="217"/>
      <c r="C274" s="218"/>
      <c r="D274" s="207" t="s">
        <v>161</v>
      </c>
      <c r="E274" s="219" t="s">
        <v>22</v>
      </c>
      <c r="F274" s="220" t="s">
        <v>244</v>
      </c>
      <c r="G274" s="218"/>
      <c r="H274" s="221">
        <v>12.84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51" s="11" customFormat="1">
      <c r="B275" s="205"/>
      <c r="C275" s="206"/>
      <c r="D275" s="207" t="s">
        <v>161</v>
      </c>
      <c r="E275" s="208" t="s">
        <v>22</v>
      </c>
      <c r="F275" s="209" t="s">
        <v>162</v>
      </c>
      <c r="G275" s="206"/>
      <c r="H275" s="210" t="s">
        <v>22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161</v>
      </c>
      <c r="AU275" s="216" t="s">
        <v>87</v>
      </c>
      <c r="AV275" s="11" t="s">
        <v>24</v>
      </c>
      <c r="AW275" s="11" t="s">
        <v>42</v>
      </c>
      <c r="AX275" s="11" t="s">
        <v>78</v>
      </c>
      <c r="AY275" s="216" t="s">
        <v>152</v>
      </c>
    </row>
    <row r="276" spans="2:51" s="12" customFormat="1">
      <c r="B276" s="217"/>
      <c r="C276" s="218"/>
      <c r="D276" s="207" t="s">
        <v>161</v>
      </c>
      <c r="E276" s="219" t="s">
        <v>22</v>
      </c>
      <c r="F276" s="220" t="s">
        <v>245</v>
      </c>
      <c r="G276" s="218"/>
      <c r="H276" s="221">
        <v>42.9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161</v>
      </c>
      <c r="AU276" s="227" t="s">
        <v>87</v>
      </c>
      <c r="AV276" s="12" t="s">
        <v>87</v>
      </c>
      <c r="AW276" s="12" t="s">
        <v>42</v>
      </c>
      <c r="AX276" s="12" t="s">
        <v>78</v>
      </c>
      <c r="AY276" s="227" t="s">
        <v>152</v>
      </c>
    </row>
    <row r="277" spans="2:51" s="12" customFormat="1">
      <c r="B277" s="217"/>
      <c r="C277" s="218"/>
      <c r="D277" s="207" t="s">
        <v>161</v>
      </c>
      <c r="E277" s="219" t="s">
        <v>22</v>
      </c>
      <c r="F277" s="220" t="s">
        <v>246</v>
      </c>
      <c r="G277" s="218"/>
      <c r="H277" s="221">
        <v>12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161</v>
      </c>
      <c r="AU277" s="227" t="s">
        <v>87</v>
      </c>
      <c r="AV277" s="12" t="s">
        <v>87</v>
      </c>
      <c r="AW277" s="12" t="s">
        <v>42</v>
      </c>
      <c r="AX277" s="12" t="s">
        <v>78</v>
      </c>
      <c r="AY277" s="227" t="s">
        <v>152</v>
      </c>
    </row>
    <row r="278" spans="2:51" s="12" customFormat="1">
      <c r="B278" s="217"/>
      <c r="C278" s="218"/>
      <c r="D278" s="207" t="s">
        <v>161</v>
      </c>
      <c r="E278" s="219" t="s">
        <v>22</v>
      </c>
      <c r="F278" s="220" t="s">
        <v>247</v>
      </c>
      <c r="G278" s="218"/>
      <c r="H278" s="221">
        <v>28.8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51" s="12" customFormat="1">
      <c r="B279" s="217"/>
      <c r="C279" s="218"/>
      <c r="D279" s="207" t="s">
        <v>161</v>
      </c>
      <c r="E279" s="219" t="s">
        <v>22</v>
      </c>
      <c r="F279" s="220" t="s">
        <v>248</v>
      </c>
      <c r="G279" s="218"/>
      <c r="H279" s="221">
        <v>6.6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51" s="12" customFormat="1">
      <c r="B280" s="217"/>
      <c r="C280" s="218"/>
      <c r="D280" s="207" t="s">
        <v>161</v>
      </c>
      <c r="E280" s="219" t="s">
        <v>22</v>
      </c>
      <c r="F280" s="220" t="s">
        <v>249</v>
      </c>
      <c r="G280" s="218"/>
      <c r="H280" s="221">
        <v>119.7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51" s="12" customFormat="1">
      <c r="B281" s="217"/>
      <c r="C281" s="218"/>
      <c r="D281" s="207" t="s">
        <v>161</v>
      </c>
      <c r="E281" s="219" t="s">
        <v>22</v>
      </c>
      <c r="F281" s="220" t="s">
        <v>250</v>
      </c>
      <c r="G281" s="218"/>
      <c r="H281" s="221">
        <v>31.5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51" s="11" customFormat="1">
      <c r="B282" s="205"/>
      <c r="C282" s="206"/>
      <c r="D282" s="207" t="s">
        <v>161</v>
      </c>
      <c r="E282" s="208" t="s">
        <v>22</v>
      </c>
      <c r="F282" s="209" t="s">
        <v>164</v>
      </c>
      <c r="G282" s="206"/>
      <c r="H282" s="210" t="s">
        <v>22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161</v>
      </c>
      <c r="AU282" s="216" t="s">
        <v>87</v>
      </c>
      <c r="AV282" s="11" t="s">
        <v>24</v>
      </c>
      <c r="AW282" s="11" t="s">
        <v>42</v>
      </c>
      <c r="AX282" s="11" t="s">
        <v>78</v>
      </c>
      <c r="AY282" s="216" t="s">
        <v>152</v>
      </c>
    </row>
    <row r="283" spans="2:51" s="12" customFormat="1">
      <c r="B283" s="217"/>
      <c r="C283" s="218"/>
      <c r="D283" s="207" t="s">
        <v>161</v>
      </c>
      <c r="E283" s="219" t="s">
        <v>22</v>
      </c>
      <c r="F283" s="220" t="s">
        <v>251</v>
      </c>
      <c r="G283" s="218"/>
      <c r="H283" s="221">
        <v>32.4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161</v>
      </c>
      <c r="AU283" s="227" t="s">
        <v>87</v>
      </c>
      <c r="AV283" s="12" t="s">
        <v>87</v>
      </c>
      <c r="AW283" s="12" t="s">
        <v>42</v>
      </c>
      <c r="AX283" s="12" t="s">
        <v>78</v>
      </c>
      <c r="AY283" s="227" t="s">
        <v>152</v>
      </c>
    </row>
    <row r="284" spans="2:51" s="12" customFormat="1">
      <c r="B284" s="217"/>
      <c r="C284" s="218"/>
      <c r="D284" s="207" t="s">
        <v>161</v>
      </c>
      <c r="E284" s="219" t="s">
        <v>22</v>
      </c>
      <c r="F284" s="220" t="s">
        <v>252</v>
      </c>
      <c r="G284" s="218"/>
      <c r="H284" s="221">
        <v>7.8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161</v>
      </c>
      <c r="AU284" s="227" t="s">
        <v>87</v>
      </c>
      <c r="AV284" s="12" t="s">
        <v>87</v>
      </c>
      <c r="AW284" s="12" t="s">
        <v>42</v>
      </c>
      <c r="AX284" s="12" t="s">
        <v>78</v>
      </c>
      <c r="AY284" s="227" t="s">
        <v>152</v>
      </c>
    </row>
    <row r="285" spans="2:51" s="12" customFormat="1">
      <c r="B285" s="217"/>
      <c r="C285" s="218"/>
      <c r="D285" s="207" t="s">
        <v>161</v>
      </c>
      <c r="E285" s="219" t="s">
        <v>22</v>
      </c>
      <c r="F285" s="220" t="s">
        <v>253</v>
      </c>
      <c r="G285" s="218"/>
      <c r="H285" s="221">
        <v>25.2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78</v>
      </c>
      <c r="AY285" s="227" t="s">
        <v>152</v>
      </c>
    </row>
    <row r="286" spans="2:51" s="11" customFormat="1">
      <c r="B286" s="205"/>
      <c r="C286" s="206"/>
      <c r="D286" s="207" t="s">
        <v>161</v>
      </c>
      <c r="E286" s="208" t="s">
        <v>22</v>
      </c>
      <c r="F286" s="209" t="s">
        <v>166</v>
      </c>
      <c r="G286" s="206"/>
      <c r="H286" s="210" t="s">
        <v>22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161</v>
      </c>
      <c r="AU286" s="216" t="s">
        <v>87</v>
      </c>
      <c r="AV286" s="11" t="s">
        <v>24</v>
      </c>
      <c r="AW286" s="11" t="s">
        <v>42</v>
      </c>
      <c r="AX286" s="11" t="s">
        <v>78</v>
      </c>
      <c r="AY286" s="216" t="s">
        <v>152</v>
      </c>
    </row>
    <row r="287" spans="2:51" s="12" customFormat="1">
      <c r="B287" s="217"/>
      <c r="C287" s="218"/>
      <c r="D287" s="207" t="s">
        <v>161</v>
      </c>
      <c r="E287" s="219" t="s">
        <v>22</v>
      </c>
      <c r="F287" s="220" t="s">
        <v>254</v>
      </c>
      <c r="G287" s="218"/>
      <c r="H287" s="221">
        <v>46.2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51" s="12" customFormat="1">
      <c r="B288" s="217"/>
      <c r="C288" s="218"/>
      <c r="D288" s="207" t="s">
        <v>161</v>
      </c>
      <c r="E288" s="219" t="s">
        <v>22</v>
      </c>
      <c r="F288" s="220" t="s">
        <v>255</v>
      </c>
      <c r="G288" s="218"/>
      <c r="H288" s="221">
        <v>214.2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161</v>
      </c>
      <c r="AU288" s="227" t="s">
        <v>87</v>
      </c>
      <c r="AV288" s="12" t="s">
        <v>87</v>
      </c>
      <c r="AW288" s="12" t="s">
        <v>42</v>
      </c>
      <c r="AX288" s="12" t="s">
        <v>78</v>
      </c>
      <c r="AY288" s="227" t="s">
        <v>152</v>
      </c>
    </row>
    <row r="289" spans="2:51" s="12" customFormat="1">
      <c r="B289" s="217"/>
      <c r="C289" s="218"/>
      <c r="D289" s="207" t="s">
        <v>161</v>
      </c>
      <c r="E289" s="219" t="s">
        <v>22</v>
      </c>
      <c r="F289" s="220" t="s">
        <v>387</v>
      </c>
      <c r="G289" s="218"/>
      <c r="H289" s="221">
        <v>11.4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51" s="14" customFormat="1">
      <c r="B290" s="243"/>
      <c r="C290" s="244"/>
      <c r="D290" s="207" t="s">
        <v>161</v>
      </c>
      <c r="E290" s="245" t="s">
        <v>22</v>
      </c>
      <c r="F290" s="246" t="s">
        <v>257</v>
      </c>
      <c r="G290" s="244"/>
      <c r="H290" s="247">
        <v>591.54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161</v>
      </c>
      <c r="AU290" s="253" t="s">
        <v>87</v>
      </c>
      <c r="AV290" s="14" t="s">
        <v>176</v>
      </c>
      <c r="AW290" s="14" t="s">
        <v>42</v>
      </c>
      <c r="AX290" s="14" t="s">
        <v>78</v>
      </c>
      <c r="AY290" s="253" t="s">
        <v>152</v>
      </c>
    </row>
    <row r="291" spans="2:51" s="11" customFormat="1">
      <c r="B291" s="205"/>
      <c r="C291" s="206"/>
      <c r="D291" s="207" t="s">
        <v>161</v>
      </c>
      <c r="E291" s="208" t="s">
        <v>22</v>
      </c>
      <c r="F291" s="209" t="s">
        <v>258</v>
      </c>
      <c r="G291" s="206"/>
      <c r="H291" s="210" t="s">
        <v>22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161</v>
      </c>
      <c r="AU291" s="216" t="s">
        <v>87</v>
      </c>
      <c r="AV291" s="11" t="s">
        <v>24</v>
      </c>
      <c r="AW291" s="11" t="s">
        <v>42</v>
      </c>
      <c r="AX291" s="11" t="s">
        <v>78</v>
      </c>
      <c r="AY291" s="216" t="s">
        <v>152</v>
      </c>
    </row>
    <row r="292" spans="2:51" s="12" customFormat="1">
      <c r="B292" s="217"/>
      <c r="C292" s="218"/>
      <c r="D292" s="207" t="s">
        <v>161</v>
      </c>
      <c r="E292" s="219" t="s">
        <v>22</v>
      </c>
      <c r="F292" s="220" t="s">
        <v>259</v>
      </c>
      <c r="G292" s="218"/>
      <c r="H292" s="221">
        <v>76.5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161</v>
      </c>
      <c r="AU292" s="227" t="s">
        <v>87</v>
      </c>
      <c r="AV292" s="12" t="s">
        <v>87</v>
      </c>
      <c r="AW292" s="12" t="s">
        <v>42</v>
      </c>
      <c r="AX292" s="12" t="s">
        <v>78</v>
      </c>
      <c r="AY292" s="227" t="s">
        <v>152</v>
      </c>
    </row>
    <row r="293" spans="2:51" s="11" customFormat="1">
      <c r="B293" s="205"/>
      <c r="C293" s="206"/>
      <c r="D293" s="207" t="s">
        <v>161</v>
      </c>
      <c r="E293" s="208" t="s">
        <v>22</v>
      </c>
      <c r="F293" s="209" t="s">
        <v>388</v>
      </c>
      <c r="G293" s="206"/>
      <c r="H293" s="210" t="s">
        <v>22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161</v>
      </c>
      <c r="AU293" s="216" t="s">
        <v>87</v>
      </c>
      <c r="AV293" s="11" t="s">
        <v>24</v>
      </c>
      <c r="AW293" s="11" t="s">
        <v>42</v>
      </c>
      <c r="AX293" s="11" t="s">
        <v>78</v>
      </c>
      <c r="AY293" s="216" t="s">
        <v>152</v>
      </c>
    </row>
    <row r="294" spans="2:51" s="12" customFormat="1">
      <c r="B294" s="217"/>
      <c r="C294" s="218"/>
      <c r="D294" s="207" t="s">
        <v>161</v>
      </c>
      <c r="E294" s="219" t="s">
        <v>22</v>
      </c>
      <c r="F294" s="220" t="s">
        <v>389</v>
      </c>
      <c r="G294" s="218"/>
      <c r="H294" s="221">
        <v>11.2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161</v>
      </c>
      <c r="AU294" s="227" t="s">
        <v>87</v>
      </c>
      <c r="AV294" s="12" t="s">
        <v>87</v>
      </c>
      <c r="AW294" s="12" t="s">
        <v>42</v>
      </c>
      <c r="AX294" s="12" t="s">
        <v>78</v>
      </c>
      <c r="AY294" s="227" t="s">
        <v>152</v>
      </c>
    </row>
    <row r="295" spans="2:51" s="14" customFormat="1">
      <c r="B295" s="243"/>
      <c r="C295" s="244"/>
      <c r="D295" s="207" t="s">
        <v>161</v>
      </c>
      <c r="E295" s="245" t="s">
        <v>22</v>
      </c>
      <c r="F295" s="246" t="s">
        <v>257</v>
      </c>
      <c r="G295" s="244"/>
      <c r="H295" s="247">
        <v>87.7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161</v>
      </c>
      <c r="AU295" s="253" t="s">
        <v>87</v>
      </c>
      <c r="AV295" s="14" t="s">
        <v>176</v>
      </c>
      <c r="AW295" s="14" t="s">
        <v>42</v>
      </c>
      <c r="AX295" s="14" t="s">
        <v>78</v>
      </c>
      <c r="AY295" s="253" t="s">
        <v>152</v>
      </c>
    </row>
    <row r="296" spans="2:51" s="11" customFormat="1">
      <c r="B296" s="205"/>
      <c r="C296" s="206"/>
      <c r="D296" s="207" t="s">
        <v>161</v>
      </c>
      <c r="E296" s="208" t="s">
        <v>22</v>
      </c>
      <c r="F296" s="209" t="s">
        <v>390</v>
      </c>
      <c r="G296" s="206"/>
      <c r="H296" s="210" t="s">
        <v>22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161</v>
      </c>
      <c r="AU296" s="216" t="s">
        <v>87</v>
      </c>
      <c r="AV296" s="11" t="s">
        <v>24</v>
      </c>
      <c r="AW296" s="11" t="s">
        <v>42</v>
      </c>
      <c r="AX296" s="11" t="s">
        <v>78</v>
      </c>
      <c r="AY296" s="216" t="s">
        <v>152</v>
      </c>
    </row>
    <row r="297" spans="2:51" s="12" customFormat="1">
      <c r="B297" s="217"/>
      <c r="C297" s="218"/>
      <c r="D297" s="207" t="s">
        <v>161</v>
      </c>
      <c r="E297" s="219" t="s">
        <v>22</v>
      </c>
      <c r="F297" s="220" t="s">
        <v>391</v>
      </c>
      <c r="G297" s="218"/>
      <c r="H297" s="221">
        <v>241.04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161</v>
      </c>
      <c r="AU297" s="227" t="s">
        <v>87</v>
      </c>
      <c r="AV297" s="12" t="s">
        <v>87</v>
      </c>
      <c r="AW297" s="12" t="s">
        <v>42</v>
      </c>
      <c r="AX297" s="12" t="s">
        <v>78</v>
      </c>
      <c r="AY297" s="227" t="s">
        <v>152</v>
      </c>
    </row>
    <row r="298" spans="2:51" s="14" customFormat="1">
      <c r="B298" s="243"/>
      <c r="C298" s="244"/>
      <c r="D298" s="207" t="s">
        <v>161</v>
      </c>
      <c r="E298" s="245" t="s">
        <v>22</v>
      </c>
      <c r="F298" s="246" t="s">
        <v>257</v>
      </c>
      <c r="G298" s="244"/>
      <c r="H298" s="247">
        <v>241.04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161</v>
      </c>
      <c r="AU298" s="253" t="s">
        <v>87</v>
      </c>
      <c r="AV298" s="14" t="s">
        <v>176</v>
      </c>
      <c r="AW298" s="14" t="s">
        <v>42</v>
      </c>
      <c r="AX298" s="14" t="s">
        <v>78</v>
      </c>
      <c r="AY298" s="253" t="s">
        <v>152</v>
      </c>
    </row>
    <row r="299" spans="2:51" s="11" customFormat="1">
      <c r="B299" s="205"/>
      <c r="C299" s="206"/>
      <c r="D299" s="207" t="s">
        <v>161</v>
      </c>
      <c r="E299" s="208" t="s">
        <v>22</v>
      </c>
      <c r="F299" s="209" t="s">
        <v>260</v>
      </c>
      <c r="G299" s="206"/>
      <c r="H299" s="210" t="s">
        <v>22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161</v>
      </c>
      <c r="AU299" s="216" t="s">
        <v>87</v>
      </c>
      <c r="AV299" s="11" t="s">
        <v>24</v>
      </c>
      <c r="AW299" s="11" t="s">
        <v>42</v>
      </c>
      <c r="AX299" s="11" t="s">
        <v>78</v>
      </c>
      <c r="AY299" s="216" t="s">
        <v>152</v>
      </c>
    </row>
    <row r="300" spans="2:51" s="12" customFormat="1">
      <c r="B300" s="217"/>
      <c r="C300" s="218"/>
      <c r="D300" s="207" t="s">
        <v>161</v>
      </c>
      <c r="E300" s="219" t="s">
        <v>22</v>
      </c>
      <c r="F300" s="220" t="s">
        <v>261</v>
      </c>
      <c r="G300" s="218"/>
      <c r="H300" s="221">
        <v>15.7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161</v>
      </c>
      <c r="AU300" s="227" t="s">
        <v>87</v>
      </c>
      <c r="AV300" s="12" t="s">
        <v>87</v>
      </c>
      <c r="AW300" s="12" t="s">
        <v>42</v>
      </c>
      <c r="AX300" s="12" t="s">
        <v>78</v>
      </c>
      <c r="AY300" s="227" t="s">
        <v>152</v>
      </c>
    </row>
    <row r="301" spans="2:51" s="12" customFormat="1">
      <c r="B301" s="217"/>
      <c r="C301" s="218"/>
      <c r="D301" s="207" t="s">
        <v>161</v>
      </c>
      <c r="E301" s="219" t="s">
        <v>22</v>
      </c>
      <c r="F301" s="220" t="s">
        <v>262</v>
      </c>
      <c r="G301" s="218"/>
      <c r="H301" s="221">
        <v>14.5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161</v>
      </c>
      <c r="AU301" s="227" t="s">
        <v>87</v>
      </c>
      <c r="AV301" s="12" t="s">
        <v>87</v>
      </c>
      <c r="AW301" s="12" t="s">
        <v>42</v>
      </c>
      <c r="AX301" s="12" t="s">
        <v>78</v>
      </c>
      <c r="AY301" s="227" t="s">
        <v>152</v>
      </c>
    </row>
    <row r="302" spans="2:51" s="12" customFormat="1">
      <c r="B302" s="217"/>
      <c r="C302" s="218"/>
      <c r="D302" s="207" t="s">
        <v>161</v>
      </c>
      <c r="E302" s="219" t="s">
        <v>22</v>
      </c>
      <c r="F302" s="220" t="s">
        <v>263</v>
      </c>
      <c r="G302" s="218"/>
      <c r="H302" s="221">
        <v>6.25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161</v>
      </c>
      <c r="AU302" s="227" t="s">
        <v>87</v>
      </c>
      <c r="AV302" s="12" t="s">
        <v>87</v>
      </c>
      <c r="AW302" s="12" t="s">
        <v>42</v>
      </c>
      <c r="AX302" s="12" t="s">
        <v>78</v>
      </c>
      <c r="AY302" s="227" t="s">
        <v>152</v>
      </c>
    </row>
    <row r="303" spans="2:51" s="12" customFormat="1">
      <c r="B303" s="217"/>
      <c r="C303" s="218"/>
      <c r="D303" s="207" t="s">
        <v>161</v>
      </c>
      <c r="E303" s="219" t="s">
        <v>22</v>
      </c>
      <c r="F303" s="220" t="s">
        <v>264</v>
      </c>
      <c r="G303" s="218"/>
      <c r="H303" s="221">
        <v>6.22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78</v>
      </c>
      <c r="AY303" s="227" t="s">
        <v>152</v>
      </c>
    </row>
    <row r="304" spans="2:51" s="14" customFormat="1">
      <c r="B304" s="243"/>
      <c r="C304" s="244"/>
      <c r="D304" s="207" t="s">
        <v>161</v>
      </c>
      <c r="E304" s="245" t="s">
        <v>22</v>
      </c>
      <c r="F304" s="246" t="s">
        <v>257</v>
      </c>
      <c r="G304" s="244"/>
      <c r="H304" s="247">
        <v>42.67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161</v>
      </c>
      <c r="AU304" s="253" t="s">
        <v>87</v>
      </c>
      <c r="AV304" s="14" t="s">
        <v>176</v>
      </c>
      <c r="AW304" s="14" t="s">
        <v>42</v>
      </c>
      <c r="AX304" s="14" t="s">
        <v>78</v>
      </c>
      <c r="AY304" s="253" t="s">
        <v>152</v>
      </c>
    </row>
    <row r="305" spans="2:65" s="11" customFormat="1">
      <c r="B305" s="205"/>
      <c r="C305" s="206"/>
      <c r="D305" s="207" t="s">
        <v>161</v>
      </c>
      <c r="E305" s="208" t="s">
        <v>22</v>
      </c>
      <c r="F305" s="209" t="s">
        <v>392</v>
      </c>
      <c r="G305" s="206"/>
      <c r="H305" s="210" t="s">
        <v>22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161</v>
      </c>
      <c r="AU305" s="216" t="s">
        <v>87</v>
      </c>
      <c r="AV305" s="11" t="s">
        <v>24</v>
      </c>
      <c r="AW305" s="11" t="s">
        <v>42</v>
      </c>
      <c r="AX305" s="11" t="s">
        <v>78</v>
      </c>
      <c r="AY305" s="216" t="s">
        <v>152</v>
      </c>
    </row>
    <row r="306" spans="2:65" s="12" customFormat="1">
      <c r="B306" s="217"/>
      <c r="C306" s="218"/>
      <c r="D306" s="207" t="s">
        <v>161</v>
      </c>
      <c r="E306" s="219" t="s">
        <v>22</v>
      </c>
      <c r="F306" s="220" t="s">
        <v>393</v>
      </c>
      <c r="G306" s="218"/>
      <c r="H306" s="221">
        <v>91.4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161</v>
      </c>
      <c r="AU306" s="227" t="s">
        <v>87</v>
      </c>
      <c r="AV306" s="12" t="s">
        <v>87</v>
      </c>
      <c r="AW306" s="12" t="s">
        <v>42</v>
      </c>
      <c r="AX306" s="12" t="s">
        <v>78</v>
      </c>
      <c r="AY306" s="227" t="s">
        <v>152</v>
      </c>
    </row>
    <row r="307" spans="2:65" s="12" customFormat="1">
      <c r="B307" s="217"/>
      <c r="C307" s="218"/>
      <c r="D307" s="207" t="s">
        <v>161</v>
      </c>
      <c r="E307" s="219" t="s">
        <v>22</v>
      </c>
      <c r="F307" s="220" t="s">
        <v>394</v>
      </c>
      <c r="G307" s="218"/>
      <c r="H307" s="221">
        <v>6.1429999999999998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78</v>
      </c>
      <c r="AY307" s="227" t="s">
        <v>152</v>
      </c>
    </row>
    <row r="308" spans="2:65" s="11" customFormat="1">
      <c r="B308" s="205"/>
      <c r="C308" s="206"/>
      <c r="D308" s="207" t="s">
        <v>161</v>
      </c>
      <c r="E308" s="208" t="s">
        <v>22</v>
      </c>
      <c r="F308" s="209" t="s">
        <v>168</v>
      </c>
      <c r="G308" s="206"/>
      <c r="H308" s="210" t="s">
        <v>22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161</v>
      </c>
      <c r="AU308" s="216" t="s">
        <v>87</v>
      </c>
      <c r="AV308" s="11" t="s">
        <v>24</v>
      </c>
      <c r="AW308" s="11" t="s">
        <v>42</v>
      </c>
      <c r="AX308" s="11" t="s">
        <v>78</v>
      </c>
      <c r="AY308" s="216" t="s">
        <v>152</v>
      </c>
    </row>
    <row r="309" spans="2:65" s="12" customFormat="1">
      <c r="B309" s="217"/>
      <c r="C309" s="218"/>
      <c r="D309" s="207" t="s">
        <v>161</v>
      </c>
      <c r="E309" s="219" t="s">
        <v>22</v>
      </c>
      <c r="F309" s="220" t="s">
        <v>395</v>
      </c>
      <c r="G309" s="218"/>
      <c r="H309" s="221">
        <v>4.6719999999999997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161</v>
      </c>
      <c r="AU309" s="227" t="s">
        <v>87</v>
      </c>
      <c r="AV309" s="12" t="s">
        <v>87</v>
      </c>
      <c r="AW309" s="12" t="s">
        <v>42</v>
      </c>
      <c r="AX309" s="12" t="s">
        <v>78</v>
      </c>
      <c r="AY309" s="227" t="s">
        <v>152</v>
      </c>
    </row>
    <row r="310" spans="2:65" s="14" customFormat="1">
      <c r="B310" s="243"/>
      <c r="C310" s="244"/>
      <c r="D310" s="207" t="s">
        <v>161</v>
      </c>
      <c r="E310" s="245" t="s">
        <v>22</v>
      </c>
      <c r="F310" s="246" t="s">
        <v>257</v>
      </c>
      <c r="G310" s="244"/>
      <c r="H310" s="247">
        <v>102.215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161</v>
      </c>
      <c r="AU310" s="253" t="s">
        <v>87</v>
      </c>
      <c r="AV310" s="14" t="s">
        <v>176</v>
      </c>
      <c r="AW310" s="14" t="s">
        <v>42</v>
      </c>
      <c r="AX310" s="14" t="s">
        <v>78</v>
      </c>
      <c r="AY310" s="253" t="s">
        <v>152</v>
      </c>
    </row>
    <row r="311" spans="2:65" s="11" customFormat="1">
      <c r="B311" s="205"/>
      <c r="C311" s="206"/>
      <c r="D311" s="207" t="s">
        <v>161</v>
      </c>
      <c r="E311" s="208" t="s">
        <v>22</v>
      </c>
      <c r="F311" s="209" t="s">
        <v>396</v>
      </c>
      <c r="G311" s="206"/>
      <c r="H311" s="210" t="s">
        <v>22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161</v>
      </c>
      <c r="AU311" s="216" t="s">
        <v>87</v>
      </c>
      <c r="AV311" s="11" t="s">
        <v>24</v>
      </c>
      <c r="AW311" s="11" t="s">
        <v>42</v>
      </c>
      <c r="AX311" s="11" t="s">
        <v>78</v>
      </c>
      <c r="AY311" s="216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397</v>
      </c>
      <c r="G312" s="218"/>
      <c r="H312" s="221">
        <v>9.35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3" customFormat="1">
      <c r="B313" s="228"/>
      <c r="C313" s="229"/>
      <c r="D313" s="230" t="s">
        <v>161</v>
      </c>
      <c r="E313" s="231" t="s">
        <v>22</v>
      </c>
      <c r="F313" s="232" t="s">
        <v>171</v>
      </c>
      <c r="G313" s="229"/>
      <c r="H313" s="233">
        <v>1074.5150000000001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161</v>
      </c>
      <c r="AU313" s="239" t="s">
        <v>87</v>
      </c>
      <c r="AV313" s="13" t="s">
        <v>159</v>
      </c>
      <c r="AW313" s="13" t="s">
        <v>42</v>
      </c>
      <c r="AX313" s="13" t="s">
        <v>24</v>
      </c>
      <c r="AY313" s="239" t="s">
        <v>152</v>
      </c>
    </row>
    <row r="314" spans="2:65" s="1" customFormat="1" ht="22.5" customHeight="1">
      <c r="B314" s="41"/>
      <c r="C314" s="257" t="s">
        <v>398</v>
      </c>
      <c r="D314" s="257" t="s">
        <v>293</v>
      </c>
      <c r="E314" s="258" t="s">
        <v>399</v>
      </c>
      <c r="F314" s="259" t="s">
        <v>400</v>
      </c>
      <c r="G314" s="260" t="s">
        <v>219</v>
      </c>
      <c r="H314" s="261">
        <v>824.125</v>
      </c>
      <c r="I314" s="262"/>
      <c r="J314" s="263">
        <f>ROUND(I314*H314,2)</f>
        <v>0</v>
      </c>
      <c r="K314" s="259" t="s">
        <v>158</v>
      </c>
      <c r="L314" s="264"/>
      <c r="M314" s="265" t="s">
        <v>22</v>
      </c>
      <c r="N314" s="266" t="s">
        <v>49</v>
      </c>
      <c r="O314" s="42"/>
      <c r="P314" s="202">
        <f>O314*H314</f>
        <v>0</v>
      </c>
      <c r="Q314" s="202">
        <v>3.0000000000000001E-5</v>
      </c>
      <c r="R314" s="202">
        <f>Q314*H314</f>
        <v>2.4723749999999999E-2</v>
      </c>
      <c r="S314" s="202">
        <v>0</v>
      </c>
      <c r="T314" s="203">
        <f>S314*H314</f>
        <v>0</v>
      </c>
      <c r="AR314" s="24" t="s">
        <v>204</v>
      </c>
      <c r="AT314" s="24" t="s">
        <v>293</v>
      </c>
      <c r="AU314" s="24" t="s">
        <v>87</v>
      </c>
      <c r="AY314" s="24" t="s">
        <v>152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24</v>
      </c>
      <c r="BK314" s="204">
        <f>ROUND(I314*H314,2)</f>
        <v>0</v>
      </c>
      <c r="BL314" s="24" t="s">
        <v>159</v>
      </c>
      <c r="BM314" s="24" t="s">
        <v>401</v>
      </c>
    </row>
    <row r="315" spans="2:65" s="11" customFormat="1">
      <c r="B315" s="205"/>
      <c r="C315" s="206"/>
      <c r="D315" s="207" t="s">
        <v>161</v>
      </c>
      <c r="E315" s="208" t="s">
        <v>22</v>
      </c>
      <c r="F315" s="209" t="s">
        <v>402</v>
      </c>
      <c r="G315" s="206"/>
      <c r="H315" s="210" t="s">
        <v>22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161</v>
      </c>
      <c r="AU315" s="216" t="s">
        <v>87</v>
      </c>
      <c r="AV315" s="11" t="s">
        <v>24</v>
      </c>
      <c r="AW315" s="11" t="s">
        <v>42</v>
      </c>
      <c r="AX315" s="11" t="s">
        <v>78</v>
      </c>
      <c r="AY315" s="216" t="s">
        <v>152</v>
      </c>
    </row>
    <row r="316" spans="2:65" s="12" customFormat="1">
      <c r="B316" s="217"/>
      <c r="C316" s="218"/>
      <c r="D316" s="207" t="s">
        <v>161</v>
      </c>
      <c r="E316" s="219" t="s">
        <v>22</v>
      </c>
      <c r="F316" s="220" t="s">
        <v>403</v>
      </c>
      <c r="G316" s="218"/>
      <c r="H316" s="221">
        <v>710.71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161</v>
      </c>
      <c r="AU316" s="227" t="s">
        <v>87</v>
      </c>
      <c r="AV316" s="12" t="s">
        <v>87</v>
      </c>
      <c r="AW316" s="12" t="s">
        <v>42</v>
      </c>
      <c r="AX316" s="12" t="s">
        <v>78</v>
      </c>
      <c r="AY316" s="227" t="s">
        <v>152</v>
      </c>
    </row>
    <row r="317" spans="2:65" s="11" customFormat="1">
      <c r="B317" s="205"/>
      <c r="C317" s="206"/>
      <c r="D317" s="207" t="s">
        <v>161</v>
      </c>
      <c r="E317" s="208" t="s">
        <v>22</v>
      </c>
      <c r="F317" s="209" t="s">
        <v>392</v>
      </c>
      <c r="G317" s="206"/>
      <c r="H317" s="210" t="s">
        <v>22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161</v>
      </c>
      <c r="AU317" s="216" t="s">
        <v>87</v>
      </c>
      <c r="AV317" s="11" t="s">
        <v>24</v>
      </c>
      <c r="AW317" s="11" t="s">
        <v>42</v>
      </c>
      <c r="AX317" s="11" t="s">
        <v>78</v>
      </c>
      <c r="AY317" s="216" t="s">
        <v>152</v>
      </c>
    </row>
    <row r="318" spans="2:65" s="12" customFormat="1">
      <c r="B318" s="217"/>
      <c r="C318" s="218"/>
      <c r="D318" s="207" t="s">
        <v>161</v>
      </c>
      <c r="E318" s="219" t="s">
        <v>22</v>
      </c>
      <c r="F318" s="220" t="s">
        <v>404</v>
      </c>
      <c r="G318" s="218"/>
      <c r="H318" s="221">
        <v>102.215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78</v>
      </c>
      <c r="AY318" s="227" t="s">
        <v>152</v>
      </c>
    </row>
    <row r="319" spans="2:65" s="11" customFormat="1">
      <c r="B319" s="205"/>
      <c r="C319" s="206"/>
      <c r="D319" s="207" t="s">
        <v>161</v>
      </c>
      <c r="E319" s="208" t="s">
        <v>22</v>
      </c>
      <c r="F319" s="209" t="s">
        <v>405</v>
      </c>
      <c r="G319" s="206"/>
      <c r="H319" s="210" t="s">
        <v>22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161</v>
      </c>
      <c r="AU319" s="216" t="s">
        <v>87</v>
      </c>
      <c r="AV319" s="11" t="s">
        <v>24</v>
      </c>
      <c r="AW319" s="11" t="s">
        <v>42</v>
      </c>
      <c r="AX319" s="11" t="s">
        <v>78</v>
      </c>
      <c r="AY319" s="216" t="s">
        <v>152</v>
      </c>
    </row>
    <row r="320" spans="2:65" s="12" customFormat="1">
      <c r="B320" s="217"/>
      <c r="C320" s="218"/>
      <c r="D320" s="207" t="s">
        <v>161</v>
      </c>
      <c r="E320" s="219" t="s">
        <v>22</v>
      </c>
      <c r="F320" s="220" t="s">
        <v>406</v>
      </c>
      <c r="G320" s="218"/>
      <c r="H320" s="221">
        <v>11.2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78</v>
      </c>
      <c r="AY320" s="227" t="s">
        <v>152</v>
      </c>
    </row>
    <row r="321" spans="2:65" s="13" customFormat="1">
      <c r="B321" s="228"/>
      <c r="C321" s="229"/>
      <c r="D321" s="230" t="s">
        <v>161</v>
      </c>
      <c r="E321" s="231" t="s">
        <v>22</v>
      </c>
      <c r="F321" s="232" t="s">
        <v>171</v>
      </c>
      <c r="G321" s="229"/>
      <c r="H321" s="233">
        <v>824.125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161</v>
      </c>
      <c r="AU321" s="239" t="s">
        <v>87</v>
      </c>
      <c r="AV321" s="13" t="s">
        <v>159</v>
      </c>
      <c r="AW321" s="13" t="s">
        <v>42</v>
      </c>
      <c r="AX321" s="13" t="s">
        <v>24</v>
      </c>
      <c r="AY321" s="239" t="s">
        <v>152</v>
      </c>
    </row>
    <row r="322" spans="2:65" s="1" customFormat="1" ht="22.5" customHeight="1">
      <c r="B322" s="41"/>
      <c r="C322" s="257" t="s">
        <v>407</v>
      </c>
      <c r="D322" s="257" t="s">
        <v>293</v>
      </c>
      <c r="E322" s="258" t="s">
        <v>408</v>
      </c>
      <c r="F322" s="259" t="s">
        <v>409</v>
      </c>
      <c r="G322" s="260" t="s">
        <v>219</v>
      </c>
      <c r="H322" s="261">
        <v>9.35</v>
      </c>
      <c r="I322" s="262"/>
      <c r="J322" s="263">
        <f>ROUND(I322*H322,2)</f>
        <v>0</v>
      </c>
      <c r="K322" s="259" t="s">
        <v>158</v>
      </c>
      <c r="L322" s="264"/>
      <c r="M322" s="265" t="s">
        <v>22</v>
      </c>
      <c r="N322" s="266" t="s">
        <v>49</v>
      </c>
      <c r="O322" s="42"/>
      <c r="P322" s="202">
        <f>O322*H322</f>
        <v>0</v>
      </c>
      <c r="Q322" s="202">
        <v>1.2E-4</v>
      </c>
      <c r="R322" s="202">
        <f>Q322*H322</f>
        <v>1.122E-3</v>
      </c>
      <c r="S322" s="202">
        <v>0</v>
      </c>
      <c r="T322" s="203">
        <f>S322*H322</f>
        <v>0</v>
      </c>
      <c r="AR322" s="24" t="s">
        <v>204</v>
      </c>
      <c r="AT322" s="24" t="s">
        <v>293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410</v>
      </c>
    </row>
    <row r="323" spans="2:65" s="12" customFormat="1">
      <c r="B323" s="217"/>
      <c r="C323" s="218"/>
      <c r="D323" s="230" t="s">
        <v>161</v>
      </c>
      <c r="E323" s="240" t="s">
        <v>22</v>
      </c>
      <c r="F323" s="241" t="s">
        <v>397</v>
      </c>
      <c r="G323" s="218"/>
      <c r="H323" s="242">
        <v>9.35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161</v>
      </c>
      <c r="AU323" s="227" t="s">
        <v>87</v>
      </c>
      <c r="AV323" s="12" t="s">
        <v>87</v>
      </c>
      <c r="AW323" s="12" t="s">
        <v>42</v>
      </c>
      <c r="AX323" s="12" t="s">
        <v>24</v>
      </c>
      <c r="AY323" s="227" t="s">
        <v>152</v>
      </c>
    </row>
    <row r="324" spans="2:65" s="1" customFormat="1" ht="22.5" customHeight="1">
      <c r="B324" s="41"/>
      <c r="C324" s="257" t="s">
        <v>411</v>
      </c>
      <c r="D324" s="257" t="s">
        <v>293</v>
      </c>
      <c r="E324" s="258" t="s">
        <v>412</v>
      </c>
      <c r="F324" s="259" t="s">
        <v>413</v>
      </c>
      <c r="G324" s="260" t="s">
        <v>219</v>
      </c>
      <c r="H324" s="261">
        <v>710.71</v>
      </c>
      <c r="I324" s="262"/>
      <c r="J324" s="263">
        <f>ROUND(I324*H324,2)</f>
        <v>0</v>
      </c>
      <c r="K324" s="259" t="s">
        <v>158</v>
      </c>
      <c r="L324" s="264"/>
      <c r="M324" s="265" t="s">
        <v>22</v>
      </c>
      <c r="N324" s="266" t="s">
        <v>49</v>
      </c>
      <c r="O324" s="42"/>
      <c r="P324" s="202">
        <f>O324*H324</f>
        <v>0</v>
      </c>
      <c r="Q324" s="202">
        <v>3.0000000000000001E-5</v>
      </c>
      <c r="R324" s="202">
        <f>Q324*H324</f>
        <v>2.1321300000000001E-2</v>
      </c>
      <c r="S324" s="202">
        <v>0</v>
      </c>
      <c r="T324" s="203">
        <f>S324*H324</f>
        <v>0</v>
      </c>
      <c r="AR324" s="24" t="s">
        <v>204</v>
      </c>
      <c r="AT324" s="24" t="s">
        <v>293</v>
      </c>
      <c r="AU324" s="24" t="s">
        <v>87</v>
      </c>
      <c r="AY324" s="24" t="s">
        <v>152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159</v>
      </c>
      <c r="BM324" s="24" t="s">
        <v>414</v>
      </c>
    </row>
    <row r="325" spans="2:65" s="11" customFormat="1">
      <c r="B325" s="205"/>
      <c r="C325" s="206"/>
      <c r="D325" s="207" t="s">
        <v>161</v>
      </c>
      <c r="E325" s="208" t="s">
        <v>22</v>
      </c>
      <c r="F325" s="209" t="s">
        <v>415</v>
      </c>
      <c r="G325" s="206"/>
      <c r="H325" s="210" t="s">
        <v>22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161</v>
      </c>
      <c r="AU325" s="216" t="s">
        <v>87</v>
      </c>
      <c r="AV325" s="11" t="s">
        <v>24</v>
      </c>
      <c r="AW325" s="11" t="s">
        <v>42</v>
      </c>
      <c r="AX325" s="11" t="s">
        <v>78</v>
      </c>
      <c r="AY325" s="216" t="s">
        <v>152</v>
      </c>
    </row>
    <row r="326" spans="2:65" s="12" customFormat="1">
      <c r="B326" s="217"/>
      <c r="C326" s="218"/>
      <c r="D326" s="207" t="s">
        <v>161</v>
      </c>
      <c r="E326" s="219" t="s">
        <v>22</v>
      </c>
      <c r="F326" s="220" t="s">
        <v>416</v>
      </c>
      <c r="G326" s="218"/>
      <c r="H326" s="221">
        <v>591.54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78</v>
      </c>
      <c r="AY326" s="227" t="s">
        <v>152</v>
      </c>
    </row>
    <row r="327" spans="2:65" s="11" customFormat="1">
      <c r="B327" s="205"/>
      <c r="C327" s="206"/>
      <c r="D327" s="207" t="s">
        <v>161</v>
      </c>
      <c r="E327" s="208" t="s">
        <v>22</v>
      </c>
      <c r="F327" s="209" t="s">
        <v>316</v>
      </c>
      <c r="G327" s="206"/>
      <c r="H327" s="210" t="s">
        <v>22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161</v>
      </c>
      <c r="AU327" s="216" t="s">
        <v>87</v>
      </c>
      <c r="AV327" s="11" t="s">
        <v>24</v>
      </c>
      <c r="AW327" s="11" t="s">
        <v>42</v>
      </c>
      <c r="AX327" s="11" t="s">
        <v>78</v>
      </c>
      <c r="AY327" s="216" t="s">
        <v>152</v>
      </c>
    </row>
    <row r="328" spans="2:65" s="12" customFormat="1">
      <c r="B328" s="217"/>
      <c r="C328" s="218"/>
      <c r="D328" s="207" t="s">
        <v>161</v>
      </c>
      <c r="E328" s="219" t="s">
        <v>22</v>
      </c>
      <c r="F328" s="220" t="s">
        <v>417</v>
      </c>
      <c r="G328" s="218"/>
      <c r="H328" s="221">
        <v>76.5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78</v>
      </c>
      <c r="AY328" s="227" t="s">
        <v>152</v>
      </c>
    </row>
    <row r="329" spans="2:65" s="11" customFormat="1">
      <c r="B329" s="205"/>
      <c r="C329" s="206"/>
      <c r="D329" s="207" t="s">
        <v>161</v>
      </c>
      <c r="E329" s="208" t="s">
        <v>22</v>
      </c>
      <c r="F329" s="209" t="s">
        <v>418</v>
      </c>
      <c r="G329" s="206"/>
      <c r="H329" s="210" t="s">
        <v>22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161</v>
      </c>
      <c r="AU329" s="216" t="s">
        <v>87</v>
      </c>
      <c r="AV329" s="11" t="s">
        <v>24</v>
      </c>
      <c r="AW329" s="11" t="s">
        <v>42</v>
      </c>
      <c r="AX329" s="11" t="s">
        <v>78</v>
      </c>
      <c r="AY329" s="216" t="s">
        <v>152</v>
      </c>
    </row>
    <row r="330" spans="2:65" s="12" customFormat="1">
      <c r="B330" s="217"/>
      <c r="C330" s="218"/>
      <c r="D330" s="207" t="s">
        <v>161</v>
      </c>
      <c r="E330" s="219" t="s">
        <v>22</v>
      </c>
      <c r="F330" s="220" t="s">
        <v>419</v>
      </c>
      <c r="G330" s="218"/>
      <c r="H330" s="221">
        <v>42.67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161</v>
      </c>
      <c r="AU330" s="227" t="s">
        <v>87</v>
      </c>
      <c r="AV330" s="12" t="s">
        <v>87</v>
      </c>
      <c r="AW330" s="12" t="s">
        <v>42</v>
      </c>
      <c r="AX330" s="12" t="s">
        <v>78</v>
      </c>
      <c r="AY330" s="227" t="s">
        <v>152</v>
      </c>
    </row>
    <row r="331" spans="2:65" s="13" customFormat="1">
      <c r="B331" s="228"/>
      <c r="C331" s="229"/>
      <c r="D331" s="230" t="s">
        <v>161</v>
      </c>
      <c r="E331" s="231" t="s">
        <v>22</v>
      </c>
      <c r="F331" s="232" t="s">
        <v>171</v>
      </c>
      <c r="G331" s="229"/>
      <c r="H331" s="233">
        <v>710.71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161</v>
      </c>
      <c r="AU331" s="239" t="s">
        <v>87</v>
      </c>
      <c r="AV331" s="13" t="s">
        <v>159</v>
      </c>
      <c r="AW331" s="13" t="s">
        <v>42</v>
      </c>
      <c r="AX331" s="13" t="s">
        <v>24</v>
      </c>
      <c r="AY331" s="239" t="s">
        <v>152</v>
      </c>
    </row>
    <row r="332" spans="2:65" s="1" customFormat="1" ht="22.5" customHeight="1">
      <c r="B332" s="41"/>
      <c r="C332" s="257" t="s">
        <v>420</v>
      </c>
      <c r="D332" s="257" t="s">
        <v>293</v>
      </c>
      <c r="E332" s="258" t="s">
        <v>421</v>
      </c>
      <c r="F332" s="259" t="s">
        <v>422</v>
      </c>
      <c r="G332" s="260" t="s">
        <v>219</v>
      </c>
      <c r="H332" s="261">
        <v>241.04</v>
      </c>
      <c r="I332" s="262"/>
      <c r="J332" s="263">
        <f>ROUND(I332*H332,2)</f>
        <v>0</v>
      </c>
      <c r="K332" s="259" t="s">
        <v>158</v>
      </c>
      <c r="L332" s="264"/>
      <c r="M332" s="265" t="s">
        <v>22</v>
      </c>
      <c r="N332" s="266" t="s">
        <v>49</v>
      </c>
      <c r="O332" s="42"/>
      <c r="P332" s="202">
        <f>O332*H332</f>
        <v>0</v>
      </c>
      <c r="Q332" s="202">
        <v>2.0000000000000001E-4</v>
      </c>
      <c r="R332" s="202">
        <f>Q332*H332</f>
        <v>4.8208000000000001E-2</v>
      </c>
      <c r="S332" s="202">
        <v>0</v>
      </c>
      <c r="T332" s="203">
        <f>S332*H332</f>
        <v>0</v>
      </c>
      <c r="AR332" s="24" t="s">
        <v>204</v>
      </c>
      <c r="AT332" s="24" t="s">
        <v>293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423</v>
      </c>
    </row>
    <row r="333" spans="2:65" s="12" customFormat="1">
      <c r="B333" s="217"/>
      <c r="C333" s="218"/>
      <c r="D333" s="230" t="s">
        <v>161</v>
      </c>
      <c r="E333" s="240" t="s">
        <v>22</v>
      </c>
      <c r="F333" s="241" t="s">
        <v>391</v>
      </c>
      <c r="G333" s="218"/>
      <c r="H333" s="242">
        <v>241.04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24</v>
      </c>
      <c r="AY333" s="227" t="s">
        <v>152</v>
      </c>
    </row>
    <row r="334" spans="2:65" s="1" customFormat="1" ht="22.5" customHeight="1">
      <c r="B334" s="41"/>
      <c r="C334" s="193" t="s">
        <v>424</v>
      </c>
      <c r="D334" s="193" t="s">
        <v>154</v>
      </c>
      <c r="E334" s="194" t="s">
        <v>425</v>
      </c>
      <c r="F334" s="195" t="s">
        <v>426</v>
      </c>
      <c r="G334" s="196" t="s">
        <v>157</v>
      </c>
      <c r="H334" s="197">
        <v>1539</v>
      </c>
      <c r="I334" s="198"/>
      <c r="J334" s="199">
        <f>ROUND(I334*H334,2)</f>
        <v>0</v>
      </c>
      <c r="K334" s="195" t="s">
        <v>158</v>
      </c>
      <c r="L334" s="61"/>
      <c r="M334" s="200" t="s">
        <v>22</v>
      </c>
      <c r="N334" s="201" t="s">
        <v>49</v>
      </c>
      <c r="O334" s="42"/>
      <c r="P334" s="202">
        <f>O334*H334</f>
        <v>0</v>
      </c>
      <c r="Q334" s="202">
        <v>1.457E-2</v>
      </c>
      <c r="R334" s="202">
        <f>Q334*H334</f>
        <v>22.42323</v>
      </c>
      <c r="S334" s="202">
        <v>0</v>
      </c>
      <c r="T334" s="203">
        <f>S334*H334</f>
        <v>0</v>
      </c>
      <c r="AR334" s="24" t="s">
        <v>159</v>
      </c>
      <c r="AT334" s="24" t="s">
        <v>154</v>
      </c>
      <c r="AU334" s="24" t="s">
        <v>87</v>
      </c>
      <c r="AY334" s="24" t="s">
        <v>152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159</v>
      </c>
      <c r="BM334" s="24" t="s">
        <v>427</v>
      </c>
    </row>
    <row r="335" spans="2:65" s="12" customFormat="1">
      <c r="B335" s="217"/>
      <c r="C335" s="218"/>
      <c r="D335" s="230" t="s">
        <v>161</v>
      </c>
      <c r="E335" s="240" t="s">
        <v>22</v>
      </c>
      <c r="F335" s="241" t="s">
        <v>428</v>
      </c>
      <c r="G335" s="218"/>
      <c r="H335" s="242">
        <v>1539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161</v>
      </c>
      <c r="AU335" s="227" t="s">
        <v>87</v>
      </c>
      <c r="AV335" s="12" t="s">
        <v>87</v>
      </c>
      <c r="AW335" s="12" t="s">
        <v>42</v>
      </c>
      <c r="AX335" s="12" t="s">
        <v>24</v>
      </c>
      <c r="AY335" s="227" t="s">
        <v>152</v>
      </c>
    </row>
    <row r="336" spans="2:65" s="1" customFormat="1" ht="31.5" customHeight="1">
      <c r="B336" s="41"/>
      <c r="C336" s="193" t="s">
        <v>429</v>
      </c>
      <c r="D336" s="193" t="s">
        <v>154</v>
      </c>
      <c r="E336" s="194" t="s">
        <v>430</v>
      </c>
      <c r="F336" s="195" t="s">
        <v>431</v>
      </c>
      <c r="G336" s="196" t="s">
        <v>157</v>
      </c>
      <c r="H336" s="197">
        <v>174.726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6.28E-3</v>
      </c>
      <c r="R336" s="202">
        <f>Q336*H336</f>
        <v>1.09727928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432</v>
      </c>
    </row>
    <row r="337" spans="2:51" s="12" customFormat="1">
      <c r="B337" s="217"/>
      <c r="C337" s="218"/>
      <c r="D337" s="207" t="s">
        <v>161</v>
      </c>
      <c r="E337" s="219" t="s">
        <v>22</v>
      </c>
      <c r="F337" s="220" t="s">
        <v>433</v>
      </c>
      <c r="G337" s="218"/>
      <c r="H337" s="221">
        <v>93.141999999999996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161</v>
      </c>
      <c r="AU337" s="227" t="s">
        <v>87</v>
      </c>
      <c r="AV337" s="12" t="s">
        <v>87</v>
      </c>
      <c r="AW337" s="12" t="s">
        <v>42</v>
      </c>
      <c r="AX337" s="12" t="s">
        <v>78</v>
      </c>
      <c r="AY337" s="227" t="s">
        <v>152</v>
      </c>
    </row>
    <row r="338" spans="2:51" s="11" customFormat="1">
      <c r="B338" s="205"/>
      <c r="C338" s="206"/>
      <c r="D338" s="207" t="s">
        <v>161</v>
      </c>
      <c r="E338" s="208" t="s">
        <v>22</v>
      </c>
      <c r="F338" s="209" t="s">
        <v>243</v>
      </c>
      <c r="G338" s="206"/>
      <c r="H338" s="210" t="s">
        <v>22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161</v>
      </c>
      <c r="AU338" s="216" t="s">
        <v>87</v>
      </c>
      <c r="AV338" s="11" t="s">
        <v>24</v>
      </c>
      <c r="AW338" s="11" t="s">
        <v>42</v>
      </c>
      <c r="AX338" s="11" t="s">
        <v>78</v>
      </c>
      <c r="AY338" s="216" t="s">
        <v>152</v>
      </c>
    </row>
    <row r="339" spans="2:51" s="11" customFormat="1">
      <c r="B339" s="205"/>
      <c r="C339" s="206"/>
      <c r="D339" s="207" t="s">
        <v>161</v>
      </c>
      <c r="E339" s="208" t="s">
        <v>22</v>
      </c>
      <c r="F339" s="209" t="s">
        <v>434</v>
      </c>
      <c r="G339" s="206"/>
      <c r="H339" s="210" t="s">
        <v>22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161</v>
      </c>
      <c r="AU339" s="216" t="s">
        <v>87</v>
      </c>
      <c r="AV339" s="11" t="s">
        <v>24</v>
      </c>
      <c r="AW339" s="11" t="s">
        <v>42</v>
      </c>
      <c r="AX339" s="11" t="s">
        <v>78</v>
      </c>
      <c r="AY339" s="216" t="s">
        <v>152</v>
      </c>
    </row>
    <row r="340" spans="2:51" s="12" customFormat="1">
      <c r="B340" s="217"/>
      <c r="C340" s="218"/>
      <c r="D340" s="207" t="s">
        <v>161</v>
      </c>
      <c r="E340" s="219" t="s">
        <v>22</v>
      </c>
      <c r="F340" s="220" t="s">
        <v>435</v>
      </c>
      <c r="G340" s="218"/>
      <c r="H340" s="221">
        <v>1.6659999999999999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78</v>
      </c>
      <c r="AY340" s="227" t="s">
        <v>152</v>
      </c>
    </row>
    <row r="341" spans="2:51" s="14" customFormat="1">
      <c r="B341" s="243"/>
      <c r="C341" s="244"/>
      <c r="D341" s="207" t="s">
        <v>161</v>
      </c>
      <c r="E341" s="245" t="s">
        <v>22</v>
      </c>
      <c r="F341" s="246" t="s">
        <v>257</v>
      </c>
      <c r="G341" s="244"/>
      <c r="H341" s="247">
        <v>94.808000000000007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161</v>
      </c>
      <c r="AU341" s="253" t="s">
        <v>87</v>
      </c>
      <c r="AV341" s="14" t="s">
        <v>176</v>
      </c>
      <c r="AW341" s="14" t="s">
        <v>42</v>
      </c>
      <c r="AX341" s="14" t="s">
        <v>78</v>
      </c>
      <c r="AY341" s="253" t="s">
        <v>152</v>
      </c>
    </row>
    <row r="342" spans="2:51" s="11" customFormat="1">
      <c r="B342" s="205"/>
      <c r="C342" s="206"/>
      <c r="D342" s="207" t="s">
        <v>161</v>
      </c>
      <c r="E342" s="208" t="s">
        <v>22</v>
      </c>
      <c r="F342" s="209" t="s">
        <v>168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51" s="12" customFormat="1">
      <c r="B343" s="217"/>
      <c r="C343" s="218"/>
      <c r="D343" s="207" t="s">
        <v>161</v>
      </c>
      <c r="E343" s="219" t="s">
        <v>22</v>
      </c>
      <c r="F343" s="220" t="s">
        <v>436</v>
      </c>
      <c r="G343" s="218"/>
      <c r="H343" s="221">
        <v>5.992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78</v>
      </c>
      <c r="AY343" s="227" t="s">
        <v>152</v>
      </c>
    </row>
    <row r="344" spans="2:51" s="12" customFormat="1">
      <c r="B344" s="217"/>
      <c r="C344" s="218"/>
      <c r="D344" s="207" t="s">
        <v>161</v>
      </c>
      <c r="E344" s="219" t="s">
        <v>22</v>
      </c>
      <c r="F344" s="220" t="s">
        <v>437</v>
      </c>
      <c r="G344" s="218"/>
      <c r="H344" s="221">
        <v>20.32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161</v>
      </c>
      <c r="AU344" s="227" t="s">
        <v>87</v>
      </c>
      <c r="AV344" s="12" t="s">
        <v>87</v>
      </c>
      <c r="AW344" s="12" t="s">
        <v>42</v>
      </c>
      <c r="AX344" s="12" t="s">
        <v>78</v>
      </c>
      <c r="AY344" s="227" t="s">
        <v>152</v>
      </c>
    </row>
    <row r="345" spans="2:51" s="12" customFormat="1">
      <c r="B345" s="217"/>
      <c r="C345" s="218"/>
      <c r="D345" s="207" t="s">
        <v>161</v>
      </c>
      <c r="E345" s="219" t="s">
        <v>22</v>
      </c>
      <c r="F345" s="220" t="s">
        <v>438</v>
      </c>
      <c r="G345" s="218"/>
      <c r="H345" s="221">
        <v>1.5129999999999999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161</v>
      </c>
      <c r="AU345" s="227" t="s">
        <v>87</v>
      </c>
      <c r="AV345" s="12" t="s">
        <v>87</v>
      </c>
      <c r="AW345" s="12" t="s">
        <v>42</v>
      </c>
      <c r="AX345" s="12" t="s">
        <v>78</v>
      </c>
      <c r="AY345" s="227" t="s">
        <v>152</v>
      </c>
    </row>
    <row r="346" spans="2:51" s="12" customFormat="1">
      <c r="B346" s="217"/>
      <c r="C346" s="218"/>
      <c r="D346" s="207" t="s">
        <v>161</v>
      </c>
      <c r="E346" s="219" t="s">
        <v>22</v>
      </c>
      <c r="F346" s="220" t="s">
        <v>439</v>
      </c>
      <c r="G346" s="218"/>
      <c r="H346" s="221">
        <v>3.8570000000000002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78</v>
      </c>
      <c r="AY346" s="227" t="s">
        <v>152</v>
      </c>
    </row>
    <row r="347" spans="2:51" s="12" customFormat="1">
      <c r="B347" s="217"/>
      <c r="C347" s="218"/>
      <c r="D347" s="207" t="s">
        <v>161</v>
      </c>
      <c r="E347" s="219" t="s">
        <v>22</v>
      </c>
      <c r="F347" s="220" t="s">
        <v>440</v>
      </c>
      <c r="G347" s="218"/>
      <c r="H347" s="221">
        <v>11.170999999999999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161</v>
      </c>
      <c r="AU347" s="227" t="s">
        <v>87</v>
      </c>
      <c r="AV347" s="12" t="s">
        <v>87</v>
      </c>
      <c r="AW347" s="12" t="s">
        <v>42</v>
      </c>
      <c r="AX347" s="12" t="s">
        <v>78</v>
      </c>
      <c r="AY347" s="227" t="s">
        <v>152</v>
      </c>
    </row>
    <row r="348" spans="2:51" s="12" customFormat="1">
      <c r="B348" s="217"/>
      <c r="C348" s="218"/>
      <c r="D348" s="207" t="s">
        <v>161</v>
      </c>
      <c r="E348" s="219" t="s">
        <v>22</v>
      </c>
      <c r="F348" s="220" t="s">
        <v>441</v>
      </c>
      <c r="G348" s="218"/>
      <c r="H348" s="221">
        <v>4.335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51" s="14" customFormat="1">
      <c r="B349" s="243"/>
      <c r="C349" s="244"/>
      <c r="D349" s="207" t="s">
        <v>161</v>
      </c>
      <c r="E349" s="245" t="s">
        <v>22</v>
      </c>
      <c r="F349" s="246" t="s">
        <v>257</v>
      </c>
      <c r="G349" s="244"/>
      <c r="H349" s="247">
        <v>47.188000000000002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161</v>
      </c>
      <c r="AU349" s="253" t="s">
        <v>87</v>
      </c>
      <c r="AV349" s="14" t="s">
        <v>176</v>
      </c>
      <c r="AW349" s="14" t="s">
        <v>42</v>
      </c>
      <c r="AX349" s="14" t="s">
        <v>78</v>
      </c>
      <c r="AY349" s="253" t="s">
        <v>152</v>
      </c>
    </row>
    <row r="350" spans="2:51" s="11" customFormat="1">
      <c r="B350" s="205"/>
      <c r="C350" s="206"/>
      <c r="D350" s="207" t="s">
        <v>161</v>
      </c>
      <c r="E350" s="208" t="s">
        <v>22</v>
      </c>
      <c r="F350" s="209" t="s">
        <v>442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161</v>
      </c>
      <c r="AU350" s="216" t="s">
        <v>87</v>
      </c>
      <c r="AV350" s="11" t="s">
        <v>24</v>
      </c>
      <c r="AW350" s="11" t="s">
        <v>42</v>
      </c>
      <c r="AX350" s="11" t="s">
        <v>78</v>
      </c>
      <c r="AY350" s="216" t="s">
        <v>152</v>
      </c>
    </row>
    <row r="351" spans="2:51" s="12" customFormat="1">
      <c r="B351" s="217"/>
      <c r="C351" s="218"/>
      <c r="D351" s="207" t="s">
        <v>161</v>
      </c>
      <c r="E351" s="219" t="s">
        <v>22</v>
      </c>
      <c r="F351" s="220" t="s">
        <v>443</v>
      </c>
      <c r="G351" s="218"/>
      <c r="H351" s="221">
        <v>13.1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161</v>
      </c>
      <c r="AU351" s="227" t="s">
        <v>87</v>
      </c>
      <c r="AV351" s="12" t="s">
        <v>87</v>
      </c>
      <c r="AW351" s="12" t="s">
        <v>42</v>
      </c>
      <c r="AX351" s="12" t="s">
        <v>78</v>
      </c>
      <c r="AY351" s="227" t="s">
        <v>152</v>
      </c>
    </row>
    <row r="352" spans="2:51" s="12" customFormat="1">
      <c r="B352" s="217"/>
      <c r="C352" s="218"/>
      <c r="D352" s="207" t="s">
        <v>161</v>
      </c>
      <c r="E352" s="219" t="s">
        <v>22</v>
      </c>
      <c r="F352" s="220" t="s">
        <v>444</v>
      </c>
      <c r="G352" s="218"/>
      <c r="H352" s="221">
        <v>17.03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161</v>
      </c>
      <c r="AU352" s="227" t="s">
        <v>87</v>
      </c>
      <c r="AV352" s="12" t="s">
        <v>87</v>
      </c>
      <c r="AW352" s="12" t="s">
        <v>42</v>
      </c>
      <c r="AX352" s="12" t="s">
        <v>78</v>
      </c>
      <c r="AY352" s="227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445</v>
      </c>
      <c r="G353" s="218"/>
      <c r="H353" s="221">
        <v>2.6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3" customFormat="1">
      <c r="B354" s="228"/>
      <c r="C354" s="229"/>
      <c r="D354" s="230" t="s">
        <v>161</v>
      </c>
      <c r="E354" s="231" t="s">
        <v>22</v>
      </c>
      <c r="F354" s="232" t="s">
        <v>171</v>
      </c>
      <c r="G354" s="229"/>
      <c r="H354" s="233">
        <v>174.726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161</v>
      </c>
      <c r="AU354" s="239" t="s">
        <v>87</v>
      </c>
      <c r="AV354" s="13" t="s">
        <v>159</v>
      </c>
      <c r="AW354" s="13" t="s">
        <v>42</v>
      </c>
      <c r="AX354" s="13" t="s">
        <v>24</v>
      </c>
      <c r="AY354" s="239" t="s">
        <v>152</v>
      </c>
    </row>
    <row r="355" spans="2:65" s="1" customFormat="1" ht="22.5" customHeight="1">
      <c r="B355" s="41"/>
      <c r="C355" s="193" t="s">
        <v>446</v>
      </c>
      <c r="D355" s="193" t="s">
        <v>154</v>
      </c>
      <c r="E355" s="194" t="s">
        <v>447</v>
      </c>
      <c r="F355" s="195" t="s">
        <v>448</v>
      </c>
      <c r="G355" s="196" t="s">
        <v>157</v>
      </c>
      <c r="H355" s="197">
        <v>1384.1849999999999</v>
      </c>
      <c r="I355" s="198"/>
      <c r="J355" s="199">
        <f>ROUND(I355*H355,2)</f>
        <v>0</v>
      </c>
      <c r="K355" s="195" t="s">
        <v>158</v>
      </c>
      <c r="L355" s="61"/>
      <c r="M355" s="200" t="s">
        <v>22</v>
      </c>
      <c r="N355" s="201" t="s">
        <v>49</v>
      </c>
      <c r="O355" s="42"/>
      <c r="P355" s="202">
        <f>O355*H355</f>
        <v>0</v>
      </c>
      <c r="Q355" s="202">
        <v>3.48E-3</v>
      </c>
      <c r="R355" s="202">
        <f>Q355*H355</f>
        <v>4.8169637999999999</v>
      </c>
      <c r="S355" s="202">
        <v>0</v>
      </c>
      <c r="T355" s="203">
        <f>S355*H355</f>
        <v>0</v>
      </c>
      <c r="AR355" s="24" t="s">
        <v>159</v>
      </c>
      <c r="AT355" s="24" t="s">
        <v>154</v>
      </c>
      <c r="AU355" s="24" t="s">
        <v>87</v>
      </c>
      <c r="AY355" s="24" t="s">
        <v>152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159</v>
      </c>
      <c r="BM355" s="24" t="s">
        <v>449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450</v>
      </c>
      <c r="G356" s="218"/>
      <c r="H356" s="221">
        <v>1300.662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1" customFormat="1">
      <c r="B357" s="205"/>
      <c r="C357" s="206"/>
      <c r="D357" s="207" t="s">
        <v>161</v>
      </c>
      <c r="E357" s="208" t="s">
        <v>22</v>
      </c>
      <c r="F357" s="209" t="s">
        <v>243</v>
      </c>
      <c r="G357" s="206"/>
      <c r="H357" s="210" t="s">
        <v>22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161</v>
      </c>
      <c r="AU357" s="216" t="s">
        <v>87</v>
      </c>
      <c r="AV357" s="11" t="s">
        <v>24</v>
      </c>
      <c r="AW357" s="11" t="s">
        <v>42</v>
      </c>
      <c r="AX357" s="11" t="s">
        <v>78</v>
      </c>
      <c r="AY357" s="216" t="s">
        <v>152</v>
      </c>
    </row>
    <row r="358" spans="2:65" s="12" customFormat="1">
      <c r="B358" s="217"/>
      <c r="C358" s="218"/>
      <c r="D358" s="207" t="s">
        <v>161</v>
      </c>
      <c r="E358" s="219" t="s">
        <v>22</v>
      </c>
      <c r="F358" s="220" t="s">
        <v>329</v>
      </c>
      <c r="G358" s="218"/>
      <c r="H358" s="221">
        <v>85.028999999999996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161</v>
      </c>
      <c r="AU358" s="227" t="s">
        <v>87</v>
      </c>
      <c r="AV358" s="12" t="s">
        <v>87</v>
      </c>
      <c r="AW358" s="12" t="s">
        <v>42</v>
      </c>
      <c r="AX358" s="12" t="s">
        <v>78</v>
      </c>
      <c r="AY358" s="227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451</v>
      </c>
      <c r="G359" s="218"/>
      <c r="H359" s="221">
        <v>26.881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452</v>
      </c>
      <c r="G360" s="218"/>
      <c r="H360" s="221">
        <v>23.253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4" customFormat="1">
      <c r="B361" s="243"/>
      <c r="C361" s="244"/>
      <c r="D361" s="207" t="s">
        <v>161</v>
      </c>
      <c r="E361" s="245" t="s">
        <v>22</v>
      </c>
      <c r="F361" s="246" t="s">
        <v>257</v>
      </c>
      <c r="G361" s="244"/>
      <c r="H361" s="247">
        <v>1435.825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161</v>
      </c>
      <c r="AU361" s="253" t="s">
        <v>87</v>
      </c>
      <c r="AV361" s="14" t="s">
        <v>176</v>
      </c>
      <c r="AW361" s="14" t="s">
        <v>42</v>
      </c>
      <c r="AX361" s="14" t="s">
        <v>78</v>
      </c>
      <c r="AY361" s="253" t="s">
        <v>152</v>
      </c>
    </row>
    <row r="362" spans="2:65" s="11" customFormat="1">
      <c r="B362" s="205"/>
      <c r="C362" s="206"/>
      <c r="D362" s="207" t="s">
        <v>161</v>
      </c>
      <c r="E362" s="208" t="s">
        <v>22</v>
      </c>
      <c r="F362" s="209" t="s">
        <v>168</v>
      </c>
      <c r="G362" s="206"/>
      <c r="H362" s="210" t="s">
        <v>22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161</v>
      </c>
      <c r="AU362" s="216" t="s">
        <v>87</v>
      </c>
      <c r="AV362" s="11" t="s">
        <v>24</v>
      </c>
      <c r="AW362" s="11" t="s">
        <v>42</v>
      </c>
      <c r="AX362" s="11" t="s">
        <v>78</v>
      </c>
      <c r="AY362" s="216" t="s">
        <v>152</v>
      </c>
    </row>
    <row r="363" spans="2:65" s="12" customFormat="1">
      <c r="B363" s="217"/>
      <c r="C363" s="218"/>
      <c r="D363" s="207" t="s">
        <v>161</v>
      </c>
      <c r="E363" s="219" t="s">
        <v>22</v>
      </c>
      <c r="F363" s="220" t="s">
        <v>453</v>
      </c>
      <c r="G363" s="218"/>
      <c r="H363" s="221">
        <v>164.77699999999999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78</v>
      </c>
      <c r="AY363" s="227" t="s">
        <v>152</v>
      </c>
    </row>
    <row r="364" spans="2:65" s="12" customFormat="1">
      <c r="B364" s="217"/>
      <c r="C364" s="218"/>
      <c r="D364" s="207" t="s">
        <v>161</v>
      </c>
      <c r="E364" s="219" t="s">
        <v>22</v>
      </c>
      <c r="F364" s="220" t="s">
        <v>454</v>
      </c>
      <c r="G364" s="218"/>
      <c r="H364" s="221">
        <v>94.763000000000005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78</v>
      </c>
      <c r="AY364" s="227" t="s">
        <v>152</v>
      </c>
    </row>
    <row r="365" spans="2:65" s="12" customFormat="1">
      <c r="B365" s="217"/>
      <c r="C365" s="218"/>
      <c r="D365" s="207" t="s">
        <v>161</v>
      </c>
      <c r="E365" s="219" t="s">
        <v>22</v>
      </c>
      <c r="F365" s="220" t="s">
        <v>334</v>
      </c>
      <c r="G365" s="218"/>
      <c r="H365" s="221">
        <v>36.631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78</v>
      </c>
      <c r="AY365" s="227" t="s">
        <v>152</v>
      </c>
    </row>
    <row r="366" spans="2:65" s="11" customFormat="1">
      <c r="B366" s="205"/>
      <c r="C366" s="206"/>
      <c r="D366" s="207" t="s">
        <v>161</v>
      </c>
      <c r="E366" s="208" t="s">
        <v>22</v>
      </c>
      <c r="F366" s="209" t="s">
        <v>455</v>
      </c>
      <c r="G366" s="206"/>
      <c r="H366" s="210" t="s">
        <v>22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161</v>
      </c>
      <c r="AU366" s="216" t="s">
        <v>87</v>
      </c>
      <c r="AV366" s="11" t="s">
        <v>24</v>
      </c>
      <c r="AW366" s="11" t="s">
        <v>42</v>
      </c>
      <c r="AX366" s="11" t="s">
        <v>78</v>
      </c>
      <c r="AY366" s="216" t="s">
        <v>152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290</v>
      </c>
      <c r="G367" s="218"/>
      <c r="H367" s="221">
        <v>21.934999999999999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456</v>
      </c>
      <c r="G368" s="218"/>
      <c r="H368" s="221">
        <v>6.085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4" customFormat="1">
      <c r="B369" s="243"/>
      <c r="C369" s="244"/>
      <c r="D369" s="207" t="s">
        <v>161</v>
      </c>
      <c r="E369" s="245" t="s">
        <v>22</v>
      </c>
      <c r="F369" s="246" t="s">
        <v>257</v>
      </c>
      <c r="G369" s="244"/>
      <c r="H369" s="247">
        <v>324.19099999999997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161</v>
      </c>
      <c r="AU369" s="253" t="s">
        <v>87</v>
      </c>
      <c r="AV369" s="14" t="s">
        <v>176</v>
      </c>
      <c r="AW369" s="14" t="s">
        <v>42</v>
      </c>
      <c r="AX369" s="14" t="s">
        <v>78</v>
      </c>
      <c r="AY369" s="253" t="s">
        <v>152</v>
      </c>
    </row>
    <row r="370" spans="2:65" s="11" customFormat="1">
      <c r="B370" s="205"/>
      <c r="C370" s="206"/>
      <c r="D370" s="207" t="s">
        <v>161</v>
      </c>
      <c r="E370" s="208" t="s">
        <v>22</v>
      </c>
      <c r="F370" s="209" t="s">
        <v>335</v>
      </c>
      <c r="G370" s="206"/>
      <c r="H370" s="210" t="s">
        <v>22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161</v>
      </c>
      <c r="AU370" s="216" t="s">
        <v>87</v>
      </c>
      <c r="AV370" s="11" t="s">
        <v>24</v>
      </c>
      <c r="AW370" s="11" t="s">
        <v>42</v>
      </c>
      <c r="AX370" s="11" t="s">
        <v>78</v>
      </c>
      <c r="AY370" s="216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336</v>
      </c>
      <c r="G371" s="218"/>
      <c r="H371" s="221">
        <v>-493.09800000000001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1" customFormat="1">
      <c r="B372" s="205"/>
      <c r="C372" s="206"/>
      <c r="D372" s="207" t="s">
        <v>161</v>
      </c>
      <c r="E372" s="208" t="s">
        <v>22</v>
      </c>
      <c r="F372" s="209" t="s">
        <v>457</v>
      </c>
      <c r="G372" s="206"/>
      <c r="H372" s="210" t="s">
        <v>22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161</v>
      </c>
      <c r="AU372" s="216" t="s">
        <v>87</v>
      </c>
      <c r="AV372" s="11" t="s">
        <v>24</v>
      </c>
      <c r="AW372" s="11" t="s">
        <v>42</v>
      </c>
      <c r="AX372" s="11" t="s">
        <v>78</v>
      </c>
      <c r="AY372" s="216" t="s">
        <v>152</v>
      </c>
    </row>
    <row r="373" spans="2:65" s="12" customFormat="1">
      <c r="B373" s="217"/>
      <c r="C373" s="218"/>
      <c r="D373" s="207" t="s">
        <v>161</v>
      </c>
      <c r="E373" s="219" t="s">
        <v>22</v>
      </c>
      <c r="F373" s="220" t="s">
        <v>458</v>
      </c>
      <c r="G373" s="218"/>
      <c r="H373" s="221">
        <v>117.267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161</v>
      </c>
      <c r="AU373" s="227" t="s">
        <v>87</v>
      </c>
      <c r="AV373" s="12" t="s">
        <v>87</v>
      </c>
      <c r="AW373" s="12" t="s">
        <v>42</v>
      </c>
      <c r="AX373" s="12" t="s">
        <v>78</v>
      </c>
      <c r="AY373" s="227" t="s">
        <v>152</v>
      </c>
    </row>
    <row r="374" spans="2:65" s="13" customFormat="1">
      <c r="B374" s="228"/>
      <c r="C374" s="229"/>
      <c r="D374" s="230" t="s">
        <v>161</v>
      </c>
      <c r="E374" s="231" t="s">
        <v>22</v>
      </c>
      <c r="F374" s="232" t="s">
        <v>171</v>
      </c>
      <c r="G374" s="229"/>
      <c r="H374" s="233">
        <v>1384.1849999999999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161</v>
      </c>
      <c r="AU374" s="239" t="s">
        <v>87</v>
      </c>
      <c r="AV374" s="13" t="s">
        <v>159</v>
      </c>
      <c r="AW374" s="13" t="s">
        <v>42</v>
      </c>
      <c r="AX374" s="13" t="s">
        <v>24</v>
      </c>
      <c r="AY374" s="239" t="s">
        <v>152</v>
      </c>
    </row>
    <row r="375" spans="2:65" s="1" customFormat="1" ht="22.5" customHeight="1">
      <c r="B375" s="41"/>
      <c r="C375" s="193" t="s">
        <v>459</v>
      </c>
      <c r="D375" s="193" t="s">
        <v>154</v>
      </c>
      <c r="E375" s="194" t="s">
        <v>460</v>
      </c>
      <c r="F375" s="195" t="s">
        <v>461</v>
      </c>
      <c r="G375" s="196" t="s">
        <v>219</v>
      </c>
      <c r="H375" s="197">
        <v>241.04</v>
      </c>
      <c r="I375" s="198"/>
      <c r="J375" s="199">
        <f>ROUND(I375*H375,2)</f>
        <v>0</v>
      </c>
      <c r="K375" s="195" t="s">
        <v>22</v>
      </c>
      <c r="L375" s="61"/>
      <c r="M375" s="200" t="s">
        <v>22</v>
      </c>
      <c r="N375" s="201" t="s">
        <v>49</v>
      </c>
      <c r="O375" s="42"/>
      <c r="P375" s="202">
        <f>O375*H375</f>
        <v>0</v>
      </c>
      <c r="Q375" s="202">
        <v>2.0650000000000002E-2</v>
      </c>
      <c r="R375" s="202">
        <f>Q375*H375</f>
        <v>4.9774760000000002</v>
      </c>
      <c r="S375" s="202">
        <v>0</v>
      </c>
      <c r="T375" s="203">
        <f>S375*H375</f>
        <v>0</v>
      </c>
      <c r="AR375" s="24" t="s">
        <v>159</v>
      </c>
      <c r="AT375" s="24" t="s">
        <v>154</v>
      </c>
      <c r="AU375" s="24" t="s">
        <v>87</v>
      </c>
      <c r="AY375" s="24" t="s">
        <v>152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159</v>
      </c>
      <c r="BM375" s="24" t="s">
        <v>462</v>
      </c>
    </row>
    <row r="376" spans="2:65" s="11" customFormat="1">
      <c r="B376" s="205"/>
      <c r="C376" s="206"/>
      <c r="D376" s="207" t="s">
        <v>161</v>
      </c>
      <c r="E376" s="208" t="s">
        <v>22</v>
      </c>
      <c r="F376" s="209" t="s">
        <v>356</v>
      </c>
      <c r="G376" s="206"/>
      <c r="H376" s="210" t="s">
        <v>22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161</v>
      </c>
      <c r="AU376" s="216" t="s">
        <v>87</v>
      </c>
      <c r="AV376" s="11" t="s">
        <v>24</v>
      </c>
      <c r="AW376" s="11" t="s">
        <v>42</v>
      </c>
      <c r="AX376" s="11" t="s">
        <v>78</v>
      </c>
      <c r="AY376" s="216" t="s">
        <v>152</v>
      </c>
    </row>
    <row r="377" spans="2:65" s="12" customFormat="1">
      <c r="B377" s="217"/>
      <c r="C377" s="218"/>
      <c r="D377" s="230" t="s">
        <v>161</v>
      </c>
      <c r="E377" s="240" t="s">
        <v>22</v>
      </c>
      <c r="F377" s="241" t="s">
        <v>391</v>
      </c>
      <c r="G377" s="218"/>
      <c r="H377" s="242">
        <v>241.04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24</v>
      </c>
      <c r="AY377" s="227" t="s">
        <v>152</v>
      </c>
    </row>
    <row r="378" spans="2:65" s="1" customFormat="1" ht="22.5" customHeight="1">
      <c r="B378" s="41"/>
      <c r="C378" s="193" t="s">
        <v>463</v>
      </c>
      <c r="D378" s="193" t="s">
        <v>154</v>
      </c>
      <c r="E378" s="194" t="s">
        <v>464</v>
      </c>
      <c r="F378" s="195" t="s">
        <v>465</v>
      </c>
      <c r="G378" s="196" t="s">
        <v>157</v>
      </c>
      <c r="H378" s="197">
        <v>1837.41</v>
      </c>
      <c r="I378" s="198"/>
      <c r="J378" s="199">
        <f>ROUND(I378*H378,2)</f>
        <v>0</v>
      </c>
      <c r="K378" s="195" t="s">
        <v>158</v>
      </c>
      <c r="L378" s="61"/>
      <c r="M378" s="200" t="s">
        <v>22</v>
      </c>
      <c r="N378" s="201" t="s">
        <v>49</v>
      </c>
      <c r="O378" s="42"/>
      <c r="P378" s="202">
        <f>O378*H378</f>
        <v>0</v>
      </c>
      <c r="Q378" s="202">
        <v>1.2E-4</v>
      </c>
      <c r="R378" s="202">
        <f>Q378*H378</f>
        <v>0.22048920000000002</v>
      </c>
      <c r="S378" s="202">
        <v>0</v>
      </c>
      <c r="T378" s="203">
        <f>S378*H378</f>
        <v>0</v>
      </c>
      <c r="AR378" s="24" t="s">
        <v>159</v>
      </c>
      <c r="AT378" s="24" t="s">
        <v>154</v>
      </c>
      <c r="AU378" s="24" t="s">
        <v>87</v>
      </c>
      <c r="AY378" s="24" t="s">
        <v>152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24" t="s">
        <v>24</v>
      </c>
      <c r="BK378" s="204">
        <f>ROUND(I378*H378,2)</f>
        <v>0</v>
      </c>
      <c r="BL378" s="24" t="s">
        <v>159</v>
      </c>
      <c r="BM378" s="24" t="s">
        <v>466</v>
      </c>
    </row>
    <row r="379" spans="2:65" s="1" customFormat="1" ht="22.5" customHeight="1">
      <c r="B379" s="41"/>
      <c r="C379" s="193" t="s">
        <v>467</v>
      </c>
      <c r="D379" s="193" t="s">
        <v>154</v>
      </c>
      <c r="E379" s="194" t="s">
        <v>468</v>
      </c>
      <c r="F379" s="195" t="s">
        <v>469</v>
      </c>
      <c r="G379" s="196" t="s">
        <v>157</v>
      </c>
      <c r="H379" s="197">
        <v>493.09800000000001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1.2E-4</v>
      </c>
      <c r="R379" s="202">
        <f>Q379*H379</f>
        <v>5.9171760000000004E-2</v>
      </c>
      <c r="S379" s="202">
        <v>0</v>
      </c>
      <c r="T379" s="203">
        <f>S379*H379</f>
        <v>0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470</v>
      </c>
    </row>
    <row r="380" spans="2:65" s="11" customFormat="1">
      <c r="B380" s="205"/>
      <c r="C380" s="206"/>
      <c r="D380" s="207" t="s">
        <v>161</v>
      </c>
      <c r="E380" s="208" t="s">
        <v>22</v>
      </c>
      <c r="F380" s="209" t="s">
        <v>471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161</v>
      </c>
      <c r="AU380" s="216" t="s">
        <v>87</v>
      </c>
      <c r="AV380" s="11" t="s">
        <v>24</v>
      </c>
      <c r="AW380" s="11" t="s">
        <v>42</v>
      </c>
      <c r="AX380" s="11" t="s">
        <v>78</v>
      </c>
      <c r="AY380" s="216" t="s">
        <v>152</v>
      </c>
    </row>
    <row r="381" spans="2:65" s="12" customFormat="1">
      <c r="B381" s="217"/>
      <c r="C381" s="218"/>
      <c r="D381" s="207" t="s">
        <v>161</v>
      </c>
      <c r="E381" s="219" t="s">
        <v>22</v>
      </c>
      <c r="F381" s="220" t="s">
        <v>472</v>
      </c>
      <c r="G381" s="218"/>
      <c r="H381" s="221">
        <v>412.56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161</v>
      </c>
      <c r="AU381" s="227" t="s">
        <v>87</v>
      </c>
      <c r="AV381" s="12" t="s">
        <v>87</v>
      </c>
      <c r="AW381" s="12" t="s">
        <v>42</v>
      </c>
      <c r="AX381" s="12" t="s">
        <v>78</v>
      </c>
      <c r="AY381" s="227" t="s">
        <v>152</v>
      </c>
    </row>
    <row r="382" spans="2:65" s="12" customFormat="1">
      <c r="B382" s="217"/>
      <c r="C382" s="218"/>
      <c r="D382" s="207" t="s">
        <v>161</v>
      </c>
      <c r="E382" s="219" t="s">
        <v>22</v>
      </c>
      <c r="F382" s="220" t="s">
        <v>473</v>
      </c>
      <c r="G382" s="218"/>
      <c r="H382" s="221">
        <v>47.25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78</v>
      </c>
      <c r="AY382" s="227" t="s">
        <v>152</v>
      </c>
    </row>
    <row r="383" spans="2:65" s="14" customFormat="1">
      <c r="B383" s="243"/>
      <c r="C383" s="244"/>
      <c r="D383" s="207" t="s">
        <v>161</v>
      </c>
      <c r="E383" s="245" t="s">
        <v>22</v>
      </c>
      <c r="F383" s="246" t="s">
        <v>257</v>
      </c>
      <c r="G383" s="244"/>
      <c r="H383" s="247">
        <v>459.81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161</v>
      </c>
      <c r="AU383" s="253" t="s">
        <v>87</v>
      </c>
      <c r="AV383" s="14" t="s">
        <v>176</v>
      </c>
      <c r="AW383" s="14" t="s">
        <v>42</v>
      </c>
      <c r="AX383" s="14" t="s">
        <v>78</v>
      </c>
      <c r="AY383" s="253" t="s">
        <v>152</v>
      </c>
    </row>
    <row r="384" spans="2:65" s="11" customFormat="1">
      <c r="B384" s="205"/>
      <c r="C384" s="206"/>
      <c r="D384" s="207" t="s">
        <v>161</v>
      </c>
      <c r="E384" s="208" t="s">
        <v>22</v>
      </c>
      <c r="F384" s="209" t="s">
        <v>168</v>
      </c>
      <c r="G384" s="206"/>
      <c r="H384" s="210" t="s">
        <v>22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161</v>
      </c>
      <c r="AU384" s="216" t="s">
        <v>87</v>
      </c>
      <c r="AV384" s="11" t="s">
        <v>24</v>
      </c>
      <c r="AW384" s="11" t="s">
        <v>42</v>
      </c>
      <c r="AX384" s="11" t="s">
        <v>78</v>
      </c>
      <c r="AY384" s="216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474</v>
      </c>
      <c r="G385" s="218"/>
      <c r="H385" s="221">
        <v>14.64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475</v>
      </c>
      <c r="G386" s="218"/>
      <c r="H386" s="221">
        <v>11.76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2" customFormat="1">
      <c r="B387" s="217"/>
      <c r="C387" s="218"/>
      <c r="D387" s="207" t="s">
        <v>161</v>
      </c>
      <c r="E387" s="219" t="s">
        <v>22</v>
      </c>
      <c r="F387" s="220" t="s">
        <v>476</v>
      </c>
      <c r="G387" s="218"/>
      <c r="H387" s="221">
        <v>3.48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161</v>
      </c>
      <c r="AU387" s="227" t="s">
        <v>87</v>
      </c>
      <c r="AV387" s="12" t="s">
        <v>87</v>
      </c>
      <c r="AW387" s="12" t="s">
        <v>42</v>
      </c>
      <c r="AX387" s="12" t="s">
        <v>78</v>
      </c>
      <c r="AY387" s="227" t="s">
        <v>152</v>
      </c>
    </row>
    <row r="388" spans="2:65" s="12" customFormat="1">
      <c r="B388" s="217"/>
      <c r="C388" s="218"/>
      <c r="D388" s="207" t="s">
        <v>161</v>
      </c>
      <c r="E388" s="219" t="s">
        <v>22</v>
      </c>
      <c r="F388" s="220" t="s">
        <v>477</v>
      </c>
      <c r="G388" s="218"/>
      <c r="H388" s="221">
        <v>3.4079999999999999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161</v>
      </c>
      <c r="AU388" s="227" t="s">
        <v>87</v>
      </c>
      <c r="AV388" s="12" t="s">
        <v>87</v>
      </c>
      <c r="AW388" s="12" t="s">
        <v>42</v>
      </c>
      <c r="AX388" s="12" t="s">
        <v>78</v>
      </c>
      <c r="AY388" s="227" t="s">
        <v>152</v>
      </c>
    </row>
    <row r="389" spans="2:65" s="14" customFormat="1">
      <c r="B389" s="243"/>
      <c r="C389" s="244"/>
      <c r="D389" s="207" t="s">
        <v>161</v>
      </c>
      <c r="E389" s="245" t="s">
        <v>22</v>
      </c>
      <c r="F389" s="246" t="s">
        <v>257</v>
      </c>
      <c r="G389" s="244"/>
      <c r="H389" s="247">
        <v>33.287999999999997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161</v>
      </c>
      <c r="AU389" s="253" t="s">
        <v>87</v>
      </c>
      <c r="AV389" s="14" t="s">
        <v>176</v>
      </c>
      <c r="AW389" s="14" t="s">
        <v>42</v>
      </c>
      <c r="AX389" s="14" t="s">
        <v>78</v>
      </c>
      <c r="AY389" s="253" t="s">
        <v>152</v>
      </c>
    </row>
    <row r="390" spans="2:65" s="13" customFormat="1">
      <c r="B390" s="228"/>
      <c r="C390" s="229"/>
      <c r="D390" s="230" t="s">
        <v>161</v>
      </c>
      <c r="E390" s="231" t="s">
        <v>22</v>
      </c>
      <c r="F390" s="232" t="s">
        <v>171</v>
      </c>
      <c r="G390" s="229"/>
      <c r="H390" s="233">
        <v>493.09800000000001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" customFormat="1" ht="22.5" customHeight="1">
      <c r="B391" s="41"/>
      <c r="C391" s="193" t="s">
        <v>478</v>
      </c>
      <c r="D391" s="193" t="s">
        <v>154</v>
      </c>
      <c r="E391" s="194" t="s">
        <v>479</v>
      </c>
      <c r="F391" s="195" t="s">
        <v>480</v>
      </c>
      <c r="G391" s="196" t="s">
        <v>157</v>
      </c>
      <c r="H391" s="197">
        <v>1539.54</v>
      </c>
      <c r="I391" s="198"/>
      <c r="J391" s="199">
        <f>ROUND(I391*H391,2)</f>
        <v>0</v>
      </c>
      <c r="K391" s="195" t="s">
        <v>158</v>
      </c>
      <c r="L391" s="61"/>
      <c r="M391" s="200" t="s">
        <v>22</v>
      </c>
      <c r="N391" s="201" t="s">
        <v>49</v>
      </c>
      <c r="O391" s="4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AR391" s="24" t="s">
        <v>159</v>
      </c>
      <c r="AT391" s="24" t="s">
        <v>154</v>
      </c>
      <c r="AU391" s="24" t="s">
        <v>87</v>
      </c>
      <c r="AY391" s="24" t="s">
        <v>152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4" t="s">
        <v>24</v>
      </c>
      <c r="BK391" s="204">
        <f>ROUND(I391*H391,2)</f>
        <v>0</v>
      </c>
      <c r="BL391" s="24" t="s">
        <v>159</v>
      </c>
      <c r="BM391" s="24" t="s">
        <v>481</v>
      </c>
    </row>
    <row r="392" spans="2:65" s="1" customFormat="1" ht="22.5" customHeight="1">
      <c r="B392" s="41"/>
      <c r="C392" s="193" t="s">
        <v>482</v>
      </c>
      <c r="D392" s="193" t="s">
        <v>154</v>
      </c>
      <c r="E392" s="194" t="s">
        <v>483</v>
      </c>
      <c r="F392" s="195" t="s">
        <v>484</v>
      </c>
      <c r="G392" s="196" t="s">
        <v>157</v>
      </c>
      <c r="H392" s="197">
        <v>85.123999999999995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7.4260000000000007E-2</v>
      </c>
      <c r="R392" s="202">
        <f>Q392*H392</f>
        <v>6.3213082400000005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485</v>
      </c>
    </row>
    <row r="393" spans="2:65" s="11" customFormat="1">
      <c r="B393" s="205"/>
      <c r="C393" s="206"/>
      <c r="D393" s="207" t="s">
        <v>161</v>
      </c>
      <c r="E393" s="208" t="s">
        <v>22</v>
      </c>
      <c r="F393" s="209" t="s">
        <v>486</v>
      </c>
      <c r="G393" s="206"/>
      <c r="H393" s="210" t="s">
        <v>22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161</v>
      </c>
      <c r="AU393" s="216" t="s">
        <v>87</v>
      </c>
      <c r="AV393" s="11" t="s">
        <v>24</v>
      </c>
      <c r="AW393" s="11" t="s">
        <v>42</v>
      </c>
      <c r="AX393" s="11" t="s">
        <v>78</v>
      </c>
      <c r="AY393" s="216" t="s">
        <v>152</v>
      </c>
    </row>
    <row r="394" spans="2:65" s="12" customFormat="1">
      <c r="B394" s="217"/>
      <c r="C394" s="218"/>
      <c r="D394" s="230" t="s">
        <v>161</v>
      </c>
      <c r="E394" s="240" t="s">
        <v>22</v>
      </c>
      <c r="F394" s="241" t="s">
        <v>487</v>
      </c>
      <c r="G394" s="218"/>
      <c r="H394" s="242">
        <v>85.123999999999995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161</v>
      </c>
      <c r="AU394" s="227" t="s">
        <v>87</v>
      </c>
      <c r="AV394" s="12" t="s">
        <v>87</v>
      </c>
      <c r="AW394" s="12" t="s">
        <v>42</v>
      </c>
      <c r="AX394" s="12" t="s">
        <v>24</v>
      </c>
      <c r="AY394" s="227" t="s">
        <v>152</v>
      </c>
    </row>
    <row r="395" spans="2:65" s="1" customFormat="1" ht="22.5" customHeight="1">
      <c r="B395" s="41"/>
      <c r="C395" s="193" t="s">
        <v>488</v>
      </c>
      <c r="D395" s="193" t="s">
        <v>154</v>
      </c>
      <c r="E395" s="194" t="s">
        <v>489</v>
      </c>
      <c r="F395" s="195" t="s">
        <v>490</v>
      </c>
      <c r="G395" s="196" t="s">
        <v>157</v>
      </c>
      <c r="H395" s="197">
        <v>1</v>
      </c>
      <c r="I395" s="198"/>
      <c r="J395" s="199">
        <f>ROUND(I395*H395,2)</f>
        <v>0</v>
      </c>
      <c r="K395" s="195" t="s">
        <v>158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9.3359999999999999E-2</v>
      </c>
      <c r="R395" s="202">
        <f>Q395*H395</f>
        <v>9.3359999999999999E-2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491</v>
      </c>
    </row>
    <row r="396" spans="2:65" s="1" customFormat="1" ht="22.5" customHeight="1">
      <c r="B396" s="41"/>
      <c r="C396" s="193" t="s">
        <v>492</v>
      </c>
      <c r="D396" s="193" t="s">
        <v>154</v>
      </c>
      <c r="E396" s="194" t="s">
        <v>493</v>
      </c>
      <c r="F396" s="195" t="s">
        <v>494</v>
      </c>
      <c r="G396" s="196" t="s">
        <v>157</v>
      </c>
      <c r="H396" s="197">
        <v>75.096000000000004</v>
      </c>
      <c r="I396" s="198"/>
      <c r="J396" s="199">
        <f>ROUND(I396*H396,2)</f>
        <v>0</v>
      </c>
      <c r="K396" s="195" t="s">
        <v>158</v>
      </c>
      <c r="L396" s="61"/>
      <c r="M396" s="200" t="s">
        <v>22</v>
      </c>
      <c r="N396" s="201" t="s">
        <v>49</v>
      </c>
      <c r="O396" s="42"/>
      <c r="P396" s="202">
        <f>O396*H396</f>
        <v>0</v>
      </c>
      <c r="Q396" s="202">
        <v>0.27560000000000001</v>
      </c>
      <c r="R396" s="202">
        <f>Q396*H396</f>
        <v>20.696457600000002</v>
      </c>
      <c r="S396" s="202">
        <v>0</v>
      </c>
      <c r="T396" s="203">
        <f>S396*H396</f>
        <v>0</v>
      </c>
      <c r="AR396" s="24" t="s">
        <v>159</v>
      </c>
      <c r="AT396" s="24" t="s">
        <v>154</v>
      </c>
      <c r="AU396" s="24" t="s">
        <v>87</v>
      </c>
      <c r="AY396" s="24" t="s">
        <v>152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4" t="s">
        <v>24</v>
      </c>
      <c r="BK396" s="204">
        <f>ROUND(I396*H396,2)</f>
        <v>0</v>
      </c>
      <c r="BL396" s="24" t="s">
        <v>159</v>
      </c>
      <c r="BM396" s="24" t="s">
        <v>495</v>
      </c>
    </row>
    <row r="397" spans="2:65" s="11" customFormat="1">
      <c r="B397" s="205"/>
      <c r="C397" s="206"/>
      <c r="D397" s="207" t="s">
        <v>161</v>
      </c>
      <c r="E397" s="208" t="s">
        <v>22</v>
      </c>
      <c r="F397" s="209" t="s">
        <v>162</v>
      </c>
      <c r="G397" s="206"/>
      <c r="H397" s="210" t="s">
        <v>22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161</v>
      </c>
      <c r="AU397" s="216" t="s">
        <v>87</v>
      </c>
      <c r="AV397" s="11" t="s">
        <v>24</v>
      </c>
      <c r="AW397" s="11" t="s">
        <v>42</v>
      </c>
      <c r="AX397" s="11" t="s">
        <v>78</v>
      </c>
      <c r="AY397" s="216" t="s">
        <v>152</v>
      </c>
    </row>
    <row r="398" spans="2:65" s="12" customFormat="1">
      <c r="B398" s="217"/>
      <c r="C398" s="218"/>
      <c r="D398" s="207" t="s">
        <v>161</v>
      </c>
      <c r="E398" s="219" t="s">
        <v>22</v>
      </c>
      <c r="F398" s="220" t="s">
        <v>496</v>
      </c>
      <c r="G398" s="218"/>
      <c r="H398" s="221">
        <v>24.824000000000002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78</v>
      </c>
      <c r="AY398" s="227" t="s">
        <v>152</v>
      </c>
    </row>
    <row r="399" spans="2:65" s="11" customFormat="1">
      <c r="B399" s="205"/>
      <c r="C399" s="206"/>
      <c r="D399" s="207" t="s">
        <v>161</v>
      </c>
      <c r="E399" s="208" t="s">
        <v>22</v>
      </c>
      <c r="F399" s="209" t="s">
        <v>164</v>
      </c>
      <c r="G399" s="206"/>
      <c r="H399" s="210" t="s">
        <v>22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161</v>
      </c>
      <c r="AU399" s="216" t="s">
        <v>87</v>
      </c>
      <c r="AV399" s="11" t="s">
        <v>24</v>
      </c>
      <c r="AW399" s="11" t="s">
        <v>42</v>
      </c>
      <c r="AX399" s="11" t="s">
        <v>78</v>
      </c>
      <c r="AY399" s="216" t="s">
        <v>152</v>
      </c>
    </row>
    <row r="400" spans="2:65" s="12" customFormat="1">
      <c r="B400" s="217"/>
      <c r="C400" s="218"/>
      <c r="D400" s="207" t="s">
        <v>161</v>
      </c>
      <c r="E400" s="219" t="s">
        <v>22</v>
      </c>
      <c r="F400" s="220" t="s">
        <v>497</v>
      </c>
      <c r="G400" s="218"/>
      <c r="H400" s="221">
        <v>3.24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78</v>
      </c>
      <c r="AY400" s="227" t="s">
        <v>152</v>
      </c>
    </row>
    <row r="401" spans="2:65" s="11" customFormat="1">
      <c r="B401" s="205"/>
      <c r="C401" s="206"/>
      <c r="D401" s="207" t="s">
        <v>161</v>
      </c>
      <c r="E401" s="208" t="s">
        <v>22</v>
      </c>
      <c r="F401" s="209" t="s">
        <v>166</v>
      </c>
      <c r="G401" s="206"/>
      <c r="H401" s="210" t="s">
        <v>22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161</v>
      </c>
      <c r="AU401" s="216" t="s">
        <v>87</v>
      </c>
      <c r="AV401" s="11" t="s">
        <v>24</v>
      </c>
      <c r="AW401" s="11" t="s">
        <v>42</v>
      </c>
      <c r="AX401" s="11" t="s">
        <v>78</v>
      </c>
      <c r="AY401" s="216" t="s">
        <v>152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498</v>
      </c>
      <c r="G402" s="218"/>
      <c r="H402" s="221">
        <v>24.132000000000001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78</v>
      </c>
      <c r="AY402" s="227" t="s">
        <v>152</v>
      </c>
    </row>
    <row r="403" spans="2:65" s="14" customFormat="1">
      <c r="B403" s="243"/>
      <c r="C403" s="244"/>
      <c r="D403" s="207" t="s">
        <v>161</v>
      </c>
      <c r="E403" s="245" t="s">
        <v>22</v>
      </c>
      <c r="F403" s="246" t="s">
        <v>257</v>
      </c>
      <c r="G403" s="244"/>
      <c r="H403" s="247">
        <v>52.195999999999998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161</v>
      </c>
      <c r="AU403" s="253" t="s">
        <v>87</v>
      </c>
      <c r="AV403" s="14" t="s">
        <v>176</v>
      </c>
      <c r="AW403" s="14" t="s">
        <v>42</v>
      </c>
      <c r="AX403" s="14" t="s">
        <v>78</v>
      </c>
      <c r="AY403" s="253" t="s">
        <v>152</v>
      </c>
    </row>
    <row r="404" spans="2:65" s="11" customFormat="1">
      <c r="B404" s="205"/>
      <c r="C404" s="206"/>
      <c r="D404" s="207" t="s">
        <v>161</v>
      </c>
      <c r="E404" s="208" t="s">
        <v>22</v>
      </c>
      <c r="F404" s="209" t="s">
        <v>499</v>
      </c>
      <c r="G404" s="206"/>
      <c r="H404" s="210" t="s">
        <v>22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161</v>
      </c>
      <c r="AU404" s="216" t="s">
        <v>87</v>
      </c>
      <c r="AV404" s="11" t="s">
        <v>24</v>
      </c>
      <c r="AW404" s="11" t="s">
        <v>42</v>
      </c>
      <c r="AX404" s="11" t="s">
        <v>78</v>
      </c>
      <c r="AY404" s="216" t="s">
        <v>152</v>
      </c>
    </row>
    <row r="405" spans="2:65" s="12" customFormat="1">
      <c r="B405" s="217"/>
      <c r="C405" s="218"/>
      <c r="D405" s="207" t="s">
        <v>161</v>
      </c>
      <c r="E405" s="219" t="s">
        <v>22</v>
      </c>
      <c r="F405" s="220" t="s">
        <v>500</v>
      </c>
      <c r="G405" s="218"/>
      <c r="H405" s="221">
        <v>14.776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161</v>
      </c>
      <c r="AU405" s="227" t="s">
        <v>87</v>
      </c>
      <c r="AV405" s="12" t="s">
        <v>87</v>
      </c>
      <c r="AW405" s="12" t="s">
        <v>42</v>
      </c>
      <c r="AX405" s="12" t="s">
        <v>78</v>
      </c>
      <c r="AY405" s="227" t="s">
        <v>152</v>
      </c>
    </row>
    <row r="406" spans="2:65" s="12" customFormat="1">
      <c r="B406" s="217"/>
      <c r="C406" s="218"/>
      <c r="D406" s="207" t="s">
        <v>161</v>
      </c>
      <c r="E406" s="219" t="s">
        <v>22</v>
      </c>
      <c r="F406" s="220" t="s">
        <v>501</v>
      </c>
      <c r="G406" s="218"/>
      <c r="H406" s="221">
        <v>8.1240000000000006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161</v>
      </c>
      <c r="AU406" s="227" t="s">
        <v>87</v>
      </c>
      <c r="AV406" s="12" t="s">
        <v>87</v>
      </c>
      <c r="AW406" s="12" t="s">
        <v>42</v>
      </c>
      <c r="AX406" s="12" t="s">
        <v>78</v>
      </c>
      <c r="AY406" s="227" t="s">
        <v>152</v>
      </c>
    </row>
    <row r="407" spans="2:65" s="13" customFormat="1">
      <c r="B407" s="228"/>
      <c r="C407" s="229"/>
      <c r="D407" s="230" t="s">
        <v>161</v>
      </c>
      <c r="E407" s="231" t="s">
        <v>22</v>
      </c>
      <c r="F407" s="232" t="s">
        <v>171</v>
      </c>
      <c r="G407" s="229"/>
      <c r="H407" s="233">
        <v>75.096000000000004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161</v>
      </c>
      <c r="AU407" s="239" t="s">
        <v>87</v>
      </c>
      <c r="AV407" s="13" t="s">
        <v>159</v>
      </c>
      <c r="AW407" s="13" t="s">
        <v>42</v>
      </c>
      <c r="AX407" s="13" t="s">
        <v>24</v>
      </c>
      <c r="AY407" s="239" t="s">
        <v>152</v>
      </c>
    </row>
    <row r="408" spans="2:65" s="1" customFormat="1" ht="22.5" customHeight="1">
      <c r="B408" s="41"/>
      <c r="C408" s="193" t="s">
        <v>502</v>
      </c>
      <c r="D408" s="193" t="s">
        <v>154</v>
      </c>
      <c r="E408" s="194" t="s">
        <v>503</v>
      </c>
      <c r="F408" s="195" t="s">
        <v>504</v>
      </c>
      <c r="G408" s="196" t="s">
        <v>157</v>
      </c>
      <c r="H408" s="197">
        <v>22.896000000000001</v>
      </c>
      <c r="I408" s="198"/>
      <c r="J408" s="199">
        <f>ROUND(I408*H408,2)</f>
        <v>0</v>
      </c>
      <c r="K408" s="195" t="s">
        <v>158</v>
      </c>
      <c r="L408" s="61"/>
      <c r="M408" s="200" t="s">
        <v>22</v>
      </c>
      <c r="N408" s="201" t="s">
        <v>49</v>
      </c>
      <c r="O408" s="42"/>
      <c r="P408" s="202">
        <f>O408*H408</f>
        <v>0</v>
      </c>
      <c r="Q408" s="202">
        <v>0.24101</v>
      </c>
      <c r="R408" s="202">
        <f>Q408*H408</f>
        <v>5.51816496</v>
      </c>
      <c r="S408" s="202">
        <v>0</v>
      </c>
      <c r="T408" s="203">
        <f>S408*H408</f>
        <v>0</v>
      </c>
      <c r="AR408" s="24" t="s">
        <v>159</v>
      </c>
      <c r="AT408" s="24" t="s">
        <v>154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159</v>
      </c>
      <c r="BM408" s="24" t="s">
        <v>505</v>
      </c>
    </row>
    <row r="409" spans="2:65" s="11" customFormat="1">
      <c r="B409" s="205"/>
      <c r="C409" s="206"/>
      <c r="D409" s="207" t="s">
        <v>161</v>
      </c>
      <c r="E409" s="208" t="s">
        <v>22</v>
      </c>
      <c r="F409" s="209" t="s">
        <v>506</v>
      </c>
      <c r="G409" s="206"/>
      <c r="H409" s="210" t="s">
        <v>22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161</v>
      </c>
      <c r="AU409" s="216" t="s">
        <v>87</v>
      </c>
      <c r="AV409" s="11" t="s">
        <v>24</v>
      </c>
      <c r="AW409" s="11" t="s">
        <v>42</v>
      </c>
      <c r="AX409" s="11" t="s">
        <v>78</v>
      </c>
      <c r="AY409" s="216" t="s">
        <v>152</v>
      </c>
    </row>
    <row r="410" spans="2:65" s="11" customFormat="1">
      <c r="B410" s="205"/>
      <c r="C410" s="206"/>
      <c r="D410" s="207" t="s">
        <v>161</v>
      </c>
      <c r="E410" s="208" t="s">
        <v>22</v>
      </c>
      <c r="F410" s="209" t="s">
        <v>162</v>
      </c>
      <c r="G410" s="206"/>
      <c r="H410" s="210" t="s">
        <v>22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161</v>
      </c>
      <c r="AU410" s="216" t="s">
        <v>87</v>
      </c>
      <c r="AV410" s="11" t="s">
        <v>24</v>
      </c>
      <c r="AW410" s="11" t="s">
        <v>42</v>
      </c>
      <c r="AX410" s="11" t="s">
        <v>78</v>
      </c>
      <c r="AY410" s="216" t="s">
        <v>152</v>
      </c>
    </row>
    <row r="411" spans="2:65" s="12" customFormat="1">
      <c r="B411" s="217"/>
      <c r="C411" s="218"/>
      <c r="D411" s="207" t="s">
        <v>161</v>
      </c>
      <c r="E411" s="219" t="s">
        <v>22</v>
      </c>
      <c r="F411" s="220" t="s">
        <v>507</v>
      </c>
      <c r="G411" s="218"/>
      <c r="H411" s="221">
        <v>14.772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161</v>
      </c>
      <c r="AU411" s="227" t="s">
        <v>87</v>
      </c>
      <c r="AV411" s="12" t="s">
        <v>87</v>
      </c>
      <c r="AW411" s="12" t="s">
        <v>42</v>
      </c>
      <c r="AX411" s="12" t="s">
        <v>78</v>
      </c>
      <c r="AY411" s="227" t="s">
        <v>152</v>
      </c>
    </row>
    <row r="412" spans="2:65" s="11" customFormat="1">
      <c r="B412" s="205"/>
      <c r="C412" s="206"/>
      <c r="D412" s="207" t="s">
        <v>161</v>
      </c>
      <c r="E412" s="208" t="s">
        <v>22</v>
      </c>
      <c r="F412" s="209" t="s">
        <v>508</v>
      </c>
      <c r="G412" s="206"/>
      <c r="H412" s="210" t="s">
        <v>22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161</v>
      </c>
      <c r="AU412" s="216" t="s">
        <v>87</v>
      </c>
      <c r="AV412" s="11" t="s">
        <v>24</v>
      </c>
      <c r="AW412" s="11" t="s">
        <v>42</v>
      </c>
      <c r="AX412" s="11" t="s">
        <v>78</v>
      </c>
      <c r="AY412" s="216" t="s">
        <v>152</v>
      </c>
    </row>
    <row r="413" spans="2:65" s="12" customFormat="1">
      <c r="B413" s="217"/>
      <c r="C413" s="218"/>
      <c r="D413" s="207" t="s">
        <v>161</v>
      </c>
      <c r="E413" s="219" t="s">
        <v>22</v>
      </c>
      <c r="F413" s="220" t="s">
        <v>509</v>
      </c>
      <c r="G413" s="218"/>
      <c r="H413" s="221">
        <v>8.1240000000000006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161</v>
      </c>
      <c r="AU413" s="227" t="s">
        <v>87</v>
      </c>
      <c r="AV413" s="12" t="s">
        <v>87</v>
      </c>
      <c r="AW413" s="12" t="s">
        <v>42</v>
      </c>
      <c r="AX413" s="12" t="s">
        <v>78</v>
      </c>
      <c r="AY413" s="227" t="s">
        <v>152</v>
      </c>
    </row>
    <row r="414" spans="2:65" s="13" customFormat="1">
      <c r="B414" s="228"/>
      <c r="C414" s="229"/>
      <c r="D414" s="230" t="s">
        <v>161</v>
      </c>
      <c r="E414" s="231" t="s">
        <v>22</v>
      </c>
      <c r="F414" s="232" t="s">
        <v>171</v>
      </c>
      <c r="G414" s="229"/>
      <c r="H414" s="233">
        <v>22.896000000000001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161</v>
      </c>
      <c r="AU414" s="239" t="s">
        <v>87</v>
      </c>
      <c r="AV414" s="13" t="s">
        <v>159</v>
      </c>
      <c r="AW414" s="13" t="s">
        <v>42</v>
      </c>
      <c r="AX414" s="13" t="s">
        <v>24</v>
      </c>
      <c r="AY414" s="239" t="s">
        <v>152</v>
      </c>
    </row>
    <row r="415" spans="2:65" s="1" customFormat="1" ht="22.5" customHeight="1">
      <c r="B415" s="41"/>
      <c r="C415" s="193" t="s">
        <v>510</v>
      </c>
      <c r="D415" s="193" t="s">
        <v>154</v>
      </c>
      <c r="E415" s="194" t="s">
        <v>511</v>
      </c>
      <c r="F415" s="195" t="s">
        <v>512</v>
      </c>
      <c r="G415" s="196" t="s">
        <v>207</v>
      </c>
      <c r="H415" s="197">
        <v>21</v>
      </c>
      <c r="I415" s="198"/>
      <c r="J415" s="199">
        <f>ROUND(I415*H415,2)</f>
        <v>0</v>
      </c>
      <c r="K415" s="195" t="s">
        <v>22</v>
      </c>
      <c r="L415" s="61"/>
      <c r="M415" s="200" t="s">
        <v>22</v>
      </c>
      <c r="N415" s="201" t="s">
        <v>49</v>
      </c>
      <c r="O415" s="42"/>
      <c r="P415" s="202">
        <f>O415*H415</f>
        <v>0</v>
      </c>
      <c r="Q415" s="202">
        <v>0</v>
      </c>
      <c r="R415" s="202">
        <f>Q415*H415</f>
        <v>0</v>
      </c>
      <c r="S415" s="202">
        <v>0</v>
      </c>
      <c r="T415" s="203">
        <f>S415*H415</f>
        <v>0</v>
      </c>
      <c r="AR415" s="24" t="s">
        <v>159</v>
      </c>
      <c r="AT415" s="24" t="s">
        <v>154</v>
      </c>
      <c r="AU415" s="24" t="s">
        <v>87</v>
      </c>
      <c r="AY415" s="24" t="s">
        <v>152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24</v>
      </c>
      <c r="BK415" s="204">
        <f>ROUND(I415*H415,2)</f>
        <v>0</v>
      </c>
      <c r="BL415" s="24" t="s">
        <v>159</v>
      </c>
      <c r="BM415" s="24" t="s">
        <v>513</v>
      </c>
    </row>
    <row r="416" spans="2:65" s="1" customFormat="1" ht="22.5" customHeight="1">
      <c r="B416" s="41"/>
      <c r="C416" s="257" t="s">
        <v>514</v>
      </c>
      <c r="D416" s="257" t="s">
        <v>293</v>
      </c>
      <c r="E416" s="258" t="s">
        <v>515</v>
      </c>
      <c r="F416" s="259" t="s">
        <v>516</v>
      </c>
      <c r="G416" s="260" t="s">
        <v>207</v>
      </c>
      <c r="H416" s="261">
        <v>21</v>
      </c>
      <c r="I416" s="262"/>
      <c r="J416" s="263">
        <f>ROUND(I416*H416,2)</f>
        <v>0</v>
      </c>
      <c r="K416" s="259" t="s">
        <v>22</v>
      </c>
      <c r="L416" s="264"/>
      <c r="M416" s="265" t="s">
        <v>22</v>
      </c>
      <c r="N416" s="266" t="s">
        <v>49</v>
      </c>
      <c r="O416" s="42"/>
      <c r="P416" s="202">
        <f>O416*H416</f>
        <v>0</v>
      </c>
      <c r="Q416" s="202">
        <v>1.2999999999999999E-3</v>
      </c>
      <c r="R416" s="202">
        <f>Q416*H416</f>
        <v>2.7299999999999998E-2</v>
      </c>
      <c r="S416" s="202">
        <v>0</v>
      </c>
      <c r="T416" s="203">
        <f>S416*H416</f>
        <v>0</v>
      </c>
      <c r="AR416" s="24" t="s">
        <v>204</v>
      </c>
      <c r="AT416" s="24" t="s">
        <v>293</v>
      </c>
      <c r="AU416" s="24" t="s">
        <v>87</v>
      </c>
      <c r="AY416" s="24" t="s">
        <v>152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159</v>
      </c>
      <c r="BM416" s="24" t="s">
        <v>517</v>
      </c>
    </row>
    <row r="417" spans="2:65" s="10" customFormat="1" ht="29.85" customHeight="1">
      <c r="B417" s="176"/>
      <c r="C417" s="177"/>
      <c r="D417" s="190" t="s">
        <v>77</v>
      </c>
      <c r="E417" s="191" t="s">
        <v>212</v>
      </c>
      <c r="F417" s="191" t="s">
        <v>518</v>
      </c>
      <c r="G417" s="177"/>
      <c r="H417" s="177"/>
      <c r="I417" s="180"/>
      <c r="J417" s="192">
        <f>BK417</f>
        <v>0</v>
      </c>
      <c r="K417" s="177"/>
      <c r="L417" s="182"/>
      <c r="M417" s="183"/>
      <c r="N417" s="184"/>
      <c r="O417" s="184"/>
      <c r="P417" s="185">
        <f>SUM(P418:P537)</f>
        <v>0</v>
      </c>
      <c r="Q417" s="184"/>
      <c r="R417" s="185">
        <f>SUM(R418:R537)</f>
        <v>3.1350201200000005</v>
      </c>
      <c r="S417" s="184"/>
      <c r="T417" s="186">
        <f>SUM(T418:T537)</f>
        <v>98.795547999999997</v>
      </c>
      <c r="AR417" s="187" t="s">
        <v>24</v>
      </c>
      <c r="AT417" s="188" t="s">
        <v>77</v>
      </c>
      <c r="AU417" s="188" t="s">
        <v>24</v>
      </c>
      <c r="AY417" s="187" t="s">
        <v>152</v>
      </c>
      <c r="BK417" s="189">
        <f>SUM(BK418:BK537)</f>
        <v>0</v>
      </c>
    </row>
    <row r="418" spans="2:65" s="1" customFormat="1" ht="31.5" customHeight="1">
      <c r="B418" s="41"/>
      <c r="C418" s="193" t="s">
        <v>519</v>
      </c>
      <c r="D418" s="193" t="s">
        <v>154</v>
      </c>
      <c r="E418" s="194" t="s">
        <v>520</v>
      </c>
      <c r="F418" s="195" t="s">
        <v>521</v>
      </c>
      <c r="G418" s="196" t="s">
        <v>219</v>
      </c>
      <c r="H418" s="197">
        <v>187.78</v>
      </c>
      <c r="I418" s="198"/>
      <c r="J418" s="199">
        <f>ROUND(I418*H418,2)</f>
        <v>0</v>
      </c>
      <c r="K418" s="195" t="s">
        <v>158</v>
      </c>
      <c r="L418" s="61"/>
      <c r="M418" s="200" t="s">
        <v>22</v>
      </c>
      <c r="N418" s="201" t="s">
        <v>49</v>
      </c>
      <c r="O418" s="42"/>
      <c r="P418" s="202">
        <f>O418*H418</f>
        <v>0</v>
      </c>
      <c r="Q418" s="202">
        <v>3.0000000000000001E-5</v>
      </c>
      <c r="R418" s="202">
        <f>Q418*H418</f>
        <v>5.6334000000000002E-3</v>
      </c>
      <c r="S418" s="202">
        <v>0</v>
      </c>
      <c r="T418" s="203">
        <f>S418*H418</f>
        <v>0</v>
      </c>
      <c r="AR418" s="24" t="s">
        <v>159</v>
      </c>
      <c r="AT418" s="24" t="s">
        <v>154</v>
      </c>
      <c r="AU418" s="24" t="s">
        <v>87</v>
      </c>
      <c r="AY418" s="24" t="s">
        <v>152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24" t="s">
        <v>24</v>
      </c>
      <c r="BK418" s="204">
        <f>ROUND(I418*H418,2)</f>
        <v>0</v>
      </c>
      <c r="BL418" s="24" t="s">
        <v>159</v>
      </c>
      <c r="BM418" s="24" t="s">
        <v>522</v>
      </c>
    </row>
    <row r="419" spans="2:65" s="11" customFormat="1">
      <c r="B419" s="205"/>
      <c r="C419" s="206"/>
      <c r="D419" s="207" t="s">
        <v>161</v>
      </c>
      <c r="E419" s="208" t="s">
        <v>22</v>
      </c>
      <c r="F419" s="209" t="s">
        <v>162</v>
      </c>
      <c r="G419" s="206"/>
      <c r="H419" s="210" t="s">
        <v>22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161</v>
      </c>
      <c r="AU419" s="216" t="s">
        <v>87</v>
      </c>
      <c r="AV419" s="11" t="s">
        <v>24</v>
      </c>
      <c r="AW419" s="11" t="s">
        <v>42</v>
      </c>
      <c r="AX419" s="11" t="s">
        <v>78</v>
      </c>
      <c r="AY419" s="216" t="s">
        <v>152</v>
      </c>
    </row>
    <row r="420" spans="2:65" s="12" customFormat="1">
      <c r="B420" s="217"/>
      <c r="C420" s="218"/>
      <c r="D420" s="207" t="s">
        <v>161</v>
      </c>
      <c r="E420" s="219" t="s">
        <v>22</v>
      </c>
      <c r="F420" s="220" t="s">
        <v>523</v>
      </c>
      <c r="G420" s="218"/>
      <c r="H420" s="221">
        <v>62.06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161</v>
      </c>
      <c r="AU420" s="227" t="s">
        <v>87</v>
      </c>
      <c r="AV420" s="12" t="s">
        <v>87</v>
      </c>
      <c r="AW420" s="12" t="s">
        <v>42</v>
      </c>
      <c r="AX420" s="12" t="s">
        <v>78</v>
      </c>
      <c r="AY420" s="227" t="s">
        <v>152</v>
      </c>
    </row>
    <row r="421" spans="2:65" s="11" customFormat="1">
      <c r="B421" s="205"/>
      <c r="C421" s="206"/>
      <c r="D421" s="207" t="s">
        <v>161</v>
      </c>
      <c r="E421" s="208" t="s">
        <v>22</v>
      </c>
      <c r="F421" s="209" t="s">
        <v>164</v>
      </c>
      <c r="G421" s="206"/>
      <c r="H421" s="210" t="s">
        <v>22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161</v>
      </c>
      <c r="AU421" s="216" t="s">
        <v>87</v>
      </c>
      <c r="AV421" s="11" t="s">
        <v>24</v>
      </c>
      <c r="AW421" s="11" t="s">
        <v>42</v>
      </c>
      <c r="AX421" s="11" t="s">
        <v>78</v>
      </c>
      <c r="AY421" s="216" t="s">
        <v>152</v>
      </c>
    </row>
    <row r="422" spans="2:65" s="12" customFormat="1">
      <c r="B422" s="217"/>
      <c r="C422" s="218"/>
      <c r="D422" s="207" t="s">
        <v>161</v>
      </c>
      <c r="E422" s="219" t="s">
        <v>22</v>
      </c>
      <c r="F422" s="220" t="s">
        <v>524</v>
      </c>
      <c r="G422" s="218"/>
      <c r="H422" s="221">
        <v>8.5399999999999991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161</v>
      </c>
      <c r="AU422" s="227" t="s">
        <v>87</v>
      </c>
      <c r="AV422" s="12" t="s">
        <v>87</v>
      </c>
      <c r="AW422" s="12" t="s">
        <v>42</v>
      </c>
      <c r="AX422" s="12" t="s">
        <v>78</v>
      </c>
      <c r="AY422" s="227" t="s">
        <v>152</v>
      </c>
    </row>
    <row r="423" spans="2:65" s="11" customFormat="1">
      <c r="B423" s="205"/>
      <c r="C423" s="206"/>
      <c r="D423" s="207" t="s">
        <v>161</v>
      </c>
      <c r="E423" s="208" t="s">
        <v>22</v>
      </c>
      <c r="F423" s="209" t="s">
        <v>166</v>
      </c>
      <c r="G423" s="206"/>
      <c r="H423" s="210" t="s">
        <v>22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161</v>
      </c>
      <c r="AU423" s="216" t="s">
        <v>87</v>
      </c>
      <c r="AV423" s="11" t="s">
        <v>24</v>
      </c>
      <c r="AW423" s="11" t="s">
        <v>42</v>
      </c>
      <c r="AX423" s="11" t="s">
        <v>78</v>
      </c>
      <c r="AY423" s="216" t="s">
        <v>152</v>
      </c>
    </row>
    <row r="424" spans="2:65" s="12" customFormat="1">
      <c r="B424" s="217"/>
      <c r="C424" s="218"/>
      <c r="D424" s="207" t="s">
        <v>161</v>
      </c>
      <c r="E424" s="219" t="s">
        <v>22</v>
      </c>
      <c r="F424" s="220" t="s">
        <v>525</v>
      </c>
      <c r="G424" s="218"/>
      <c r="H424" s="221">
        <v>60.33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161</v>
      </c>
      <c r="AU424" s="227" t="s">
        <v>87</v>
      </c>
      <c r="AV424" s="12" t="s">
        <v>87</v>
      </c>
      <c r="AW424" s="12" t="s">
        <v>42</v>
      </c>
      <c r="AX424" s="12" t="s">
        <v>78</v>
      </c>
      <c r="AY424" s="227" t="s">
        <v>152</v>
      </c>
    </row>
    <row r="425" spans="2:65" s="14" customFormat="1">
      <c r="B425" s="243"/>
      <c r="C425" s="244"/>
      <c r="D425" s="207" t="s">
        <v>161</v>
      </c>
      <c r="E425" s="245" t="s">
        <v>22</v>
      </c>
      <c r="F425" s="246" t="s">
        <v>257</v>
      </c>
      <c r="G425" s="244"/>
      <c r="H425" s="247">
        <v>130.93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161</v>
      </c>
      <c r="AU425" s="253" t="s">
        <v>87</v>
      </c>
      <c r="AV425" s="14" t="s">
        <v>176</v>
      </c>
      <c r="AW425" s="14" t="s">
        <v>42</v>
      </c>
      <c r="AX425" s="14" t="s">
        <v>78</v>
      </c>
      <c r="AY425" s="253" t="s">
        <v>152</v>
      </c>
    </row>
    <row r="426" spans="2:65" s="11" customFormat="1">
      <c r="B426" s="205"/>
      <c r="C426" s="206"/>
      <c r="D426" s="207" t="s">
        <v>161</v>
      </c>
      <c r="E426" s="208" t="s">
        <v>22</v>
      </c>
      <c r="F426" s="209" t="s">
        <v>168</v>
      </c>
      <c r="G426" s="206"/>
      <c r="H426" s="210" t="s">
        <v>22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161</v>
      </c>
      <c r="AU426" s="216" t="s">
        <v>87</v>
      </c>
      <c r="AV426" s="11" t="s">
        <v>24</v>
      </c>
      <c r="AW426" s="11" t="s">
        <v>42</v>
      </c>
      <c r="AX426" s="11" t="s">
        <v>78</v>
      </c>
      <c r="AY426" s="216" t="s">
        <v>152</v>
      </c>
    </row>
    <row r="427" spans="2:65" s="12" customFormat="1">
      <c r="B427" s="217"/>
      <c r="C427" s="218"/>
      <c r="D427" s="207" t="s">
        <v>161</v>
      </c>
      <c r="E427" s="219" t="s">
        <v>22</v>
      </c>
      <c r="F427" s="220" t="s">
        <v>526</v>
      </c>
      <c r="G427" s="218"/>
      <c r="H427" s="221">
        <v>36.54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161</v>
      </c>
      <c r="AU427" s="227" t="s">
        <v>87</v>
      </c>
      <c r="AV427" s="12" t="s">
        <v>87</v>
      </c>
      <c r="AW427" s="12" t="s">
        <v>42</v>
      </c>
      <c r="AX427" s="12" t="s">
        <v>78</v>
      </c>
      <c r="AY427" s="227" t="s">
        <v>152</v>
      </c>
    </row>
    <row r="428" spans="2:65" s="12" customFormat="1">
      <c r="B428" s="217"/>
      <c r="C428" s="218"/>
      <c r="D428" s="207" t="s">
        <v>161</v>
      </c>
      <c r="E428" s="219" t="s">
        <v>22</v>
      </c>
      <c r="F428" s="220" t="s">
        <v>527</v>
      </c>
      <c r="G428" s="218"/>
      <c r="H428" s="221">
        <v>20.309999999999999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161</v>
      </c>
      <c r="AU428" s="227" t="s">
        <v>87</v>
      </c>
      <c r="AV428" s="12" t="s">
        <v>87</v>
      </c>
      <c r="AW428" s="12" t="s">
        <v>42</v>
      </c>
      <c r="AX428" s="12" t="s">
        <v>78</v>
      </c>
      <c r="AY428" s="227" t="s">
        <v>152</v>
      </c>
    </row>
    <row r="429" spans="2:65" s="13" customFormat="1">
      <c r="B429" s="228"/>
      <c r="C429" s="229"/>
      <c r="D429" s="230" t="s">
        <v>161</v>
      </c>
      <c r="E429" s="231" t="s">
        <v>22</v>
      </c>
      <c r="F429" s="232" t="s">
        <v>171</v>
      </c>
      <c r="G429" s="229"/>
      <c r="H429" s="233">
        <v>187.78</v>
      </c>
      <c r="I429" s="234"/>
      <c r="J429" s="229"/>
      <c r="K429" s="229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161</v>
      </c>
      <c r="AU429" s="239" t="s">
        <v>87</v>
      </c>
      <c r="AV429" s="13" t="s">
        <v>159</v>
      </c>
      <c r="AW429" s="13" t="s">
        <v>42</v>
      </c>
      <c r="AX429" s="13" t="s">
        <v>24</v>
      </c>
      <c r="AY429" s="239" t="s">
        <v>152</v>
      </c>
    </row>
    <row r="430" spans="2:65" s="1" customFormat="1" ht="22.5" customHeight="1">
      <c r="B430" s="41"/>
      <c r="C430" s="257" t="s">
        <v>528</v>
      </c>
      <c r="D430" s="257" t="s">
        <v>293</v>
      </c>
      <c r="E430" s="258" t="s">
        <v>529</v>
      </c>
      <c r="F430" s="259" t="s">
        <v>530</v>
      </c>
      <c r="G430" s="260" t="s">
        <v>219</v>
      </c>
      <c r="H430" s="261">
        <v>187.78</v>
      </c>
      <c r="I430" s="262"/>
      <c r="J430" s="263">
        <f>ROUND(I430*H430,2)</f>
        <v>0</v>
      </c>
      <c r="K430" s="259" t="s">
        <v>158</v>
      </c>
      <c r="L430" s="264"/>
      <c r="M430" s="265" t="s">
        <v>22</v>
      </c>
      <c r="N430" s="266" t="s">
        <v>49</v>
      </c>
      <c r="O430" s="42"/>
      <c r="P430" s="202">
        <f>O430*H430</f>
        <v>0</v>
      </c>
      <c r="Q430" s="202">
        <v>5.0000000000000001E-4</v>
      </c>
      <c r="R430" s="202">
        <f>Q430*H430</f>
        <v>9.3890000000000001E-2</v>
      </c>
      <c r="S430" s="202">
        <v>0</v>
      </c>
      <c r="T430" s="203">
        <f>S430*H430</f>
        <v>0</v>
      </c>
      <c r="AR430" s="24" t="s">
        <v>204</v>
      </c>
      <c r="AT430" s="24" t="s">
        <v>293</v>
      </c>
      <c r="AU430" s="24" t="s">
        <v>87</v>
      </c>
      <c r="AY430" s="24" t="s">
        <v>152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24" t="s">
        <v>24</v>
      </c>
      <c r="BK430" s="204">
        <f>ROUND(I430*H430,2)</f>
        <v>0</v>
      </c>
      <c r="BL430" s="24" t="s">
        <v>159</v>
      </c>
      <c r="BM430" s="24" t="s">
        <v>531</v>
      </c>
    </row>
    <row r="431" spans="2:65" s="1" customFormat="1" ht="31.5" customHeight="1">
      <c r="B431" s="41"/>
      <c r="C431" s="193" t="s">
        <v>532</v>
      </c>
      <c r="D431" s="193" t="s">
        <v>154</v>
      </c>
      <c r="E431" s="194" t="s">
        <v>533</v>
      </c>
      <c r="F431" s="195" t="s">
        <v>534</v>
      </c>
      <c r="G431" s="196" t="s">
        <v>157</v>
      </c>
      <c r="H431" s="197">
        <v>1837.4110000000001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159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159</v>
      </c>
      <c r="BM431" s="24" t="s">
        <v>535</v>
      </c>
    </row>
    <row r="432" spans="2:65" s="12" customFormat="1">
      <c r="B432" s="217"/>
      <c r="C432" s="218"/>
      <c r="D432" s="207" t="s">
        <v>161</v>
      </c>
      <c r="E432" s="219" t="s">
        <v>22</v>
      </c>
      <c r="F432" s="220" t="s">
        <v>536</v>
      </c>
      <c r="G432" s="218"/>
      <c r="H432" s="221">
        <v>1379.933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161</v>
      </c>
      <c r="AU432" s="227" t="s">
        <v>87</v>
      </c>
      <c r="AV432" s="12" t="s">
        <v>87</v>
      </c>
      <c r="AW432" s="12" t="s">
        <v>42</v>
      </c>
      <c r="AX432" s="12" t="s">
        <v>78</v>
      </c>
      <c r="AY432" s="227" t="s">
        <v>152</v>
      </c>
    </row>
    <row r="433" spans="2:65" s="12" customFormat="1">
      <c r="B433" s="217"/>
      <c r="C433" s="218"/>
      <c r="D433" s="207" t="s">
        <v>161</v>
      </c>
      <c r="E433" s="219" t="s">
        <v>22</v>
      </c>
      <c r="F433" s="220" t="s">
        <v>537</v>
      </c>
      <c r="G433" s="218"/>
      <c r="H433" s="221">
        <v>125.61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161</v>
      </c>
      <c r="AU433" s="227" t="s">
        <v>87</v>
      </c>
      <c r="AV433" s="12" t="s">
        <v>87</v>
      </c>
      <c r="AW433" s="12" t="s">
        <v>42</v>
      </c>
      <c r="AX433" s="12" t="s">
        <v>78</v>
      </c>
      <c r="AY433" s="227" t="s">
        <v>152</v>
      </c>
    </row>
    <row r="434" spans="2:65" s="12" customFormat="1">
      <c r="B434" s="217"/>
      <c r="C434" s="218"/>
      <c r="D434" s="207" t="s">
        <v>161</v>
      </c>
      <c r="E434" s="219" t="s">
        <v>22</v>
      </c>
      <c r="F434" s="220" t="s">
        <v>538</v>
      </c>
      <c r="G434" s="218"/>
      <c r="H434" s="221">
        <v>23.88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78</v>
      </c>
      <c r="AY434" s="227" t="s">
        <v>152</v>
      </c>
    </row>
    <row r="435" spans="2:65" s="14" customFormat="1">
      <c r="B435" s="243"/>
      <c r="C435" s="244"/>
      <c r="D435" s="207" t="s">
        <v>161</v>
      </c>
      <c r="E435" s="245" t="s">
        <v>22</v>
      </c>
      <c r="F435" s="246" t="s">
        <v>257</v>
      </c>
      <c r="G435" s="244"/>
      <c r="H435" s="247">
        <v>1529.423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161</v>
      </c>
      <c r="AU435" s="253" t="s">
        <v>87</v>
      </c>
      <c r="AV435" s="14" t="s">
        <v>176</v>
      </c>
      <c r="AW435" s="14" t="s">
        <v>42</v>
      </c>
      <c r="AX435" s="14" t="s">
        <v>78</v>
      </c>
      <c r="AY435" s="253" t="s">
        <v>152</v>
      </c>
    </row>
    <row r="436" spans="2:65" s="11" customFormat="1">
      <c r="B436" s="205"/>
      <c r="C436" s="206"/>
      <c r="D436" s="207" t="s">
        <v>161</v>
      </c>
      <c r="E436" s="208" t="s">
        <v>22</v>
      </c>
      <c r="F436" s="209" t="s">
        <v>168</v>
      </c>
      <c r="G436" s="206"/>
      <c r="H436" s="210" t="s">
        <v>22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161</v>
      </c>
      <c r="AU436" s="216" t="s">
        <v>87</v>
      </c>
      <c r="AV436" s="11" t="s">
        <v>24</v>
      </c>
      <c r="AW436" s="11" t="s">
        <v>42</v>
      </c>
      <c r="AX436" s="11" t="s">
        <v>78</v>
      </c>
      <c r="AY436" s="216" t="s">
        <v>152</v>
      </c>
    </row>
    <row r="437" spans="2:65" s="12" customFormat="1">
      <c r="B437" s="217"/>
      <c r="C437" s="218"/>
      <c r="D437" s="207" t="s">
        <v>161</v>
      </c>
      <c r="E437" s="219" t="s">
        <v>22</v>
      </c>
      <c r="F437" s="220" t="s">
        <v>539</v>
      </c>
      <c r="G437" s="218"/>
      <c r="H437" s="221">
        <v>171.97300000000001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161</v>
      </c>
      <c r="AU437" s="227" t="s">
        <v>87</v>
      </c>
      <c r="AV437" s="12" t="s">
        <v>87</v>
      </c>
      <c r="AW437" s="12" t="s">
        <v>42</v>
      </c>
      <c r="AX437" s="12" t="s">
        <v>78</v>
      </c>
      <c r="AY437" s="227" t="s">
        <v>152</v>
      </c>
    </row>
    <row r="438" spans="2:65" s="12" customFormat="1">
      <c r="B438" s="217"/>
      <c r="C438" s="218"/>
      <c r="D438" s="207" t="s">
        <v>161</v>
      </c>
      <c r="E438" s="219" t="s">
        <v>22</v>
      </c>
      <c r="F438" s="220" t="s">
        <v>540</v>
      </c>
      <c r="G438" s="218"/>
      <c r="H438" s="221">
        <v>97.334999999999994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161</v>
      </c>
      <c r="AU438" s="227" t="s">
        <v>87</v>
      </c>
      <c r="AV438" s="12" t="s">
        <v>87</v>
      </c>
      <c r="AW438" s="12" t="s">
        <v>42</v>
      </c>
      <c r="AX438" s="12" t="s">
        <v>78</v>
      </c>
      <c r="AY438" s="227" t="s">
        <v>152</v>
      </c>
    </row>
    <row r="439" spans="2:65" s="12" customFormat="1">
      <c r="B439" s="217"/>
      <c r="C439" s="218"/>
      <c r="D439" s="207" t="s">
        <v>161</v>
      </c>
      <c r="E439" s="219" t="s">
        <v>22</v>
      </c>
      <c r="F439" s="220" t="s">
        <v>541</v>
      </c>
      <c r="G439" s="218"/>
      <c r="H439" s="221">
        <v>38.68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161</v>
      </c>
      <c r="AU439" s="227" t="s">
        <v>87</v>
      </c>
      <c r="AV439" s="12" t="s">
        <v>87</v>
      </c>
      <c r="AW439" s="12" t="s">
        <v>42</v>
      </c>
      <c r="AX439" s="12" t="s">
        <v>78</v>
      </c>
      <c r="AY439" s="227" t="s">
        <v>152</v>
      </c>
    </row>
    <row r="440" spans="2:65" s="14" customFormat="1">
      <c r="B440" s="243"/>
      <c r="C440" s="244"/>
      <c r="D440" s="207" t="s">
        <v>161</v>
      </c>
      <c r="E440" s="245" t="s">
        <v>22</v>
      </c>
      <c r="F440" s="246" t="s">
        <v>257</v>
      </c>
      <c r="G440" s="244"/>
      <c r="H440" s="247">
        <v>307.988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161</v>
      </c>
      <c r="AU440" s="253" t="s">
        <v>87</v>
      </c>
      <c r="AV440" s="14" t="s">
        <v>176</v>
      </c>
      <c r="AW440" s="14" t="s">
        <v>42</v>
      </c>
      <c r="AX440" s="14" t="s">
        <v>78</v>
      </c>
      <c r="AY440" s="253" t="s">
        <v>152</v>
      </c>
    </row>
    <row r="441" spans="2:65" s="13" customFormat="1">
      <c r="B441" s="228"/>
      <c r="C441" s="229"/>
      <c r="D441" s="230" t="s">
        <v>161</v>
      </c>
      <c r="E441" s="231" t="s">
        <v>22</v>
      </c>
      <c r="F441" s="232" t="s">
        <v>171</v>
      </c>
      <c r="G441" s="229"/>
      <c r="H441" s="233">
        <v>1837.4110000000001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161</v>
      </c>
      <c r="AU441" s="239" t="s">
        <v>87</v>
      </c>
      <c r="AV441" s="13" t="s">
        <v>159</v>
      </c>
      <c r="AW441" s="13" t="s">
        <v>42</v>
      </c>
      <c r="AX441" s="13" t="s">
        <v>24</v>
      </c>
      <c r="AY441" s="239" t="s">
        <v>152</v>
      </c>
    </row>
    <row r="442" spans="2:65" s="1" customFormat="1" ht="31.5" customHeight="1">
      <c r="B442" s="41"/>
      <c r="C442" s="193" t="s">
        <v>542</v>
      </c>
      <c r="D442" s="193" t="s">
        <v>154</v>
      </c>
      <c r="E442" s="194" t="s">
        <v>543</v>
      </c>
      <c r="F442" s="195" t="s">
        <v>544</v>
      </c>
      <c r="G442" s="196" t="s">
        <v>157</v>
      </c>
      <c r="H442" s="197">
        <v>110244.66</v>
      </c>
      <c r="I442" s="198"/>
      <c r="J442" s="199">
        <f>ROUND(I442*H442,2)</f>
        <v>0</v>
      </c>
      <c r="K442" s="195" t="s">
        <v>158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0</v>
      </c>
      <c r="T442" s="203">
        <f>S442*H442</f>
        <v>0</v>
      </c>
      <c r="AR442" s="24" t="s">
        <v>159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159</v>
      </c>
      <c r="BM442" s="24" t="s">
        <v>545</v>
      </c>
    </row>
    <row r="443" spans="2:65" s="12" customFormat="1">
      <c r="B443" s="217"/>
      <c r="C443" s="218"/>
      <c r="D443" s="230" t="s">
        <v>161</v>
      </c>
      <c r="E443" s="240" t="s">
        <v>22</v>
      </c>
      <c r="F443" s="241" t="s">
        <v>546</v>
      </c>
      <c r="G443" s="218"/>
      <c r="H443" s="242">
        <v>110244.66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161</v>
      </c>
      <c r="AU443" s="227" t="s">
        <v>87</v>
      </c>
      <c r="AV443" s="12" t="s">
        <v>87</v>
      </c>
      <c r="AW443" s="12" t="s">
        <v>42</v>
      </c>
      <c r="AX443" s="12" t="s">
        <v>24</v>
      </c>
      <c r="AY443" s="227" t="s">
        <v>152</v>
      </c>
    </row>
    <row r="444" spans="2:65" s="1" customFormat="1" ht="31.5" customHeight="1">
      <c r="B444" s="41"/>
      <c r="C444" s="193" t="s">
        <v>547</v>
      </c>
      <c r="D444" s="193" t="s">
        <v>154</v>
      </c>
      <c r="E444" s="194" t="s">
        <v>548</v>
      </c>
      <c r="F444" s="195" t="s">
        <v>549</v>
      </c>
      <c r="G444" s="196" t="s">
        <v>157</v>
      </c>
      <c r="H444" s="197">
        <v>1837.4110000000001</v>
      </c>
      <c r="I444" s="198"/>
      <c r="J444" s="199">
        <f>ROUND(I444*H444,2)</f>
        <v>0</v>
      </c>
      <c r="K444" s="195" t="s">
        <v>158</v>
      </c>
      <c r="L444" s="61"/>
      <c r="M444" s="200" t="s">
        <v>22</v>
      </c>
      <c r="N444" s="201" t="s">
        <v>49</v>
      </c>
      <c r="O444" s="42"/>
      <c r="P444" s="202">
        <f>O444*H444</f>
        <v>0</v>
      </c>
      <c r="Q444" s="202">
        <v>0</v>
      </c>
      <c r="R444" s="202">
        <f>Q444*H444</f>
        <v>0</v>
      </c>
      <c r="S444" s="202">
        <v>0</v>
      </c>
      <c r="T444" s="203">
        <f>S444*H444</f>
        <v>0</v>
      </c>
      <c r="AR444" s="24" t="s">
        <v>159</v>
      </c>
      <c r="AT444" s="24" t="s">
        <v>154</v>
      </c>
      <c r="AU444" s="24" t="s">
        <v>87</v>
      </c>
      <c r="AY444" s="24" t="s">
        <v>152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24</v>
      </c>
      <c r="BK444" s="204">
        <f>ROUND(I444*H444,2)</f>
        <v>0</v>
      </c>
      <c r="BL444" s="24" t="s">
        <v>159</v>
      </c>
      <c r="BM444" s="24" t="s">
        <v>550</v>
      </c>
    </row>
    <row r="445" spans="2:65" s="12" customFormat="1">
      <c r="B445" s="217"/>
      <c r="C445" s="218"/>
      <c r="D445" s="230" t="s">
        <v>161</v>
      </c>
      <c r="E445" s="240" t="s">
        <v>22</v>
      </c>
      <c r="F445" s="241" t="s">
        <v>551</v>
      </c>
      <c r="G445" s="218"/>
      <c r="H445" s="242">
        <v>1837.4110000000001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24</v>
      </c>
      <c r="AY445" s="227" t="s">
        <v>152</v>
      </c>
    </row>
    <row r="446" spans="2:65" s="1" customFormat="1" ht="31.5" customHeight="1">
      <c r="B446" s="41"/>
      <c r="C446" s="193" t="s">
        <v>552</v>
      </c>
      <c r="D446" s="193" t="s">
        <v>154</v>
      </c>
      <c r="E446" s="194" t="s">
        <v>553</v>
      </c>
      <c r="F446" s="195" t="s">
        <v>554</v>
      </c>
      <c r="G446" s="196" t="s">
        <v>555</v>
      </c>
      <c r="H446" s="197">
        <v>1</v>
      </c>
      <c r="I446" s="198"/>
      <c r="J446" s="199">
        <f>ROUND(I446*H446,2)</f>
        <v>0</v>
      </c>
      <c r="K446" s="195" t="s">
        <v>22</v>
      </c>
      <c r="L446" s="61"/>
      <c r="M446" s="200" t="s">
        <v>22</v>
      </c>
      <c r="N446" s="201" t="s">
        <v>49</v>
      </c>
      <c r="O446" s="42"/>
      <c r="P446" s="202">
        <f>O446*H446</f>
        <v>0</v>
      </c>
      <c r="Q446" s="202">
        <v>0</v>
      </c>
      <c r="R446" s="202">
        <f>Q446*H446</f>
        <v>0</v>
      </c>
      <c r="S446" s="202">
        <v>0</v>
      </c>
      <c r="T446" s="203">
        <f>S446*H446</f>
        <v>0</v>
      </c>
      <c r="AR446" s="24" t="s">
        <v>159</v>
      </c>
      <c r="AT446" s="24" t="s">
        <v>154</v>
      </c>
      <c r="AU446" s="24" t="s">
        <v>87</v>
      </c>
      <c r="AY446" s="24" t="s">
        <v>152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24</v>
      </c>
      <c r="BK446" s="204">
        <f>ROUND(I446*H446,2)</f>
        <v>0</v>
      </c>
      <c r="BL446" s="24" t="s">
        <v>159</v>
      </c>
      <c r="BM446" s="24" t="s">
        <v>556</v>
      </c>
    </row>
    <row r="447" spans="2:65" s="1" customFormat="1" ht="22.5" customHeight="1">
      <c r="B447" s="41"/>
      <c r="C447" s="193" t="s">
        <v>557</v>
      </c>
      <c r="D447" s="193" t="s">
        <v>154</v>
      </c>
      <c r="E447" s="194" t="s">
        <v>558</v>
      </c>
      <c r="F447" s="195" t="s">
        <v>559</v>
      </c>
      <c r="G447" s="196" t="s">
        <v>157</v>
      </c>
      <c r="H447" s="197">
        <v>2428.518</v>
      </c>
      <c r="I447" s="198"/>
      <c r="J447" s="199">
        <f>ROUND(I447*H447,2)</f>
        <v>0</v>
      </c>
      <c r="K447" s="195" t="s">
        <v>158</v>
      </c>
      <c r="L447" s="61"/>
      <c r="M447" s="200" t="s">
        <v>22</v>
      </c>
      <c r="N447" s="201" t="s">
        <v>49</v>
      </c>
      <c r="O447" s="42"/>
      <c r="P447" s="202">
        <f>O447*H447</f>
        <v>0</v>
      </c>
      <c r="Q447" s="202">
        <v>4.0000000000000003E-5</v>
      </c>
      <c r="R447" s="202">
        <f>Q447*H447</f>
        <v>9.7140720000000014E-2</v>
      </c>
      <c r="S447" s="202">
        <v>0</v>
      </c>
      <c r="T447" s="203">
        <f>S447*H447</f>
        <v>0</v>
      </c>
      <c r="AR447" s="24" t="s">
        <v>159</v>
      </c>
      <c r="AT447" s="24" t="s">
        <v>154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159</v>
      </c>
      <c r="BM447" s="24" t="s">
        <v>560</v>
      </c>
    </row>
    <row r="448" spans="2:65" s="12" customFormat="1">
      <c r="B448" s="217"/>
      <c r="C448" s="218"/>
      <c r="D448" s="207" t="s">
        <v>161</v>
      </c>
      <c r="E448" s="219" t="s">
        <v>22</v>
      </c>
      <c r="F448" s="220" t="s">
        <v>561</v>
      </c>
      <c r="G448" s="218"/>
      <c r="H448" s="221">
        <v>2116.98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78</v>
      </c>
      <c r="AY448" s="227" t="s">
        <v>152</v>
      </c>
    </row>
    <row r="449" spans="2:65" s="12" customFormat="1">
      <c r="B449" s="217"/>
      <c r="C449" s="218"/>
      <c r="D449" s="207" t="s">
        <v>161</v>
      </c>
      <c r="E449" s="219" t="s">
        <v>22</v>
      </c>
      <c r="F449" s="220" t="s">
        <v>562</v>
      </c>
      <c r="G449" s="218"/>
      <c r="H449" s="221">
        <v>311.53800000000001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161</v>
      </c>
      <c r="AU449" s="227" t="s">
        <v>87</v>
      </c>
      <c r="AV449" s="12" t="s">
        <v>87</v>
      </c>
      <c r="AW449" s="12" t="s">
        <v>42</v>
      </c>
      <c r="AX449" s="12" t="s">
        <v>78</v>
      </c>
      <c r="AY449" s="227" t="s">
        <v>152</v>
      </c>
    </row>
    <row r="450" spans="2:65" s="13" customFormat="1">
      <c r="B450" s="228"/>
      <c r="C450" s="229"/>
      <c r="D450" s="230" t="s">
        <v>161</v>
      </c>
      <c r="E450" s="231" t="s">
        <v>22</v>
      </c>
      <c r="F450" s="232" t="s">
        <v>171</v>
      </c>
      <c r="G450" s="229"/>
      <c r="H450" s="233">
        <v>2428.518</v>
      </c>
      <c r="I450" s="234"/>
      <c r="J450" s="229"/>
      <c r="K450" s="229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161</v>
      </c>
      <c r="AU450" s="239" t="s">
        <v>87</v>
      </c>
      <c r="AV450" s="13" t="s">
        <v>159</v>
      </c>
      <c r="AW450" s="13" t="s">
        <v>42</v>
      </c>
      <c r="AX450" s="13" t="s">
        <v>24</v>
      </c>
      <c r="AY450" s="239" t="s">
        <v>152</v>
      </c>
    </row>
    <row r="451" spans="2:65" s="1" customFormat="1" ht="22.5" customHeight="1">
      <c r="B451" s="41"/>
      <c r="C451" s="193" t="s">
        <v>563</v>
      </c>
      <c r="D451" s="193" t="s">
        <v>154</v>
      </c>
      <c r="E451" s="194" t="s">
        <v>564</v>
      </c>
      <c r="F451" s="195" t="s">
        <v>565</v>
      </c>
      <c r="G451" s="196" t="s">
        <v>207</v>
      </c>
      <c r="H451" s="197">
        <v>100</v>
      </c>
      <c r="I451" s="198"/>
      <c r="J451" s="199">
        <f t="shared" ref="J451:J457" si="0"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 t="shared" ref="P451:P457" si="1">O451*H451</f>
        <v>0</v>
      </c>
      <c r="Q451" s="202">
        <v>2.1600000000000001E-2</v>
      </c>
      <c r="R451" s="202">
        <f t="shared" ref="R451:R457" si="2">Q451*H451</f>
        <v>2.16</v>
      </c>
      <c r="S451" s="202">
        <v>0</v>
      </c>
      <c r="T451" s="203">
        <f t="shared" ref="T451:T457" si="3">S451*H451</f>
        <v>0</v>
      </c>
      <c r="AR451" s="24" t="s">
        <v>159</v>
      </c>
      <c r="AT451" s="24" t="s">
        <v>154</v>
      </c>
      <c r="AU451" s="24" t="s">
        <v>87</v>
      </c>
      <c r="AY451" s="24" t="s">
        <v>152</v>
      </c>
      <c r="BE451" s="204">
        <f t="shared" ref="BE451:BE457" si="4">IF(N451="základní",J451,0)</f>
        <v>0</v>
      </c>
      <c r="BF451" s="204">
        <f t="shared" ref="BF451:BF457" si="5">IF(N451="snížená",J451,0)</f>
        <v>0</v>
      </c>
      <c r="BG451" s="204">
        <f t="shared" ref="BG451:BG457" si="6">IF(N451="zákl. přenesená",J451,0)</f>
        <v>0</v>
      </c>
      <c r="BH451" s="204">
        <f t="shared" ref="BH451:BH457" si="7">IF(N451="sníž. přenesená",J451,0)</f>
        <v>0</v>
      </c>
      <c r="BI451" s="204">
        <f t="shared" ref="BI451:BI457" si="8">IF(N451="nulová",J451,0)</f>
        <v>0</v>
      </c>
      <c r="BJ451" s="24" t="s">
        <v>24</v>
      </c>
      <c r="BK451" s="204">
        <f t="shared" ref="BK451:BK457" si="9">ROUND(I451*H451,2)</f>
        <v>0</v>
      </c>
      <c r="BL451" s="24" t="s">
        <v>159</v>
      </c>
      <c r="BM451" s="24" t="s">
        <v>566</v>
      </c>
    </row>
    <row r="452" spans="2:65" s="1" customFormat="1" ht="31.5" customHeight="1">
      <c r="B452" s="41"/>
      <c r="C452" s="193" t="s">
        <v>567</v>
      </c>
      <c r="D452" s="193" t="s">
        <v>154</v>
      </c>
      <c r="E452" s="194" t="s">
        <v>568</v>
      </c>
      <c r="F452" s="195" t="s">
        <v>569</v>
      </c>
      <c r="G452" s="196" t="s">
        <v>207</v>
      </c>
      <c r="H452" s="197">
        <v>100</v>
      </c>
      <c r="I452" s="198"/>
      <c r="J452" s="199">
        <f t="shared" si="0"/>
        <v>0</v>
      </c>
      <c r="K452" s="195" t="s">
        <v>158</v>
      </c>
      <c r="L452" s="61"/>
      <c r="M452" s="200" t="s">
        <v>22</v>
      </c>
      <c r="N452" s="201" t="s">
        <v>49</v>
      </c>
      <c r="O452" s="42"/>
      <c r="P452" s="202">
        <f t="shared" si="1"/>
        <v>0</v>
      </c>
      <c r="Q452" s="202">
        <v>2.7E-4</v>
      </c>
      <c r="R452" s="202">
        <f t="shared" si="2"/>
        <v>2.7E-2</v>
      </c>
      <c r="S452" s="202">
        <v>0</v>
      </c>
      <c r="T452" s="203">
        <f t="shared" si="3"/>
        <v>0</v>
      </c>
      <c r="AR452" s="24" t="s">
        <v>159</v>
      </c>
      <c r="AT452" s="24" t="s">
        <v>154</v>
      </c>
      <c r="AU452" s="24" t="s">
        <v>87</v>
      </c>
      <c r="AY452" s="24" t="s">
        <v>152</v>
      </c>
      <c r="BE452" s="204">
        <f t="shared" si="4"/>
        <v>0</v>
      </c>
      <c r="BF452" s="204">
        <f t="shared" si="5"/>
        <v>0</v>
      </c>
      <c r="BG452" s="204">
        <f t="shared" si="6"/>
        <v>0</v>
      </c>
      <c r="BH452" s="204">
        <f t="shared" si="7"/>
        <v>0</v>
      </c>
      <c r="BI452" s="204">
        <f t="shared" si="8"/>
        <v>0</v>
      </c>
      <c r="BJ452" s="24" t="s">
        <v>24</v>
      </c>
      <c r="BK452" s="204">
        <f t="shared" si="9"/>
        <v>0</v>
      </c>
      <c r="BL452" s="24" t="s">
        <v>159</v>
      </c>
      <c r="BM452" s="24" t="s">
        <v>570</v>
      </c>
    </row>
    <row r="453" spans="2:65" s="1" customFormat="1" ht="22.5" customHeight="1">
      <c r="B453" s="41"/>
      <c r="C453" s="193" t="s">
        <v>571</v>
      </c>
      <c r="D453" s="193" t="s">
        <v>154</v>
      </c>
      <c r="E453" s="194" t="s">
        <v>572</v>
      </c>
      <c r="F453" s="195" t="s">
        <v>573</v>
      </c>
      <c r="G453" s="196" t="s">
        <v>207</v>
      </c>
      <c r="H453" s="197">
        <v>27</v>
      </c>
      <c r="I453" s="198"/>
      <c r="J453" s="199">
        <f t="shared" si="0"/>
        <v>0</v>
      </c>
      <c r="K453" s="195" t="s">
        <v>158</v>
      </c>
      <c r="L453" s="61"/>
      <c r="M453" s="200" t="s">
        <v>22</v>
      </c>
      <c r="N453" s="201" t="s">
        <v>49</v>
      </c>
      <c r="O453" s="42"/>
      <c r="P453" s="202">
        <f t="shared" si="1"/>
        <v>0</v>
      </c>
      <c r="Q453" s="202">
        <v>2.3400000000000001E-2</v>
      </c>
      <c r="R453" s="202">
        <f t="shared" si="2"/>
        <v>0.63180000000000003</v>
      </c>
      <c r="S453" s="202">
        <v>0</v>
      </c>
      <c r="T453" s="203">
        <f t="shared" si="3"/>
        <v>0</v>
      </c>
      <c r="AR453" s="24" t="s">
        <v>159</v>
      </c>
      <c r="AT453" s="24" t="s">
        <v>154</v>
      </c>
      <c r="AU453" s="24" t="s">
        <v>87</v>
      </c>
      <c r="AY453" s="24" t="s">
        <v>152</v>
      </c>
      <c r="BE453" s="204">
        <f t="shared" si="4"/>
        <v>0</v>
      </c>
      <c r="BF453" s="204">
        <f t="shared" si="5"/>
        <v>0</v>
      </c>
      <c r="BG453" s="204">
        <f t="shared" si="6"/>
        <v>0</v>
      </c>
      <c r="BH453" s="204">
        <f t="shared" si="7"/>
        <v>0</v>
      </c>
      <c r="BI453" s="204">
        <f t="shared" si="8"/>
        <v>0</v>
      </c>
      <c r="BJ453" s="24" t="s">
        <v>24</v>
      </c>
      <c r="BK453" s="204">
        <f t="shared" si="9"/>
        <v>0</v>
      </c>
      <c r="BL453" s="24" t="s">
        <v>159</v>
      </c>
      <c r="BM453" s="24" t="s">
        <v>574</v>
      </c>
    </row>
    <row r="454" spans="2:65" s="1" customFormat="1" ht="22.5" customHeight="1">
      <c r="B454" s="41"/>
      <c r="C454" s="257" t="s">
        <v>575</v>
      </c>
      <c r="D454" s="257" t="s">
        <v>293</v>
      </c>
      <c r="E454" s="258" t="s">
        <v>576</v>
      </c>
      <c r="F454" s="259" t="s">
        <v>577</v>
      </c>
      <c r="G454" s="260" t="s">
        <v>207</v>
      </c>
      <c r="H454" s="261">
        <v>27</v>
      </c>
      <c r="I454" s="262"/>
      <c r="J454" s="263">
        <f t="shared" si="0"/>
        <v>0</v>
      </c>
      <c r="K454" s="259" t="s">
        <v>22</v>
      </c>
      <c r="L454" s="264"/>
      <c r="M454" s="265" t="s">
        <v>22</v>
      </c>
      <c r="N454" s="266" t="s">
        <v>49</v>
      </c>
      <c r="O454" s="42"/>
      <c r="P454" s="202">
        <f t="shared" si="1"/>
        <v>0</v>
      </c>
      <c r="Q454" s="202">
        <v>8.9999999999999998E-4</v>
      </c>
      <c r="R454" s="202">
        <f t="shared" si="2"/>
        <v>2.4299999999999999E-2</v>
      </c>
      <c r="S454" s="202">
        <v>0</v>
      </c>
      <c r="T454" s="203">
        <f t="shared" si="3"/>
        <v>0</v>
      </c>
      <c r="AR454" s="24" t="s">
        <v>204</v>
      </c>
      <c r="AT454" s="24" t="s">
        <v>293</v>
      </c>
      <c r="AU454" s="24" t="s">
        <v>87</v>
      </c>
      <c r="AY454" s="24" t="s">
        <v>152</v>
      </c>
      <c r="BE454" s="204">
        <f t="shared" si="4"/>
        <v>0</v>
      </c>
      <c r="BF454" s="204">
        <f t="shared" si="5"/>
        <v>0</v>
      </c>
      <c r="BG454" s="204">
        <f t="shared" si="6"/>
        <v>0</v>
      </c>
      <c r="BH454" s="204">
        <f t="shared" si="7"/>
        <v>0</v>
      </c>
      <c r="BI454" s="204">
        <f t="shared" si="8"/>
        <v>0</v>
      </c>
      <c r="BJ454" s="24" t="s">
        <v>24</v>
      </c>
      <c r="BK454" s="204">
        <f t="shared" si="9"/>
        <v>0</v>
      </c>
      <c r="BL454" s="24" t="s">
        <v>159</v>
      </c>
      <c r="BM454" s="24" t="s">
        <v>578</v>
      </c>
    </row>
    <row r="455" spans="2:65" s="1" customFormat="1" ht="22.5" customHeight="1">
      <c r="B455" s="41"/>
      <c r="C455" s="193" t="s">
        <v>579</v>
      </c>
      <c r="D455" s="193" t="s">
        <v>154</v>
      </c>
      <c r="E455" s="194" t="s">
        <v>580</v>
      </c>
      <c r="F455" s="195" t="s">
        <v>581</v>
      </c>
      <c r="G455" s="196" t="s">
        <v>207</v>
      </c>
      <c r="H455" s="197">
        <v>108</v>
      </c>
      <c r="I455" s="198"/>
      <c r="J455" s="199">
        <f t="shared" si="0"/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 t="shared" si="1"/>
        <v>0</v>
      </c>
      <c r="Q455" s="202">
        <v>1.0000000000000001E-5</v>
      </c>
      <c r="R455" s="202">
        <f t="shared" si="2"/>
        <v>1.08E-3</v>
      </c>
      <c r="S455" s="202">
        <v>0</v>
      </c>
      <c r="T455" s="203">
        <f t="shared" si="3"/>
        <v>0</v>
      </c>
      <c r="AR455" s="24" t="s">
        <v>159</v>
      </c>
      <c r="AT455" s="24" t="s">
        <v>154</v>
      </c>
      <c r="AU455" s="24" t="s">
        <v>87</v>
      </c>
      <c r="AY455" s="24" t="s">
        <v>152</v>
      </c>
      <c r="BE455" s="204">
        <f t="shared" si="4"/>
        <v>0</v>
      </c>
      <c r="BF455" s="204">
        <f t="shared" si="5"/>
        <v>0</v>
      </c>
      <c r="BG455" s="204">
        <f t="shared" si="6"/>
        <v>0</v>
      </c>
      <c r="BH455" s="204">
        <f t="shared" si="7"/>
        <v>0</v>
      </c>
      <c r="BI455" s="204">
        <f t="shared" si="8"/>
        <v>0</v>
      </c>
      <c r="BJ455" s="24" t="s">
        <v>24</v>
      </c>
      <c r="BK455" s="204">
        <f t="shared" si="9"/>
        <v>0</v>
      </c>
      <c r="BL455" s="24" t="s">
        <v>159</v>
      </c>
      <c r="BM455" s="24" t="s">
        <v>582</v>
      </c>
    </row>
    <row r="456" spans="2:65" s="1" customFormat="1" ht="22.5" customHeight="1">
      <c r="B456" s="41"/>
      <c r="C456" s="193" t="s">
        <v>583</v>
      </c>
      <c r="D456" s="193" t="s">
        <v>154</v>
      </c>
      <c r="E456" s="194" t="s">
        <v>584</v>
      </c>
      <c r="F456" s="195" t="s">
        <v>585</v>
      </c>
      <c r="G456" s="196" t="s">
        <v>207</v>
      </c>
      <c r="H456" s="197">
        <v>108</v>
      </c>
      <c r="I456" s="198"/>
      <c r="J456" s="199">
        <f t="shared" si="0"/>
        <v>0</v>
      </c>
      <c r="K456" s="195" t="s">
        <v>158</v>
      </c>
      <c r="L456" s="61"/>
      <c r="M456" s="200" t="s">
        <v>22</v>
      </c>
      <c r="N456" s="201" t="s">
        <v>49</v>
      </c>
      <c r="O456" s="42"/>
      <c r="P456" s="202">
        <f t="shared" si="1"/>
        <v>0</v>
      </c>
      <c r="Q456" s="202">
        <v>2.0000000000000001E-4</v>
      </c>
      <c r="R456" s="202">
        <f t="shared" si="2"/>
        <v>2.1600000000000001E-2</v>
      </c>
      <c r="S456" s="202">
        <v>0</v>
      </c>
      <c r="T456" s="203">
        <f t="shared" si="3"/>
        <v>0</v>
      </c>
      <c r="AR456" s="24" t="s">
        <v>159</v>
      </c>
      <c r="AT456" s="24" t="s">
        <v>154</v>
      </c>
      <c r="AU456" s="24" t="s">
        <v>87</v>
      </c>
      <c r="AY456" s="24" t="s">
        <v>152</v>
      </c>
      <c r="BE456" s="204">
        <f t="shared" si="4"/>
        <v>0</v>
      </c>
      <c r="BF456" s="204">
        <f t="shared" si="5"/>
        <v>0</v>
      </c>
      <c r="BG456" s="204">
        <f t="shared" si="6"/>
        <v>0</v>
      </c>
      <c r="BH456" s="204">
        <f t="shared" si="7"/>
        <v>0</v>
      </c>
      <c r="BI456" s="204">
        <f t="shared" si="8"/>
        <v>0</v>
      </c>
      <c r="BJ456" s="24" t="s">
        <v>24</v>
      </c>
      <c r="BK456" s="204">
        <f t="shared" si="9"/>
        <v>0</v>
      </c>
      <c r="BL456" s="24" t="s">
        <v>159</v>
      </c>
      <c r="BM456" s="24" t="s">
        <v>586</v>
      </c>
    </row>
    <row r="457" spans="2:65" s="1" customFormat="1" ht="22.5" customHeight="1">
      <c r="B457" s="41"/>
      <c r="C457" s="193" t="s">
        <v>587</v>
      </c>
      <c r="D457" s="193" t="s">
        <v>154</v>
      </c>
      <c r="E457" s="194" t="s">
        <v>588</v>
      </c>
      <c r="F457" s="195" t="s">
        <v>589</v>
      </c>
      <c r="G457" s="196" t="s">
        <v>157</v>
      </c>
      <c r="H457" s="197">
        <v>168.59700000000001</v>
      </c>
      <c r="I457" s="198"/>
      <c r="J457" s="199">
        <f t="shared" si="0"/>
        <v>0</v>
      </c>
      <c r="K457" s="195" t="s">
        <v>158</v>
      </c>
      <c r="L457" s="61"/>
      <c r="M457" s="200" t="s">
        <v>22</v>
      </c>
      <c r="N457" s="201" t="s">
        <v>49</v>
      </c>
      <c r="O457" s="42"/>
      <c r="P457" s="202">
        <f t="shared" si="1"/>
        <v>0</v>
      </c>
      <c r="Q457" s="202">
        <v>0</v>
      </c>
      <c r="R457" s="202">
        <f t="shared" si="2"/>
        <v>0</v>
      </c>
      <c r="S457" s="202">
        <v>0.13100000000000001</v>
      </c>
      <c r="T457" s="203">
        <f t="shared" si="3"/>
        <v>22.086207000000002</v>
      </c>
      <c r="AR457" s="24" t="s">
        <v>159</v>
      </c>
      <c r="AT457" s="24" t="s">
        <v>154</v>
      </c>
      <c r="AU457" s="24" t="s">
        <v>87</v>
      </c>
      <c r="AY457" s="24" t="s">
        <v>152</v>
      </c>
      <c r="BE457" s="204">
        <f t="shared" si="4"/>
        <v>0</v>
      </c>
      <c r="BF457" s="204">
        <f t="shared" si="5"/>
        <v>0</v>
      </c>
      <c r="BG457" s="204">
        <f t="shared" si="6"/>
        <v>0</v>
      </c>
      <c r="BH457" s="204">
        <f t="shared" si="7"/>
        <v>0</v>
      </c>
      <c r="BI457" s="204">
        <f t="shared" si="8"/>
        <v>0</v>
      </c>
      <c r="BJ457" s="24" t="s">
        <v>24</v>
      </c>
      <c r="BK457" s="204">
        <f t="shared" si="9"/>
        <v>0</v>
      </c>
      <c r="BL457" s="24" t="s">
        <v>159</v>
      </c>
      <c r="BM457" s="24" t="s">
        <v>590</v>
      </c>
    </row>
    <row r="458" spans="2:65" s="11" customFormat="1">
      <c r="B458" s="205"/>
      <c r="C458" s="206"/>
      <c r="D458" s="207" t="s">
        <v>161</v>
      </c>
      <c r="E458" s="208" t="s">
        <v>22</v>
      </c>
      <c r="F458" s="209" t="s">
        <v>162</v>
      </c>
      <c r="G458" s="206"/>
      <c r="H458" s="210" t="s">
        <v>22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161</v>
      </c>
      <c r="AU458" s="216" t="s">
        <v>87</v>
      </c>
      <c r="AV458" s="11" t="s">
        <v>24</v>
      </c>
      <c r="AW458" s="11" t="s">
        <v>42</v>
      </c>
      <c r="AX458" s="11" t="s">
        <v>78</v>
      </c>
      <c r="AY458" s="216" t="s">
        <v>152</v>
      </c>
    </row>
    <row r="459" spans="2:65" s="12" customFormat="1">
      <c r="B459" s="217"/>
      <c r="C459" s="218"/>
      <c r="D459" s="207" t="s">
        <v>161</v>
      </c>
      <c r="E459" s="219" t="s">
        <v>22</v>
      </c>
      <c r="F459" s="220" t="s">
        <v>591</v>
      </c>
      <c r="G459" s="218"/>
      <c r="H459" s="221">
        <v>80.158000000000001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42</v>
      </c>
      <c r="AX459" s="12" t="s">
        <v>78</v>
      </c>
      <c r="AY459" s="227" t="s">
        <v>152</v>
      </c>
    </row>
    <row r="460" spans="2:65" s="11" customFormat="1">
      <c r="B460" s="205"/>
      <c r="C460" s="206"/>
      <c r="D460" s="207" t="s">
        <v>161</v>
      </c>
      <c r="E460" s="208" t="s">
        <v>22</v>
      </c>
      <c r="F460" s="209" t="s">
        <v>164</v>
      </c>
      <c r="G460" s="206"/>
      <c r="H460" s="210" t="s">
        <v>22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161</v>
      </c>
      <c r="AU460" s="216" t="s">
        <v>87</v>
      </c>
      <c r="AV460" s="11" t="s">
        <v>24</v>
      </c>
      <c r="AW460" s="11" t="s">
        <v>42</v>
      </c>
      <c r="AX460" s="11" t="s">
        <v>78</v>
      </c>
      <c r="AY460" s="216" t="s">
        <v>152</v>
      </c>
    </row>
    <row r="461" spans="2:65" s="12" customFormat="1">
      <c r="B461" s="217"/>
      <c r="C461" s="218"/>
      <c r="D461" s="207" t="s">
        <v>161</v>
      </c>
      <c r="E461" s="219" t="s">
        <v>22</v>
      </c>
      <c r="F461" s="220" t="s">
        <v>592</v>
      </c>
      <c r="G461" s="218"/>
      <c r="H461" s="221">
        <v>10.53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161</v>
      </c>
      <c r="AU461" s="227" t="s">
        <v>87</v>
      </c>
      <c r="AV461" s="12" t="s">
        <v>87</v>
      </c>
      <c r="AW461" s="12" t="s">
        <v>42</v>
      </c>
      <c r="AX461" s="12" t="s">
        <v>78</v>
      </c>
      <c r="AY461" s="227" t="s">
        <v>152</v>
      </c>
    </row>
    <row r="462" spans="2:65" s="11" customFormat="1">
      <c r="B462" s="205"/>
      <c r="C462" s="206"/>
      <c r="D462" s="207" t="s">
        <v>161</v>
      </c>
      <c r="E462" s="208" t="s">
        <v>22</v>
      </c>
      <c r="F462" s="209" t="s">
        <v>166</v>
      </c>
      <c r="G462" s="206"/>
      <c r="H462" s="210" t="s">
        <v>22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161</v>
      </c>
      <c r="AU462" s="216" t="s">
        <v>87</v>
      </c>
      <c r="AV462" s="11" t="s">
        <v>24</v>
      </c>
      <c r="AW462" s="11" t="s">
        <v>42</v>
      </c>
      <c r="AX462" s="11" t="s">
        <v>78</v>
      </c>
      <c r="AY462" s="216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593</v>
      </c>
      <c r="G463" s="218"/>
      <c r="H463" s="221">
        <v>77.909000000000006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168.59700000000001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193" t="s">
        <v>594</v>
      </c>
      <c r="D465" s="193" t="s">
        <v>154</v>
      </c>
      <c r="E465" s="194" t="s">
        <v>595</v>
      </c>
      <c r="F465" s="195" t="s">
        <v>596</v>
      </c>
      <c r="G465" s="196" t="s">
        <v>157</v>
      </c>
      <c r="H465" s="197">
        <v>18.268000000000001</v>
      </c>
      <c r="I465" s="198"/>
      <c r="J465" s="199">
        <f>ROUND(I465*H465,2)</f>
        <v>0</v>
      </c>
      <c r="K465" s="195" t="s">
        <v>158</v>
      </c>
      <c r="L465" s="61"/>
      <c r="M465" s="200" t="s">
        <v>22</v>
      </c>
      <c r="N465" s="201" t="s">
        <v>49</v>
      </c>
      <c r="O465" s="42"/>
      <c r="P465" s="202">
        <f>O465*H465</f>
        <v>0</v>
      </c>
      <c r="Q465" s="202">
        <v>0</v>
      </c>
      <c r="R465" s="202">
        <f>Q465*H465</f>
        <v>0</v>
      </c>
      <c r="S465" s="202">
        <v>5.5E-2</v>
      </c>
      <c r="T465" s="203">
        <f>S465*H465</f>
        <v>1.00474</v>
      </c>
      <c r="AR465" s="24" t="s">
        <v>159</v>
      </c>
      <c r="AT465" s="24" t="s">
        <v>154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159</v>
      </c>
      <c r="BM465" s="24" t="s">
        <v>597</v>
      </c>
    </row>
    <row r="466" spans="2:65" s="12" customFormat="1">
      <c r="B466" s="217"/>
      <c r="C466" s="218"/>
      <c r="D466" s="230" t="s">
        <v>161</v>
      </c>
      <c r="E466" s="240" t="s">
        <v>22</v>
      </c>
      <c r="F466" s="241" t="s">
        <v>598</v>
      </c>
      <c r="G466" s="218"/>
      <c r="H466" s="242">
        <v>18.268000000000001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161</v>
      </c>
      <c r="AU466" s="227" t="s">
        <v>87</v>
      </c>
      <c r="AV466" s="12" t="s">
        <v>87</v>
      </c>
      <c r="AW466" s="12" t="s">
        <v>42</v>
      </c>
      <c r="AX466" s="12" t="s">
        <v>24</v>
      </c>
      <c r="AY466" s="227" t="s">
        <v>152</v>
      </c>
    </row>
    <row r="467" spans="2:65" s="1" customFormat="1" ht="22.5" customHeight="1">
      <c r="B467" s="41"/>
      <c r="C467" s="193" t="s">
        <v>599</v>
      </c>
      <c r="D467" s="193" t="s">
        <v>154</v>
      </c>
      <c r="E467" s="194" t="s">
        <v>600</v>
      </c>
      <c r="F467" s="195" t="s">
        <v>601</v>
      </c>
      <c r="G467" s="196" t="s">
        <v>157</v>
      </c>
      <c r="H467" s="197">
        <v>9.7200000000000006</v>
      </c>
      <c r="I467" s="198"/>
      <c r="J467" s="199">
        <f>ROUND(I467*H467,2)</f>
        <v>0</v>
      </c>
      <c r="K467" s="195" t="s">
        <v>158</v>
      </c>
      <c r="L467" s="61"/>
      <c r="M467" s="200" t="s">
        <v>22</v>
      </c>
      <c r="N467" s="201" t="s">
        <v>49</v>
      </c>
      <c r="O467" s="42"/>
      <c r="P467" s="202">
        <f>O467*H467</f>
        <v>0</v>
      </c>
      <c r="Q467" s="202">
        <v>0</v>
      </c>
      <c r="R467" s="202">
        <f>Q467*H467</f>
        <v>0</v>
      </c>
      <c r="S467" s="202">
        <v>4.8000000000000001E-2</v>
      </c>
      <c r="T467" s="203">
        <f>S467*H467</f>
        <v>0.46656000000000003</v>
      </c>
      <c r="AR467" s="24" t="s">
        <v>159</v>
      </c>
      <c r="AT467" s="24" t="s">
        <v>154</v>
      </c>
      <c r="AU467" s="24" t="s">
        <v>87</v>
      </c>
      <c r="AY467" s="24" t="s">
        <v>152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24</v>
      </c>
      <c r="BK467" s="204">
        <f>ROUND(I467*H467,2)</f>
        <v>0</v>
      </c>
      <c r="BL467" s="24" t="s">
        <v>159</v>
      </c>
      <c r="BM467" s="24" t="s">
        <v>602</v>
      </c>
    </row>
    <row r="468" spans="2:65" s="11" customFormat="1">
      <c r="B468" s="205"/>
      <c r="C468" s="206"/>
      <c r="D468" s="207" t="s">
        <v>161</v>
      </c>
      <c r="E468" s="208" t="s">
        <v>22</v>
      </c>
      <c r="F468" s="209" t="s">
        <v>603</v>
      </c>
      <c r="G468" s="206"/>
      <c r="H468" s="210" t="s">
        <v>22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161</v>
      </c>
      <c r="AU468" s="216" t="s">
        <v>87</v>
      </c>
      <c r="AV468" s="11" t="s">
        <v>24</v>
      </c>
      <c r="AW468" s="11" t="s">
        <v>42</v>
      </c>
      <c r="AX468" s="11" t="s">
        <v>78</v>
      </c>
      <c r="AY468" s="216" t="s">
        <v>152</v>
      </c>
    </row>
    <row r="469" spans="2:65" s="11" customFormat="1">
      <c r="B469" s="205"/>
      <c r="C469" s="206"/>
      <c r="D469" s="207" t="s">
        <v>161</v>
      </c>
      <c r="E469" s="208" t="s">
        <v>22</v>
      </c>
      <c r="F469" s="209" t="s">
        <v>604</v>
      </c>
      <c r="G469" s="206"/>
      <c r="H469" s="210" t="s">
        <v>22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161</v>
      </c>
      <c r="AU469" s="216" t="s">
        <v>87</v>
      </c>
      <c r="AV469" s="11" t="s">
        <v>24</v>
      </c>
      <c r="AW469" s="11" t="s">
        <v>42</v>
      </c>
      <c r="AX469" s="11" t="s">
        <v>78</v>
      </c>
      <c r="AY469" s="216" t="s">
        <v>152</v>
      </c>
    </row>
    <row r="470" spans="2:65" s="12" customFormat="1">
      <c r="B470" s="217"/>
      <c r="C470" s="218"/>
      <c r="D470" s="207" t="s">
        <v>161</v>
      </c>
      <c r="E470" s="219" t="s">
        <v>22</v>
      </c>
      <c r="F470" s="220" t="s">
        <v>605</v>
      </c>
      <c r="G470" s="218"/>
      <c r="H470" s="221">
        <v>9.7200000000000006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42</v>
      </c>
      <c r="AX470" s="12" t="s">
        <v>78</v>
      </c>
      <c r="AY470" s="227" t="s">
        <v>152</v>
      </c>
    </row>
    <row r="471" spans="2:65" s="14" customFormat="1">
      <c r="B471" s="243"/>
      <c r="C471" s="244"/>
      <c r="D471" s="230" t="s">
        <v>161</v>
      </c>
      <c r="E471" s="267" t="s">
        <v>22</v>
      </c>
      <c r="F471" s="268" t="s">
        <v>257</v>
      </c>
      <c r="G471" s="244"/>
      <c r="H471" s="269">
        <v>9.7200000000000006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161</v>
      </c>
      <c r="AU471" s="253" t="s">
        <v>87</v>
      </c>
      <c r="AV471" s="14" t="s">
        <v>176</v>
      </c>
      <c r="AW471" s="14" t="s">
        <v>42</v>
      </c>
      <c r="AX471" s="14" t="s">
        <v>24</v>
      </c>
      <c r="AY471" s="253" t="s">
        <v>152</v>
      </c>
    </row>
    <row r="472" spans="2:65" s="1" customFormat="1" ht="22.5" customHeight="1">
      <c r="B472" s="41"/>
      <c r="C472" s="193" t="s">
        <v>606</v>
      </c>
      <c r="D472" s="193" t="s">
        <v>154</v>
      </c>
      <c r="E472" s="194" t="s">
        <v>607</v>
      </c>
      <c r="F472" s="195" t="s">
        <v>608</v>
      </c>
      <c r="G472" s="196" t="s">
        <v>157</v>
      </c>
      <c r="H472" s="197">
        <v>62.01</v>
      </c>
      <c r="I472" s="198"/>
      <c r="J472" s="199">
        <f>ROUND(I472*H472,2)</f>
        <v>0</v>
      </c>
      <c r="K472" s="195" t="s">
        <v>158</v>
      </c>
      <c r="L472" s="61"/>
      <c r="M472" s="200" t="s">
        <v>22</v>
      </c>
      <c r="N472" s="201" t="s">
        <v>49</v>
      </c>
      <c r="O472" s="42"/>
      <c r="P472" s="202">
        <f>O472*H472</f>
        <v>0</v>
      </c>
      <c r="Q472" s="202">
        <v>0</v>
      </c>
      <c r="R472" s="202">
        <f>Q472*H472</f>
        <v>0</v>
      </c>
      <c r="S472" s="202">
        <v>3.7999999999999999E-2</v>
      </c>
      <c r="T472" s="203">
        <f>S472*H472</f>
        <v>2.3563799999999997</v>
      </c>
      <c r="AR472" s="24" t="s">
        <v>159</v>
      </c>
      <c r="AT472" s="24" t="s">
        <v>154</v>
      </c>
      <c r="AU472" s="24" t="s">
        <v>87</v>
      </c>
      <c r="AY472" s="24" t="s">
        <v>152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24" t="s">
        <v>24</v>
      </c>
      <c r="BK472" s="204">
        <f>ROUND(I472*H472,2)</f>
        <v>0</v>
      </c>
      <c r="BL472" s="24" t="s">
        <v>159</v>
      </c>
      <c r="BM472" s="24" t="s">
        <v>609</v>
      </c>
    </row>
    <row r="473" spans="2:65" s="11" customFormat="1">
      <c r="B473" s="205"/>
      <c r="C473" s="206"/>
      <c r="D473" s="207" t="s">
        <v>161</v>
      </c>
      <c r="E473" s="208" t="s">
        <v>22</v>
      </c>
      <c r="F473" s="209" t="s">
        <v>166</v>
      </c>
      <c r="G473" s="206"/>
      <c r="H473" s="210" t="s">
        <v>22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161</v>
      </c>
      <c r="AU473" s="216" t="s">
        <v>87</v>
      </c>
      <c r="AV473" s="11" t="s">
        <v>24</v>
      </c>
      <c r="AW473" s="11" t="s">
        <v>42</v>
      </c>
      <c r="AX473" s="11" t="s">
        <v>78</v>
      </c>
      <c r="AY473" s="216" t="s">
        <v>152</v>
      </c>
    </row>
    <row r="474" spans="2:65" s="12" customFormat="1">
      <c r="B474" s="217"/>
      <c r="C474" s="218"/>
      <c r="D474" s="207" t="s">
        <v>161</v>
      </c>
      <c r="E474" s="219" t="s">
        <v>22</v>
      </c>
      <c r="F474" s="220" t="s">
        <v>610</v>
      </c>
      <c r="G474" s="218"/>
      <c r="H474" s="221">
        <v>18.899999999999999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161</v>
      </c>
      <c r="AU474" s="227" t="s">
        <v>87</v>
      </c>
      <c r="AV474" s="12" t="s">
        <v>87</v>
      </c>
      <c r="AW474" s="12" t="s">
        <v>42</v>
      </c>
      <c r="AX474" s="12" t="s">
        <v>78</v>
      </c>
      <c r="AY474" s="227" t="s">
        <v>152</v>
      </c>
    </row>
    <row r="475" spans="2:65" s="11" customFormat="1">
      <c r="B475" s="205"/>
      <c r="C475" s="206"/>
      <c r="D475" s="207" t="s">
        <v>161</v>
      </c>
      <c r="E475" s="208" t="s">
        <v>22</v>
      </c>
      <c r="F475" s="209" t="s">
        <v>164</v>
      </c>
      <c r="G475" s="206"/>
      <c r="H475" s="210" t="s">
        <v>22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161</v>
      </c>
      <c r="AU475" s="216" t="s">
        <v>87</v>
      </c>
      <c r="AV475" s="11" t="s">
        <v>24</v>
      </c>
      <c r="AW475" s="11" t="s">
        <v>42</v>
      </c>
      <c r="AX475" s="11" t="s">
        <v>78</v>
      </c>
      <c r="AY475" s="216" t="s">
        <v>152</v>
      </c>
    </row>
    <row r="476" spans="2:65" s="12" customFormat="1">
      <c r="B476" s="217"/>
      <c r="C476" s="218"/>
      <c r="D476" s="207" t="s">
        <v>161</v>
      </c>
      <c r="E476" s="219" t="s">
        <v>22</v>
      </c>
      <c r="F476" s="220" t="s">
        <v>611</v>
      </c>
      <c r="G476" s="218"/>
      <c r="H476" s="221">
        <v>3.78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161</v>
      </c>
      <c r="AU476" s="227" t="s">
        <v>87</v>
      </c>
      <c r="AV476" s="12" t="s">
        <v>87</v>
      </c>
      <c r="AW476" s="12" t="s">
        <v>42</v>
      </c>
      <c r="AX476" s="12" t="s">
        <v>78</v>
      </c>
      <c r="AY476" s="227" t="s">
        <v>152</v>
      </c>
    </row>
    <row r="477" spans="2:65" s="11" customFormat="1">
      <c r="B477" s="205"/>
      <c r="C477" s="206"/>
      <c r="D477" s="207" t="s">
        <v>161</v>
      </c>
      <c r="E477" s="208" t="s">
        <v>22</v>
      </c>
      <c r="F477" s="209" t="s">
        <v>162</v>
      </c>
      <c r="G477" s="206"/>
      <c r="H477" s="210" t="s">
        <v>22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161</v>
      </c>
      <c r="AU477" s="216" t="s">
        <v>87</v>
      </c>
      <c r="AV477" s="11" t="s">
        <v>24</v>
      </c>
      <c r="AW477" s="11" t="s">
        <v>42</v>
      </c>
      <c r="AX477" s="11" t="s">
        <v>78</v>
      </c>
      <c r="AY477" s="216" t="s">
        <v>152</v>
      </c>
    </row>
    <row r="478" spans="2:65" s="12" customFormat="1">
      <c r="B478" s="217"/>
      <c r="C478" s="218"/>
      <c r="D478" s="207" t="s">
        <v>161</v>
      </c>
      <c r="E478" s="219" t="s">
        <v>22</v>
      </c>
      <c r="F478" s="220" t="s">
        <v>612</v>
      </c>
      <c r="G478" s="218"/>
      <c r="H478" s="221">
        <v>15.12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161</v>
      </c>
      <c r="AU478" s="227" t="s">
        <v>87</v>
      </c>
      <c r="AV478" s="12" t="s">
        <v>87</v>
      </c>
      <c r="AW478" s="12" t="s">
        <v>42</v>
      </c>
      <c r="AX478" s="12" t="s">
        <v>78</v>
      </c>
      <c r="AY478" s="227" t="s">
        <v>152</v>
      </c>
    </row>
    <row r="479" spans="2:65" s="12" customFormat="1">
      <c r="B479" s="217"/>
      <c r="C479" s="218"/>
      <c r="D479" s="207" t="s">
        <v>161</v>
      </c>
      <c r="E479" s="219" t="s">
        <v>22</v>
      </c>
      <c r="F479" s="220" t="s">
        <v>613</v>
      </c>
      <c r="G479" s="218"/>
      <c r="H479" s="221">
        <v>4.32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161</v>
      </c>
      <c r="AU479" s="227" t="s">
        <v>87</v>
      </c>
      <c r="AV479" s="12" t="s">
        <v>87</v>
      </c>
      <c r="AW479" s="12" t="s">
        <v>42</v>
      </c>
      <c r="AX479" s="12" t="s">
        <v>78</v>
      </c>
      <c r="AY479" s="227" t="s">
        <v>152</v>
      </c>
    </row>
    <row r="480" spans="2:65" s="12" customFormat="1">
      <c r="B480" s="217"/>
      <c r="C480" s="218"/>
      <c r="D480" s="207" t="s">
        <v>161</v>
      </c>
      <c r="E480" s="219" t="s">
        <v>22</v>
      </c>
      <c r="F480" s="220" t="s">
        <v>614</v>
      </c>
      <c r="G480" s="218"/>
      <c r="H480" s="221">
        <v>11.52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161</v>
      </c>
      <c r="AU480" s="227" t="s">
        <v>87</v>
      </c>
      <c r="AV480" s="12" t="s">
        <v>87</v>
      </c>
      <c r="AW480" s="12" t="s">
        <v>42</v>
      </c>
      <c r="AX480" s="12" t="s">
        <v>78</v>
      </c>
      <c r="AY480" s="227" t="s">
        <v>152</v>
      </c>
    </row>
    <row r="481" spans="2:65" s="12" customFormat="1">
      <c r="B481" s="217"/>
      <c r="C481" s="218"/>
      <c r="D481" s="207" t="s">
        <v>161</v>
      </c>
      <c r="E481" s="219" t="s">
        <v>22</v>
      </c>
      <c r="F481" s="220" t="s">
        <v>615</v>
      </c>
      <c r="G481" s="218"/>
      <c r="H481" s="221">
        <v>2.7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161</v>
      </c>
      <c r="AU481" s="227" t="s">
        <v>87</v>
      </c>
      <c r="AV481" s="12" t="s">
        <v>87</v>
      </c>
      <c r="AW481" s="12" t="s">
        <v>42</v>
      </c>
      <c r="AX481" s="12" t="s">
        <v>78</v>
      </c>
      <c r="AY481" s="227" t="s">
        <v>152</v>
      </c>
    </row>
    <row r="482" spans="2:65" s="12" customFormat="1">
      <c r="B482" s="217"/>
      <c r="C482" s="218"/>
      <c r="D482" s="207" t="s">
        <v>161</v>
      </c>
      <c r="E482" s="219" t="s">
        <v>22</v>
      </c>
      <c r="F482" s="220" t="s">
        <v>616</v>
      </c>
      <c r="G482" s="218"/>
      <c r="H482" s="221">
        <v>5.67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161</v>
      </c>
      <c r="AU482" s="227" t="s">
        <v>87</v>
      </c>
      <c r="AV482" s="12" t="s">
        <v>87</v>
      </c>
      <c r="AW482" s="12" t="s">
        <v>42</v>
      </c>
      <c r="AX482" s="12" t="s">
        <v>78</v>
      </c>
      <c r="AY482" s="227" t="s">
        <v>152</v>
      </c>
    </row>
    <row r="483" spans="2:65" s="14" customFormat="1">
      <c r="B483" s="243"/>
      <c r="C483" s="244"/>
      <c r="D483" s="230" t="s">
        <v>161</v>
      </c>
      <c r="E483" s="267" t="s">
        <v>22</v>
      </c>
      <c r="F483" s="268" t="s">
        <v>257</v>
      </c>
      <c r="G483" s="244"/>
      <c r="H483" s="269">
        <v>62.01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161</v>
      </c>
      <c r="AU483" s="253" t="s">
        <v>87</v>
      </c>
      <c r="AV483" s="14" t="s">
        <v>176</v>
      </c>
      <c r="AW483" s="14" t="s">
        <v>42</v>
      </c>
      <c r="AX483" s="14" t="s">
        <v>24</v>
      </c>
      <c r="AY483" s="253" t="s">
        <v>152</v>
      </c>
    </row>
    <row r="484" spans="2:65" s="1" customFormat="1" ht="22.5" customHeight="1">
      <c r="B484" s="41"/>
      <c r="C484" s="193" t="s">
        <v>617</v>
      </c>
      <c r="D484" s="193" t="s">
        <v>154</v>
      </c>
      <c r="E484" s="194" t="s">
        <v>618</v>
      </c>
      <c r="F484" s="195" t="s">
        <v>619</v>
      </c>
      <c r="G484" s="196" t="s">
        <v>157</v>
      </c>
      <c r="H484" s="197">
        <v>322.56</v>
      </c>
      <c r="I484" s="198"/>
      <c r="J484" s="199">
        <f>ROUND(I484*H484,2)</f>
        <v>0</v>
      </c>
      <c r="K484" s="195" t="s">
        <v>158</v>
      </c>
      <c r="L484" s="61"/>
      <c r="M484" s="200" t="s">
        <v>22</v>
      </c>
      <c r="N484" s="201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3.4000000000000002E-2</v>
      </c>
      <c r="T484" s="203">
        <f>S484*H484</f>
        <v>10.967040000000001</v>
      </c>
      <c r="AR484" s="24" t="s">
        <v>159</v>
      </c>
      <c r="AT484" s="24" t="s">
        <v>154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159</v>
      </c>
      <c r="BM484" s="24" t="s">
        <v>620</v>
      </c>
    </row>
    <row r="485" spans="2:65" s="11" customFormat="1">
      <c r="B485" s="205"/>
      <c r="C485" s="206"/>
      <c r="D485" s="207" t="s">
        <v>161</v>
      </c>
      <c r="E485" s="208" t="s">
        <v>22</v>
      </c>
      <c r="F485" s="209" t="s">
        <v>166</v>
      </c>
      <c r="G485" s="206"/>
      <c r="H485" s="210" t="s">
        <v>22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161</v>
      </c>
      <c r="AU485" s="216" t="s">
        <v>87</v>
      </c>
      <c r="AV485" s="11" t="s">
        <v>24</v>
      </c>
      <c r="AW485" s="11" t="s">
        <v>42</v>
      </c>
      <c r="AX485" s="11" t="s">
        <v>78</v>
      </c>
      <c r="AY485" s="216" t="s">
        <v>152</v>
      </c>
    </row>
    <row r="486" spans="2:65" s="12" customFormat="1">
      <c r="B486" s="217"/>
      <c r="C486" s="218"/>
      <c r="D486" s="207" t="s">
        <v>161</v>
      </c>
      <c r="E486" s="219" t="s">
        <v>22</v>
      </c>
      <c r="F486" s="220" t="s">
        <v>621</v>
      </c>
      <c r="G486" s="218"/>
      <c r="H486" s="221">
        <v>149.94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161</v>
      </c>
      <c r="AU486" s="227" t="s">
        <v>87</v>
      </c>
      <c r="AV486" s="12" t="s">
        <v>87</v>
      </c>
      <c r="AW486" s="12" t="s">
        <v>42</v>
      </c>
      <c r="AX486" s="12" t="s">
        <v>78</v>
      </c>
      <c r="AY486" s="227" t="s">
        <v>152</v>
      </c>
    </row>
    <row r="487" spans="2:65" s="12" customFormat="1">
      <c r="B487" s="217"/>
      <c r="C487" s="218"/>
      <c r="D487" s="207" t="s">
        <v>161</v>
      </c>
      <c r="E487" s="219" t="s">
        <v>22</v>
      </c>
      <c r="F487" s="220" t="s">
        <v>622</v>
      </c>
      <c r="G487" s="218"/>
      <c r="H487" s="221">
        <v>6.3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161</v>
      </c>
      <c r="AU487" s="227" t="s">
        <v>87</v>
      </c>
      <c r="AV487" s="12" t="s">
        <v>87</v>
      </c>
      <c r="AW487" s="12" t="s">
        <v>42</v>
      </c>
      <c r="AX487" s="12" t="s">
        <v>78</v>
      </c>
      <c r="AY487" s="227" t="s">
        <v>152</v>
      </c>
    </row>
    <row r="488" spans="2:65" s="11" customFormat="1">
      <c r="B488" s="205"/>
      <c r="C488" s="206"/>
      <c r="D488" s="207" t="s">
        <v>161</v>
      </c>
      <c r="E488" s="208" t="s">
        <v>22</v>
      </c>
      <c r="F488" s="209" t="s">
        <v>164</v>
      </c>
      <c r="G488" s="206"/>
      <c r="H488" s="210" t="s">
        <v>22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161</v>
      </c>
      <c r="AU488" s="216" t="s">
        <v>87</v>
      </c>
      <c r="AV488" s="11" t="s">
        <v>24</v>
      </c>
      <c r="AW488" s="11" t="s">
        <v>42</v>
      </c>
      <c r="AX488" s="11" t="s">
        <v>78</v>
      </c>
      <c r="AY488" s="216" t="s">
        <v>152</v>
      </c>
    </row>
    <row r="489" spans="2:65" s="12" customFormat="1">
      <c r="B489" s="217"/>
      <c r="C489" s="218"/>
      <c r="D489" s="207" t="s">
        <v>161</v>
      </c>
      <c r="E489" s="219" t="s">
        <v>22</v>
      </c>
      <c r="F489" s="220" t="s">
        <v>623</v>
      </c>
      <c r="G489" s="218"/>
      <c r="H489" s="221">
        <v>17.64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161</v>
      </c>
      <c r="AU489" s="227" t="s">
        <v>87</v>
      </c>
      <c r="AV489" s="12" t="s">
        <v>87</v>
      </c>
      <c r="AW489" s="12" t="s">
        <v>42</v>
      </c>
      <c r="AX489" s="12" t="s">
        <v>78</v>
      </c>
      <c r="AY489" s="227" t="s">
        <v>152</v>
      </c>
    </row>
    <row r="490" spans="2:65" s="11" customFormat="1">
      <c r="B490" s="205"/>
      <c r="C490" s="206"/>
      <c r="D490" s="207" t="s">
        <v>161</v>
      </c>
      <c r="E490" s="208" t="s">
        <v>22</v>
      </c>
      <c r="F490" s="209" t="s">
        <v>162</v>
      </c>
      <c r="G490" s="206"/>
      <c r="H490" s="210" t="s">
        <v>22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161</v>
      </c>
      <c r="AU490" s="216" t="s">
        <v>87</v>
      </c>
      <c r="AV490" s="11" t="s">
        <v>24</v>
      </c>
      <c r="AW490" s="11" t="s">
        <v>42</v>
      </c>
      <c r="AX490" s="11" t="s">
        <v>78</v>
      </c>
      <c r="AY490" s="216" t="s">
        <v>152</v>
      </c>
    </row>
    <row r="491" spans="2:65" s="12" customFormat="1">
      <c r="B491" s="217"/>
      <c r="C491" s="218"/>
      <c r="D491" s="207" t="s">
        <v>161</v>
      </c>
      <c r="E491" s="219" t="s">
        <v>22</v>
      </c>
      <c r="F491" s="220" t="s">
        <v>624</v>
      </c>
      <c r="G491" s="218"/>
      <c r="H491" s="221">
        <v>79.38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161</v>
      </c>
      <c r="AU491" s="227" t="s">
        <v>87</v>
      </c>
      <c r="AV491" s="12" t="s">
        <v>87</v>
      </c>
      <c r="AW491" s="12" t="s">
        <v>42</v>
      </c>
      <c r="AX491" s="12" t="s">
        <v>78</v>
      </c>
      <c r="AY491" s="227" t="s">
        <v>152</v>
      </c>
    </row>
    <row r="492" spans="2:65" s="12" customFormat="1">
      <c r="B492" s="217"/>
      <c r="C492" s="218"/>
      <c r="D492" s="207" t="s">
        <v>161</v>
      </c>
      <c r="E492" s="219" t="s">
        <v>22</v>
      </c>
      <c r="F492" s="220" t="s">
        <v>625</v>
      </c>
      <c r="G492" s="218"/>
      <c r="H492" s="221">
        <v>22.05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161</v>
      </c>
      <c r="AU492" s="227" t="s">
        <v>87</v>
      </c>
      <c r="AV492" s="12" t="s">
        <v>87</v>
      </c>
      <c r="AW492" s="12" t="s">
        <v>42</v>
      </c>
      <c r="AX492" s="12" t="s">
        <v>78</v>
      </c>
      <c r="AY492" s="227" t="s">
        <v>152</v>
      </c>
    </row>
    <row r="493" spans="2:65" s="11" customFormat="1">
      <c r="B493" s="205"/>
      <c r="C493" s="206"/>
      <c r="D493" s="207" t="s">
        <v>161</v>
      </c>
      <c r="E493" s="208" t="s">
        <v>22</v>
      </c>
      <c r="F493" s="209" t="s">
        <v>626</v>
      </c>
      <c r="G493" s="206"/>
      <c r="H493" s="210" t="s">
        <v>22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161</v>
      </c>
      <c r="AU493" s="216" t="s">
        <v>87</v>
      </c>
      <c r="AV493" s="11" t="s">
        <v>24</v>
      </c>
      <c r="AW493" s="11" t="s">
        <v>42</v>
      </c>
      <c r="AX493" s="11" t="s">
        <v>78</v>
      </c>
      <c r="AY493" s="216" t="s">
        <v>152</v>
      </c>
    </row>
    <row r="494" spans="2:65" s="12" customFormat="1">
      <c r="B494" s="217"/>
      <c r="C494" s="218"/>
      <c r="D494" s="207" t="s">
        <v>161</v>
      </c>
      <c r="E494" s="219" t="s">
        <v>22</v>
      </c>
      <c r="F494" s="220" t="s">
        <v>627</v>
      </c>
      <c r="G494" s="218"/>
      <c r="H494" s="221">
        <v>47.25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161</v>
      </c>
      <c r="AU494" s="227" t="s">
        <v>87</v>
      </c>
      <c r="AV494" s="12" t="s">
        <v>87</v>
      </c>
      <c r="AW494" s="12" t="s">
        <v>42</v>
      </c>
      <c r="AX494" s="12" t="s">
        <v>78</v>
      </c>
      <c r="AY494" s="227" t="s">
        <v>152</v>
      </c>
    </row>
    <row r="495" spans="2:65" s="14" customFormat="1">
      <c r="B495" s="243"/>
      <c r="C495" s="244"/>
      <c r="D495" s="230" t="s">
        <v>161</v>
      </c>
      <c r="E495" s="267" t="s">
        <v>22</v>
      </c>
      <c r="F495" s="268" t="s">
        <v>257</v>
      </c>
      <c r="G495" s="244"/>
      <c r="H495" s="269">
        <v>322.56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161</v>
      </c>
      <c r="AU495" s="253" t="s">
        <v>87</v>
      </c>
      <c r="AV495" s="14" t="s">
        <v>176</v>
      </c>
      <c r="AW495" s="14" t="s">
        <v>42</v>
      </c>
      <c r="AX495" s="14" t="s">
        <v>24</v>
      </c>
      <c r="AY495" s="253" t="s">
        <v>152</v>
      </c>
    </row>
    <row r="496" spans="2:65" s="1" customFormat="1" ht="22.5" customHeight="1">
      <c r="B496" s="41"/>
      <c r="C496" s="193" t="s">
        <v>628</v>
      </c>
      <c r="D496" s="193" t="s">
        <v>154</v>
      </c>
      <c r="E496" s="194" t="s">
        <v>629</v>
      </c>
      <c r="F496" s="195" t="s">
        <v>630</v>
      </c>
      <c r="G496" s="196" t="s">
        <v>157</v>
      </c>
      <c r="H496" s="197">
        <v>2.84</v>
      </c>
      <c r="I496" s="198"/>
      <c r="J496" s="199">
        <f>ROUND(I496*H496,2)</f>
        <v>0</v>
      </c>
      <c r="K496" s="195" t="s">
        <v>158</v>
      </c>
      <c r="L496" s="61"/>
      <c r="M496" s="200" t="s">
        <v>22</v>
      </c>
      <c r="N496" s="201" t="s">
        <v>49</v>
      </c>
      <c r="O496" s="42"/>
      <c r="P496" s="202">
        <f>O496*H496</f>
        <v>0</v>
      </c>
      <c r="Q496" s="202">
        <v>0</v>
      </c>
      <c r="R496" s="202">
        <f>Q496*H496</f>
        <v>0</v>
      </c>
      <c r="S496" s="202">
        <v>6.7000000000000004E-2</v>
      </c>
      <c r="T496" s="203">
        <f>S496*H496</f>
        <v>0.19028</v>
      </c>
      <c r="AR496" s="24" t="s">
        <v>159</v>
      </c>
      <c r="AT496" s="24" t="s">
        <v>154</v>
      </c>
      <c r="AU496" s="24" t="s">
        <v>87</v>
      </c>
      <c r="AY496" s="24" t="s">
        <v>152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24</v>
      </c>
      <c r="BK496" s="204">
        <f>ROUND(I496*H496,2)</f>
        <v>0</v>
      </c>
      <c r="BL496" s="24" t="s">
        <v>159</v>
      </c>
      <c r="BM496" s="24" t="s">
        <v>631</v>
      </c>
    </row>
    <row r="497" spans="2:65" s="12" customFormat="1">
      <c r="B497" s="217"/>
      <c r="C497" s="218"/>
      <c r="D497" s="230" t="s">
        <v>161</v>
      </c>
      <c r="E497" s="240" t="s">
        <v>22</v>
      </c>
      <c r="F497" s="241" t="s">
        <v>632</v>
      </c>
      <c r="G497" s="218"/>
      <c r="H497" s="242">
        <v>2.84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161</v>
      </c>
      <c r="AU497" s="227" t="s">
        <v>87</v>
      </c>
      <c r="AV497" s="12" t="s">
        <v>87</v>
      </c>
      <c r="AW497" s="12" t="s">
        <v>42</v>
      </c>
      <c r="AX497" s="12" t="s">
        <v>24</v>
      </c>
      <c r="AY497" s="227" t="s">
        <v>152</v>
      </c>
    </row>
    <row r="498" spans="2:65" s="1" customFormat="1" ht="22.5" customHeight="1">
      <c r="B498" s="41"/>
      <c r="C498" s="193" t="s">
        <v>633</v>
      </c>
      <c r="D498" s="193" t="s">
        <v>154</v>
      </c>
      <c r="E498" s="194" t="s">
        <v>634</v>
      </c>
      <c r="F498" s="195" t="s">
        <v>635</v>
      </c>
      <c r="G498" s="196" t="s">
        <v>157</v>
      </c>
      <c r="H498" s="197">
        <v>6.8879999999999999</v>
      </c>
      <c r="I498" s="198"/>
      <c r="J498" s="199">
        <f>ROUND(I498*H498,2)</f>
        <v>0</v>
      </c>
      <c r="K498" s="195" t="s">
        <v>158</v>
      </c>
      <c r="L498" s="61"/>
      <c r="M498" s="200" t="s">
        <v>22</v>
      </c>
      <c r="N498" s="201" t="s">
        <v>49</v>
      </c>
      <c r="O498" s="42"/>
      <c r="P498" s="202">
        <f>O498*H498</f>
        <v>0</v>
      </c>
      <c r="Q498" s="202">
        <v>0</v>
      </c>
      <c r="R498" s="202">
        <f>Q498*H498</f>
        <v>0</v>
      </c>
      <c r="S498" s="202">
        <v>6.3E-2</v>
      </c>
      <c r="T498" s="203">
        <f>S498*H498</f>
        <v>0.433944</v>
      </c>
      <c r="AR498" s="24" t="s">
        <v>159</v>
      </c>
      <c r="AT498" s="24" t="s">
        <v>154</v>
      </c>
      <c r="AU498" s="24" t="s">
        <v>87</v>
      </c>
      <c r="AY498" s="24" t="s">
        <v>152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24</v>
      </c>
      <c r="BK498" s="204">
        <f>ROUND(I498*H498,2)</f>
        <v>0</v>
      </c>
      <c r="BL498" s="24" t="s">
        <v>159</v>
      </c>
      <c r="BM498" s="24" t="s">
        <v>636</v>
      </c>
    </row>
    <row r="499" spans="2:65" s="12" customFormat="1">
      <c r="B499" s="217"/>
      <c r="C499" s="218"/>
      <c r="D499" s="207" t="s">
        <v>161</v>
      </c>
      <c r="E499" s="219" t="s">
        <v>22</v>
      </c>
      <c r="F499" s="220" t="s">
        <v>476</v>
      </c>
      <c r="G499" s="218"/>
      <c r="H499" s="221">
        <v>3.48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161</v>
      </c>
      <c r="AU499" s="227" t="s">
        <v>87</v>
      </c>
      <c r="AV499" s="12" t="s">
        <v>87</v>
      </c>
      <c r="AW499" s="12" t="s">
        <v>42</v>
      </c>
      <c r="AX499" s="12" t="s">
        <v>78</v>
      </c>
      <c r="AY499" s="227" t="s">
        <v>152</v>
      </c>
    </row>
    <row r="500" spans="2:65" s="12" customFormat="1">
      <c r="B500" s="217"/>
      <c r="C500" s="218"/>
      <c r="D500" s="207" t="s">
        <v>161</v>
      </c>
      <c r="E500" s="219" t="s">
        <v>22</v>
      </c>
      <c r="F500" s="220" t="s">
        <v>477</v>
      </c>
      <c r="G500" s="218"/>
      <c r="H500" s="221">
        <v>3.4079999999999999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78</v>
      </c>
      <c r="AY500" s="227" t="s">
        <v>152</v>
      </c>
    </row>
    <row r="501" spans="2:65" s="13" customFormat="1">
      <c r="B501" s="228"/>
      <c r="C501" s="229"/>
      <c r="D501" s="230" t="s">
        <v>161</v>
      </c>
      <c r="E501" s="231" t="s">
        <v>22</v>
      </c>
      <c r="F501" s="232" t="s">
        <v>171</v>
      </c>
      <c r="G501" s="229"/>
      <c r="H501" s="233">
        <v>6.8879999999999999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161</v>
      </c>
      <c r="AU501" s="239" t="s">
        <v>87</v>
      </c>
      <c r="AV501" s="13" t="s">
        <v>159</v>
      </c>
      <c r="AW501" s="13" t="s">
        <v>42</v>
      </c>
      <c r="AX501" s="13" t="s">
        <v>24</v>
      </c>
      <c r="AY501" s="239" t="s">
        <v>152</v>
      </c>
    </row>
    <row r="502" spans="2:65" s="1" customFormat="1" ht="22.5" customHeight="1">
      <c r="B502" s="41"/>
      <c r="C502" s="193" t="s">
        <v>637</v>
      </c>
      <c r="D502" s="193" t="s">
        <v>154</v>
      </c>
      <c r="E502" s="194" t="s">
        <v>638</v>
      </c>
      <c r="F502" s="195" t="s">
        <v>639</v>
      </c>
      <c r="G502" s="196" t="s">
        <v>157</v>
      </c>
      <c r="H502" s="197">
        <v>30.3</v>
      </c>
      <c r="I502" s="198"/>
      <c r="J502" s="199">
        <f>ROUND(I502*H502,2)</f>
        <v>0</v>
      </c>
      <c r="K502" s="195" t="s">
        <v>158</v>
      </c>
      <c r="L502" s="61"/>
      <c r="M502" s="200" t="s">
        <v>22</v>
      </c>
      <c r="N502" s="201" t="s">
        <v>49</v>
      </c>
      <c r="O502" s="42"/>
      <c r="P502" s="202">
        <f>O502*H502</f>
        <v>0</v>
      </c>
      <c r="Q502" s="202">
        <v>0</v>
      </c>
      <c r="R502" s="202">
        <f>Q502*H502</f>
        <v>0</v>
      </c>
      <c r="S502" s="202">
        <v>2.5000000000000001E-2</v>
      </c>
      <c r="T502" s="203">
        <f>S502*H502</f>
        <v>0.75750000000000006</v>
      </c>
      <c r="AR502" s="24" t="s">
        <v>159</v>
      </c>
      <c r="AT502" s="24" t="s">
        <v>154</v>
      </c>
      <c r="AU502" s="24" t="s">
        <v>87</v>
      </c>
      <c r="AY502" s="24" t="s">
        <v>152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24</v>
      </c>
      <c r="BK502" s="204">
        <f>ROUND(I502*H502,2)</f>
        <v>0</v>
      </c>
      <c r="BL502" s="24" t="s">
        <v>159</v>
      </c>
      <c r="BM502" s="24" t="s">
        <v>640</v>
      </c>
    </row>
    <row r="503" spans="2:65" s="11" customFormat="1">
      <c r="B503" s="205"/>
      <c r="C503" s="206"/>
      <c r="D503" s="207" t="s">
        <v>161</v>
      </c>
      <c r="E503" s="208" t="s">
        <v>22</v>
      </c>
      <c r="F503" s="209" t="s">
        <v>168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161</v>
      </c>
      <c r="AU503" s="216" t="s">
        <v>87</v>
      </c>
      <c r="AV503" s="11" t="s">
        <v>24</v>
      </c>
      <c r="AW503" s="11" t="s">
        <v>42</v>
      </c>
      <c r="AX503" s="11" t="s">
        <v>78</v>
      </c>
      <c r="AY503" s="216" t="s">
        <v>152</v>
      </c>
    </row>
    <row r="504" spans="2:65" s="12" customFormat="1">
      <c r="B504" s="217"/>
      <c r="C504" s="218"/>
      <c r="D504" s="207" t="s">
        <v>161</v>
      </c>
      <c r="E504" s="219" t="s">
        <v>22</v>
      </c>
      <c r="F504" s="220" t="s">
        <v>474</v>
      </c>
      <c r="G504" s="218"/>
      <c r="H504" s="221">
        <v>14.64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161</v>
      </c>
      <c r="AU504" s="227" t="s">
        <v>87</v>
      </c>
      <c r="AV504" s="12" t="s">
        <v>87</v>
      </c>
      <c r="AW504" s="12" t="s">
        <v>42</v>
      </c>
      <c r="AX504" s="12" t="s">
        <v>78</v>
      </c>
      <c r="AY504" s="227" t="s">
        <v>152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475</v>
      </c>
      <c r="G505" s="218"/>
      <c r="H505" s="221">
        <v>11.76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4" customFormat="1">
      <c r="B506" s="243"/>
      <c r="C506" s="244"/>
      <c r="D506" s="207" t="s">
        <v>161</v>
      </c>
      <c r="E506" s="245" t="s">
        <v>22</v>
      </c>
      <c r="F506" s="246" t="s">
        <v>257</v>
      </c>
      <c r="G506" s="244"/>
      <c r="H506" s="247">
        <v>26.4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161</v>
      </c>
      <c r="AU506" s="253" t="s">
        <v>87</v>
      </c>
      <c r="AV506" s="14" t="s">
        <v>176</v>
      </c>
      <c r="AW506" s="14" t="s">
        <v>42</v>
      </c>
      <c r="AX506" s="14" t="s">
        <v>78</v>
      </c>
      <c r="AY506" s="253" t="s">
        <v>152</v>
      </c>
    </row>
    <row r="507" spans="2:65" s="11" customFormat="1">
      <c r="B507" s="205"/>
      <c r="C507" s="206"/>
      <c r="D507" s="207" t="s">
        <v>161</v>
      </c>
      <c r="E507" s="208" t="s">
        <v>22</v>
      </c>
      <c r="F507" s="209" t="s">
        <v>641</v>
      </c>
      <c r="G507" s="206"/>
      <c r="H507" s="210" t="s">
        <v>22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161</v>
      </c>
      <c r="AU507" s="216" t="s">
        <v>87</v>
      </c>
      <c r="AV507" s="11" t="s">
        <v>24</v>
      </c>
      <c r="AW507" s="11" t="s">
        <v>42</v>
      </c>
      <c r="AX507" s="11" t="s">
        <v>78</v>
      </c>
      <c r="AY507" s="216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642</v>
      </c>
      <c r="G508" s="218"/>
      <c r="H508" s="221">
        <v>3.9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3" customFormat="1">
      <c r="B509" s="228"/>
      <c r="C509" s="229"/>
      <c r="D509" s="230" t="s">
        <v>161</v>
      </c>
      <c r="E509" s="231" t="s">
        <v>22</v>
      </c>
      <c r="F509" s="232" t="s">
        <v>171</v>
      </c>
      <c r="G509" s="229"/>
      <c r="H509" s="233">
        <v>30.3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161</v>
      </c>
      <c r="AU509" s="239" t="s">
        <v>87</v>
      </c>
      <c r="AV509" s="13" t="s">
        <v>159</v>
      </c>
      <c r="AW509" s="13" t="s">
        <v>42</v>
      </c>
      <c r="AX509" s="13" t="s">
        <v>24</v>
      </c>
      <c r="AY509" s="239" t="s">
        <v>152</v>
      </c>
    </row>
    <row r="510" spans="2:65" s="1" customFormat="1" ht="22.5" customHeight="1">
      <c r="B510" s="41"/>
      <c r="C510" s="193" t="s">
        <v>643</v>
      </c>
      <c r="D510" s="193" t="s">
        <v>154</v>
      </c>
      <c r="E510" s="194" t="s">
        <v>638</v>
      </c>
      <c r="F510" s="195" t="s">
        <v>639</v>
      </c>
      <c r="G510" s="196" t="s">
        <v>157</v>
      </c>
      <c r="H510" s="197">
        <v>35.1</v>
      </c>
      <c r="I510" s="198"/>
      <c r="J510" s="199">
        <f>ROUND(I510*H510,2)</f>
        <v>0</v>
      </c>
      <c r="K510" s="195" t="s">
        <v>158</v>
      </c>
      <c r="L510" s="61"/>
      <c r="M510" s="200" t="s">
        <v>22</v>
      </c>
      <c r="N510" s="201" t="s">
        <v>49</v>
      </c>
      <c r="O510" s="42"/>
      <c r="P510" s="202">
        <f>O510*H510</f>
        <v>0</v>
      </c>
      <c r="Q510" s="202">
        <v>0</v>
      </c>
      <c r="R510" s="202">
        <f>Q510*H510</f>
        <v>0</v>
      </c>
      <c r="S510" s="202">
        <v>2.5000000000000001E-2</v>
      </c>
      <c r="T510" s="203">
        <f>S510*H510</f>
        <v>0.87750000000000006</v>
      </c>
      <c r="AR510" s="24" t="s">
        <v>159</v>
      </c>
      <c r="AT510" s="24" t="s">
        <v>154</v>
      </c>
      <c r="AU510" s="24" t="s">
        <v>87</v>
      </c>
      <c r="AY510" s="24" t="s">
        <v>152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24</v>
      </c>
      <c r="BK510" s="204">
        <f>ROUND(I510*H510,2)</f>
        <v>0</v>
      </c>
      <c r="BL510" s="24" t="s">
        <v>159</v>
      </c>
      <c r="BM510" s="24" t="s">
        <v>644</v>
      </c>
    </row>
    <row r="511" spans="2:65" s="11" customFormat="1">
      <c r="B511" s="205"/>
      <c r="C511" s="206"/>
      <c r="D511" s="207" t="s">
        <v>161</v>
      </c>
      <c r="E511" s="208" t="s">
        <v>22</v>
      </c>
      <c r="F511" s="209" t="s">
        <v>645</v>
      </c>
      <c r="G511" s="206"/>
      <c r="H511" s="210" t="s">
        <v>22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161</v>
      </c>
      <c r="AU511" s="216" t="s">
        <v>87</v>
      </c>
      <c r="AV511" s="11" t="s">
        <v>24</v>
      </c>
      <c r="AW511" s="11" t="s">
        <v>42</v>
      </c>
      <c r="AX511" s="11" t="s">
        <v>78</v>
      </c>
      <c r="AY511" s="216" t="s">
        <v>152</v>
      </c>
    </row>
    <row r="512" spans="2:65" s="12" customFormat="1">
      <c r="B512" s="217"/>
      <c r="C512" s="218"/>
      <c r="D512" s="230" t="s">
        <v>161</v>
      </c>
      <c r="E512" s="240" t="s">
        <v>22</v>
      </c>
      <c r="F512" s="241" t="s">
        <v>646</v>
      </c>
      <c r="G512" s="218"/>
      <c r="H512" s="242">
        <v>35.1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161</v>
      </c>
      <c r="AU512" s="227" t="s">
        <v>87</v>
      </c>
      <c r="AV512" s="12" t="s">
        <v>87</v>
      </c>
      <c r="AW512" s="12" t="s">
        <v>42</v>
      </c>
      <c r="AX512" s="12" t="s">
        <v>24</v>
      </c>
      <c r="AY512" s="227" t="s">
        <v>152</v>
      </c>
    </row>
    <row r="513" spans="2:65" s="1" customFormat="1" ht="22.5" customHeight="1">
      <c r="B513" s="41"/>
      <c r="C513" s="193" t="s">
        <v>647</v>
      </c>
      <c r="D513" s="193" t="s">
        <v>154</v>
      </c>
      <c r="E513" s="194" t="s">
        <v>648</v>
      </c>
      <c r="F513" s="195" t="s">
        <v>649</v>
      </c>
      <c r="G513" s="196" t="s">
        <v>157</v>
      </c>
      <c r="H513" s="197">
        <v>10</v>
      </c>
      <c r="I513" s="198"/>
      <c r="J513" s="199">
        <f>ROUND(I513*H513,2)</f>
        <v>0</v>
      </c>
      <c r="K513" s="195" t="s">
        <v>158</v>
      </c>
      <c r="L513" s="61"/>
      <c r="M513" s="200" t="s">
        <v>22</v>
      </c>
      <c r="N513" s="201" t="s">
        <v>49</v>
      </c>
      <c r="O513" s="42"/>
      <c r="P513" s="202">
        <f>O513*H513</f>
        <v>0</v>
      </c>
      <c r="Q513" s="202">
        <v>0</v>
      </c>
      <c r="R513" s="202">
        <f>Q513*H513</f>
        <v>0</v>
      </c>
      <c r="S513" s="202">
        <v>6.0000000000000001E-3</v>
      </c>
      <c r="T513" s="203">
        <f>S513*H513</f>
        <v>0.06</v>
      </c>
      <c r="AR513" s="24" t="s">
        <v>159</v>
      </c>
      <c r="AT513" s="24" t="s">
        <v>154</v>
      </c>
      <c r="AU513" s="24" t="s">
        <v>87</v>
      </c>
      <c r="AY513" s="24" t="s">
        <v>152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24" t="s">
        <v>24</v>
      </c>
      <c r="BK513" s="204">
        <f>ROUND(I513*H513,2)</f>
        <v>0</v>
      </c>
      <c r="BL513" s="24" t="s">
        <v>159</v>
      </c>
      <c r="BM513" s="24" t="s">
        <v>650</v>
      </c>
    </row>
    <row r="514" spans="2:65" s="1" customFormat="1" ht="22.5" customHeight="1">
      <c r="B514" s="41"/>
      <c r="C514" s="193" t="s">
        <v>651</v>
      </c>
      <c r="D514" s="193" t="s">
        <v>154</v>
      </c>
      <c r="E514" s="194" t="s">
        <v>652</v>
      </c>
      <c r="F514" s="195" t="s">
        <v>653</v>
      </c>
      <c r="G514" s="196" t="s">
        <v>219</v>
      </c>
      <c r="H514" s="197">
        <v>10.8</v>
      </c>
      <c r="I514" s="198"/>
      <c r="J514" s="199">
        <f>ROUND(I514*H514,2)</f>
        <v>0</v>
      </c>
      <c r="K514" s="195" t="s">
        <v>158</v>
      </c>
      <c r="L514" s="61"/>
      <c r="M514" s="200" t="s">
        <v>22</v>
      </c>
      <c r="N514" s="201" t="s">
        <v>49</v>
      </c>
      <c r="O514" s="42"/>
      <c r="P514" s="202">
        <f>O514*H514</f>
        <v>0</v>
      </c>
      <c r="Q514" s="202">
        <v>6.7200000000000003E-3</v>
      </c>
      <c r="R514" s="202">
        <f>Q514*H514</f>
        <v>7.2576000000000002E-2</v>
      </c>
      <c r="S514" s="202">
        <v>0.502</v>
      </c>
      <c r="T514" s="203">
        <f>S514*H514</f>
        <v>5.4216000000000006</v>
      </c>
      <c r="AR514" s="24" t="s">
        <v>159</v>
      </c>
      <c r="AT514" s="24" t="s">
        <v>154</v>
      </c>
      <c r="AU514" s="24" t="s">
        <v>87</v>
      </c>
      <c r="AY514" s="24" t="s">
        <v>152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24</v>
      </c>
      <c r="BK514" s="204">
        <f>ROUND(I514*H514,2)</f>
        <v>0</v>
      </c>
      <c r="BL514" s="24" t="s">
        <v>159</v>
      </c>
      <c r="BM514" s="24" t="s">
        <v>654</v>
      </c>
    </row>
    <row r="515" spans="2:65" s="11" customFormat="1">
      <c r="B515" s="205"/>
      <c r="C515" s="206"/>
      <c r="D515" s="207" t="s">
        <v>161</v>
      </c>
      <c r="E515" s="208" t="s">
        <v>22</v>
      </c>
      <c r="F515" s="209" t="s">
        <v>655</v>
      </c>
      <c r="G515" s="206"/>
      <c r="H515" s="210" t="s">
        <v>22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161</v>
      </c>
      <c r="AU515" s="216" t="s">
        <v>87</v>
      </c>
      <c r="AV515" s="11" t="s">
        <v>24</v>
      </c>
      <c r="AW515" s="11" t="s">
        <v>42</v>
      </c>
      <c r="AX515" s="11" t="s">
        <v>78</v>
      </c>
      <c r="AY515" s="216" t="s">
        <v>152</v>
      </c>
    </row>
    <row r="516" spans="2:65" s="12" customFormat="1">
      <c r="B516" s="217"/>
      <c r="C516" s="218"/>
      <c r="D516" s="230" t="s">
        <v>161</v>
      </c>
      <c r="E516" s="240" t="s">
        <v>22</v>
      </c>
      <c r="F516" s="241" t="s">
        <v>656</v>
      </c>
      <c r="G516" s="218"/>
      <c r="H516" s="242">
        <v>10.8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24</v>
      </c>
      <c r="AY516" s="227" t="s">
        <v>152</v>
      </c>
    </row>
    <row r="517" spans="2:65" s="1" customFormat="1" ht="22.5" customHeight="1">
      <c r="B517" s="41"/>
      <c r="C517" s="193" t="s">
        <v>657</v>
      </c>
      <c r="D517" s="193" t="s">
        <v>154</v>
      </c>
      <c r="E517" s="194" t="s">
        <v>658</v>
      </c>
      <c r="F517" s="195" t="s">
        <v>659</v>
      </c>
      <c r="G517" s="196" t="s">
        <v>157</v>
      </c>
      <c r="H517" s="197">
        <v>289.32400000000001</v>
      </c>
      <c r="I517" s="198"/>
      <c r="J517" s="199">
        <f>ROUND(I517*H517,2)</f>
        <v>0</v>
      </c>
      <c r="K517" s="195" t="s">
        <v>158</v>
      </c>
      <c r="L517" s="61"/>
      <c r="M517" s="200" t="s">
        <v>22</v>
      </c>
      <c r="N517" s="201" t="s">
        <v>49</v>
      </c>
      <c r="O517" s="42"/>
      <c r="P517" s="202">
        <f>O517*H517</f>
        <v>0</v>
      </c>
      <c r="Q517" s="202">
        <v>0</v>
      </c>
      <c r="R517" s="202">
        <f>Q517*H517</f>
        <v>0</v>
      </c>
      <c r="S517" s="202">
        <v>4.5999999999999999E-2</v>
      </c>
      <c r="T517" s="203">
        <f>S517*H517</f>
        <v>13.308904</v>
      </c>
      <c r="AR517" s="24" t="s">
        <v>159</v>
      </c>
      <c r="AT517" s="24" t="s">
        <v>154</v>
      </c>
      <c r="AU517" s="24" t="s">
        <v>87</v>
      </c>
      <c r="AY517" s="24" t="s">
        <v>152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24</v>
      </c>
      <c r="BK517" s="204">
        <f>ROUND(I517*H517,2)</f>
        <v>0</v>
      </c>
      <c r="BL517" s="24" t="s">
        <v>159</v>
      </c>
      <c r="BM517" s="24" t="s">
        <v>660</v>
      </c>
    </row>
    <row r="518" spans="2:65" s="11" customFormat="1">
      <c r="B518" s="205"/>
      <c r="C518" s="206"/>
      <c r="D518" s="207" t="s">
        <v>161</v>
      </c>
      <c r="E518" s="208" t="s">
        <v>22</v>
      </c>
      <c r="F518" s="209" t="s">
        <v>661</v>
      </c>
      <c r="G518" s="206"/>
      <c r="H518" s="210" t="s">
        <v>22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161</v>
      </c>
      <c r="AU518" s="216" t="s">
        <v>87</v>
      </c>
      <c r="AV518" s="11" t="s">
        <v>24</v>
      </c>
      <c r="AW518" s="11" t="s">
        <v>42</v>
      </c>
      <c r="AX518" s="11" t="s">
        <v>78</v>
      </c>
      <c r="AY518" s="216" t="s">
        <v>152</v>
      </c>
    </row>
    <row r="519" spans="2:65" s="12" customFormat="1">
      <c r="B519" s="217"/>
      <c r="C519" s="218"/>
      <c r="D519" s="230" t="s">
        <v>161</v>
      </c>
      <c r="E519" s="240" t="s">
        <v>22</v>
      </c>
      <c r="F519" s="241" t="s">
        <v>662</v>
      </c>
      <c r="G519" s="218"/>
      <c r="H519" s="242">
        <v>289.32400000000001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161</v>
      </c>
      <c r="AU519" s="227" t="s">
        <v>87</v>
      </c>
      <c r="AV519" s="12" t="s">
        <v>87</v>
      </c>
      <c r="AW519" s="12" t="s">
        <v>42</v>
      </c>
      <c r="AX519" s="12" t="s">
        <v>24</v>
      </c>
      <c r="AY519" s="227" t="s">
        <v>152</v>
      </c>
    </row>
    <row r="520" spans="2:65" s="1" customFormat="1" ht="31.5" customHeight="1">
      <c r="B520" s="41"/>
      <c r="C520" s="193" t="s">
        <v>663</v>
      </c>
      <c r="D520" s="193" t="s">
        <v>154</v>
      </c>
      <c r="E520" s="194" t="s">
        <v>664</v>
      </c>
      <c r="F520" s="195" t="s">
        <v>665</v>
      </c>
      <c r="G520" s="196" t="s">
        <v>157</v>
      </c>
      <c r="H520" s="197">
        <v>1498.1320000000001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0</v>
      </c>
      <c r="R520" s="202">
        <f>Q520*H520</f>
        <v>0</v>
      </c>
      <c r="S520" s="202">
        <v>1.6E-2</v>
      </c>
      <c r="T520" s="203">
        <f>S520*H520</f>
        <v>23.970112</v>
      </c>
      <c r="AR520" s="24" t="s">
        <v>159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159</v>
      </c>
      <c r="BM520" s="24" t="s">
        <v>666</v>
      </c>
    </row>
    <row r="521" spans="2:65" s="1" customFormat="1" ht="22.5" customHeight="1">
      <c r="B521" s="41"/>
      <c r="C521" s="193" t="s">
        <v>667</v>
      </c>
      <c r="D521" s="193" t="s">
        <v>154</v>
      </c>
      <c r="E521" s="194" t="s">
        <v>668</v>
      </c>
      <c r="F521" s="195" t="s">
        <v>669</v>
      </c>
      <c r="G521" s="196" t="s">
        <v>157</v>
      </c>
      <c r="H521" s="197">
        <v>189.82900000000001</v>
      </c>
      <c r="I521" s="198"/>
      <c r="J521" s="199">
        <f>ROUND(I521*H521,2)</f>
        <v>0</v>
      </c>
      <c r="K521" s="195" t="s">
        <v>158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8.8999999999999996E-2</v>
      </c>
      <c r="T521" s="203">
        <f>S521*H521</f>
        <v>16.894780999999998</v>
      </c>
      <c r="AR521" s="24" t="s">
        <v>159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159</v>
      </c>
      <c r="BM521" s="24" t="s">
        <v>670</v>
      </c>
    </row>
    <row r="522" spans="2:65" s="11" customFormat="1">
      <c r="B522" s="205"/>
      <c r="C522" s="206"/>
      <c r="D522" s="207" t="s">
        <v>161</v>
      </c>
      <c r="E522" s="208" t="s">
        <v>22</v>
      </c>
      <c r="F522" s="209" t="s">
        <v>162</v>
      </c>
      <c r="G522" s="206"/>
      <c r="H522" s="210" t="s">
        <v>22</v>
      </c>
      <c r="I522" s="211"/>
      <c r="J522" s="206"/>
      <c r="K522" s="206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161</v>
      </c>
      <c r="AU522" s="216" t="s">
        <v>87</v>
      </c>
      <c r="AV522" s="11" t="s">
        <v>24</v>
      </c>
      <c r="AW522" s="11" t="s">
        <v>42</v>
      </c>
      <c r="AX522" s="11" t="s">
        <v>78</v>
      </c>
      <c r="AY522" s="216" t="s">
        <v>152</v>
      </c>
    </row>
    <row r="523" spans="2:65" s="12" customFormat="1">
      <c r="B523" s="217"/>
      <c r="C523" s="218"/>
      <c r="D523" s="207" t="s">
        <v>161</v>
      </c>
      <c r="E523" s="219" t="s">
        <v>22</v>
      </c>
      <c r="F523" s="220" t="s">
        <v>671</v>
      </c>
      <c r="G523" s="218"/>
      <c r="H523" s="221">
        <v>39.850999999999999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161</v>
      </c>
      <c r="AU523" s="227" t="s">
        <v>87</v>
      </c>
      <c r="AV523" s="12" t="s">
        <v>87</v>
      </c>
      <c r="AW523" s="12" t="s">
        <v>42</v>
      </c>
      <c r="AX523" s="12" t="s">
        <v>78</v>
      </c>
      <c r="AY523" s="227" t="s">
        <v>152</v>
      </c>
    </row>
    <row r="524" spans="2:65" s="12" customFormat="1">
      <c r="B524" s="217"/>
      <c r="C524" s="218"/>
      <c r="D524" s="207" t="s">
        <v>161</v>
      </c>
      <c r="E524" s="219" t="s">
        <v>22</v>
      </c>
      <c r="F524" s="220" t="s">
        <v>672</v>
      </c>
      <c r="G524" s="218"/>
      <c r="H524" s="221">
        <v>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78</v>
      </c>
      <c r="AY524" s="227" t="s">
        <v>152</v>
      </c>
    </row>
    <row r="525" spans="2:65" s="11" customFormat="1">
      <c r="B525" s="205"/>
      <c r="C525" s="206"/>
      <c r="D525" s="207" t="s">
        <v>161</v>
      </c>
      <c r="E525" s="208" t="s">
        <v>22</v>
      </c>
      <c r="F525" s="209" t="s">
        <v>164</v>
      </c>
      <c r="G525" s="206"/>
      <c r="H525" s="210" t="s">
        <v>22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161</v>
      </c>
      <c r="AU525" s="216" t="s">
        <v>87</v>
      </c>
      <c r="AV525" s="11" t="s">
        <v>24</v>
      </c>
      <c r="AW525" s="11" t="s">
        <v>42</v>
      </c>
      <c r="AX525" s="11" t="s">
        <v>78</v>
      </c>
      <c r="AY525" s="216" t="s">
        <v>152</v>
      </c>
    </row>
    <row r="526" spans="2:65" s="12" customFormat="1">
      <c r="B526" s="217"/>
      <c r="C526" s="218"/>
      <c r="D526" s="207" t="s">
        <v>161</v>
      </c>
      <c r="E526" s="219" t="s">
        <v>22</v>
      </c>
      <c r="F526" s="220" t="s">
        <v>673</v>
      </c>
      <c r="G526" s="218"/>
      <c r="H526" s="221">
        <v>56.7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78</v>
      </c>
      <c r="AY526" s="227" t="s">
        <v>152</v>
      </c>
    </row>
    <row r="527" spans="2:65" s="11" customFormat="1">
      <c r="B527" s="205"/>
      <c r="C527" s="206"/>
      <c r="D527" s="207" t="s">
        <v>161</v>
      </c>
      <c r="E527" s="208" t="s">
        <v>22</v>
      </c>
      <c r="F527" s="209" t="s">
        <v>166</v>
      </c>
      <c r="G527" s="206"/>
      <c r="H527" s="210" t="s">
        <v>22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161</v>
      </c>
      <c r="AU527" s="216" t="s">
        <v>87</v>
      </c>
      <c r="AV527" s="11" t="s">
        <v>24</v>
      </c>
      <c r="AW527" s="11" t="s">
        <v>42</v>
      </c>
      <c r="AX527" s="11" t="s">
        <v>78</v>
      </c>
      <c r="AY527" s="216" t="s">
        <v>152</v>
      </c>
    </row>
    <row r="528" spans="2:65" s="12" customFormat="1">
      <c r="B528" s="217"/>
      <c r="C528" s="218"/>
      <c r="D528" s="207" t="s">
        <v>161</v>
      </c>
      <c r="E528" s="219" t="s">
        <v>22</v>
      </c>
      <c r="F528" s="220" t="s">
        <v>674</v>
      </c>
      <c r="G528" s="218"/>
      <c r="H528" s="221">
        <v>41.951000000000001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161</v>
      </c>
      <c r="AU528" s="227" t="s">
        <v>87</v>
      </c>
      <c r="AV528" s="12" t="s">
        <v>87</v>
      </c>
      <c r="AW528" s="12" t="s">
        <v>42</v>
      </c>
      <c r="AX528" s="12" t="s">
        <v>78</v>
      </c>
      <c r="AY528" s="227" t="s">
        <v>152</v>
      </c>
    </row>
    <row r="529" spans="2:65" s="12" customFormat="1">
      <c r="B529" s="217"/>
      <c r="C529" s="218"/>
      <c r="D529" s="207" t="s">
        <v>161</v>
      </c>
      <c r="E529" s="219" t="s">
        <v>22</v>
      </c>
      <c r="F529" s="220" t="s">
        <v>675</v>
      </c>
      <c r="G529" s="218"/>
      <c r="H529" s="221">
        <v>11.68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161</v>
      </c>
      <c r="AU529" s="227" t="s">
        <v>87</v>
      </c>
      <c r="AV529" s="12" t="s">
        <v>87</v>
      </c>
      <c r="AW529" s="12" t="s">
        <v>42</v>
      </c>
      <c r="AX529" s="12" t="s">
        <v>78</v>
      </c>
      <c r="AY529" s="227" t="s">
        <v>152</v>
      </c>
    </row>
    <row r="530" spans="2:65" s="11" customFormat="1">
      <c r="B530" s="205"/>
      <c r="C530" s="206"/>
      <c r="D530" s="207" t="s">
        <v>161</v>
      </c>
      <c r="E530" s="208" t="s">
        <v>22</v>
      </c>
      <c r="F530" s="209" t="s">
        <v>243</v>
      </c>
      <c r="G530" s="206"/>
      <c r="H530" s="210" t="s">
        <v>22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161</v>
      </c>
      <c r="AU530" s="216" t="s">
        <v>87</v>
      </c>
      <c r="AV530" s="11" t="s">
        <v>24</v>
      </c>
      <c r="AW530" s="11" t="s">
        <v>42</v>
      </c>
      <c r="AX530" s="11" t="s">
        <v>78</v>
      </c>
      <c r="AY530" s="216" t="s">
        <v>152</v>
      </c>
    </row>
    <row r="531" spans="2:65" s="12" customFormat="1">
      <c r="B531" s="217"/>
      <c r="C531" s="218"/>
      <c r="D531" s="207" t="s">
        <v>161</v>
      </c>
      <c r="E531" s="219" t="s">
        <v>22</v>
      </c>
      <c r="F531" s="220" t="s">
        <v>676</v>
      </c>
      <c r="G531" s="218"/>
      <c r="H531" s="221">
        <v>6.6689999999999996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161</v>
      </c>
      <c r="AU531" s="227" t="s">
        <v>87</v>
      </c>
      <c r="AV531" s="12" t="s">
        <v>87</v>
      </c>
      <c r="AW531" s="12" t="s">
        <v>42</v>
      </c>
      <c r="AX531" s="12" t="s">
        <v>78</v>
      </c>
      <c r="AY531" s="227" t="s">
        <v>152</v>
      </c>
    </row>
    <row r="532" spans="2:65" s="14" customFormat="1">
      <c r="B532" s="243"/>
      <c r="C532" s="244"/>
      <c r="D532" s="207" t="s">
        <v>161</v>
      </c>
      <c r="E532" s="245" t="s">
        <v>22</v>
      </c>
      <c r="F532" s="246" t="s">
        <v>257</v>
      </c>
      <c r="G532" s="244"/>
      <c r="H532" s="247">
        <v>162.851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AT532" s="253" t="s">
        <v>161</v>
      </c>
      <c r="AU532" s="253" t="s">
        <v>87</v>
      </c>
      <c r="AV532" s="14" t="s">
        <v>176</v>
      </c>
      <c r="AW532" s="14" t="s">
        <v>42</v>
      </c>
      <c r="AX532" s="14" t="s">
        <v>78</v>
      </c>
      <c r="AY532" s="253" t="s">
        <v>152</v>
      </c>
    </row>
    <row r="533" spans="2:65" s="11" customFormat="1">
      <c r="B533" s="205"/>
      <c r="C533" s="206"/>
      <c r="D533" s="207" t="s">
        <v>161</v>
      </c>
      <c r="E533" s="208" t="s">
        <v>22</v>
      </c>
      <c r="F533" s="209" t="s">
        <v>168</v>
      </c>
      <c r="G533" s="206"/>
      <c r="H533" s="210" t="s">
        <v>22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161</v>
      </c>
      <c r="AU533" s="216" t="s">
        <v>87</v>
      </c>
      <c r="AV533" s="11" t="s">
        <v>24</v>
      </c>
      <c r="AW533" s="11" t="s">
        <v>42</v>
      </c>
      <c r="AX533" s="11" t="s">
        <v>78</v>
      </c>
      <c r="AY533" s="216" t="s">
        <v>152</v>
      </c>
    </row>
    <row r="534" spans="2:65" s="12" customFormat="1">
      <c r="B534" s="217"/>
      <c r="C534" s="218"/>
      <c r="D534" s="207" t="s">
        <v>161</v>
      </c>
      <c r="E534" s="219" t="s">
        <v>22</v>
      </c>
      <c r="F534" s="220" t="s">
        <v>677</v>
      </c>
      <c r="G534" s="218"/>
      <c r="H534" s="221">
        <v>16.623000000000001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161</v>
      </c>
      <c r="AU534" s="227" t="s">
        <v>87</v>
      </c>
      <c r="AV534" s="12" t="s">
        <v>87</v>
      </c>
      <c r="AW534" s="12" t="s">
        <v>42</v>
      </c>
      <c r="AX534" s="12" t="s">
        <v>78</v>
      </c>
      <c r="AY534" s="227" t="s">
        <v>152</v>
      </c>
    </row>
    <row r="535" spans="2:65" s="12" customFormat="1">
      <c r="B535" s="217"/>
      <c r="C535" s="218"/>
      <c r="D535" s="207" t="s">
        <v>161</v>
      </c>
      <c r="E535" s="219" t="s">
        <v>22</v>
      </c>
      <c r="F535" s="220" t="s">
        <v>678</v>
      </c>
      <c r="G535" s="218"/>
      <c r="H535" s="221">
        <v>10.355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161</v>
      </c>
      <c r="AU535" s="227" t="s">
        <v>87</v>
      </c>
      <c r="AV535" s="12" t="s">
        <v>87</v>
      </c>
      <c r="AW535" s="12" t="s">
        <v>42</v>
      </c>
      <c r="AX535" s="12" t="s">
        <v>78</v>
      </c>
      <c r="AY535" s="227" t="s">
        <v>152</v>
      </c>
    </row>
    <row r="536" spans="2:65" s="14" customFormat="1">
      <c r="B536" s="243"/>
      <c r="C536" s="244"/>
      <c r="D536" s="207" t="s">
        <v>161</v>
      </c>
      <c r="E536" s="245" t="s">
        <v>22</v>
      </c>
      <c r="F536" s="246" t="s">
        <v>257</v>
      </c>
      <c r="G536" s="244"/>
      <c r="H536" s="247">
        <v>26.978000000000002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161</v>
      </c>
      <c r="AU536" s="253" t="s">
        <v>87</v>
      </c>
      <c r="AV536" s="14" t="s">
        <v>176</v>
      </c>
      <c r="AW536" s="14" t="s">
        <v>42</v>
      </c>
      <c r="AX536" s="14" t="s">
        <v>78</v>
      </c>
      <c r="AY536" s="253" t="s">
        <v>152</v>
      </c>
    </row>
    <row r="537" spans="2:65" s="13" customFormat="1">
      <c r="B537" s="228"/>
      <c r="C537" s="229"/>
      <c r="D537" s="207" t="s">
        <v>161</v>
      </c>
      <c r="E537" s="254" t="s">
        <v>22</v>
      </c>
      <c r="F537" s="255" t="s">
        <v>171</v>
      </c>
      <c r="G537" s="229"/>
      <c r="H537" s="256">
        <v>189.82900000000001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161</v>
      </c>
      <c r="AU537" s="239" t="s">
        <v>87</v>
      </c>
      <c r="AV537" s="13" t="s">
        <v>159</v>
      </c>
      <c r="AW537" s="13" t="s">
        <v>42</v>
      </c>
      <c r="AX537" s="13" t="s">
        <v>24</v>
      </c>
      <c r="AY537" s="239" t="s">
        <v>152</v>
      </c>
    </row>
    <row r="538" spans="2:65" s="10" customFormat="1" ht="29.85" customHeight="1">
      <c r="B538" s="176"/>
      <c r="C538" s="177"/>
      <c r="D538" s="190" t="s">
        <v>77</v>
      </c>
      <c r="E538" s="191" t="s">
        <v>679</v>
      </c>
      <c r="F538" s="191" t="s">
        <v>680</v>
      </c>
      <c r="G538" s="177"/>
      <c r="H538" s="177"/>
      <c r="I538" s="180"/>
      <c r="J538" s="192">
        <f>BK538</f>
        <v>0</v>
      </c>
      <c r="K538" s="177"/>
      <c r="L538" s="182"/>
      <c r="M538" s="183"/>
      <c r="N538" s="184"/>
      <c r="O538" s="184"/>
      <c r="P538" s="185">
        <f>SUM(P539:P541)</f>
        <v>0</v>
      </c>
      <c r="Q538" s="184"/>
      <c r="R538" s="185">
        <f>SUM(R539:R541)</f>
        <v>0</v>
      </c>
      <c r="S538" s="184"/>
      <c r="T538" s="186">
        <f>SUM(T539:T541)</f>
        <v>0</v>
      </c>
      <c r="AR538" s="187" t="s">
        <v>24</v>
      </c>
      <c r="AT538" s="188" t="s">
        <v>77</v>
      </c>
      <c r="AU538" s="188" t="s">
        <v>24</v>
      </c>
      <c r="AY538" s="187" t="s">
        <v>152</v>
      </c>
      <c r="BK538" s="189">
        <f>SUM(BK539:BK541)</f>
        <v>0</v>
      </c>
    </row>
    <row r="539" spans="2:65" s="1" customFormat="1" ht="31.5" customHeight="1">
      <c r="B539" s="41"/>
      <c r="C539" s="193" t="s">
        <v>681</v>
      </c>
      <c r="D539" s="193" t="s">
        <v>154</v>
      </c>
      <c r="E539" s="194" t="s">
        <v>682</v>
      </c>
      <c r="F539" s="195" t="s">
        <v>683</v>
      </c>
      <c r="G539" s="196" t="s">
        <v>226</v>
      </c>
      <c r="H539" s="197">
        <v>129.982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0</v>
      </c>
      <c r="R539" s="202">
        <f>Q539*H539</f>
        <v>0</v>
      </c>
      <c r="S539" s="202">
        <v>0</v>
      </c>
      <c r="T539" s="203">
        <f>S539*H539</f>
        <v>0</v>
      </c>
      <c r="AR539" s="24" t="s">
        <v>159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159</v>
      </c>
      <c r="BM539" s="24" t="s">
        <v>684</v>
      </c>
    </row>
    <row r="540" spans="2:65" s="1" customFormat="1" ht="22.5" customHeight="1">
      <c r="B540" s="41"/>
      <c r="C540" s="193" t="s">
        <v>685</v>
      </c>
      <c r="D540" s="193" t="s">
        <v>154</v>
      </c>
      <c r="E540" s="194" t="s">
        <v>686</v>
      </c>
      <c r="F540" s="195" t="s">
        <v>687</v>
      </c>
      <c r="G540" s="196" t="s">
        <v>226</v>
      </c>
      <c r="H540" s="197">
        <v>129.982</v>
      </c>
      <c r="I540" s="198"/>
      <c r="J540" s="199">
        <f>ROUND(I540*H540,2)</f>
        <v>0</v>
      </c>
      <c r="K540" s="195" t="s">
        <v>158</v>
      </c>
      <c r="L540" s="61"/>
      <c r="M540" s="200" t="s">
        <v>22</v>
      </c>
      <c r="N540" s="201" t="s">
        <v>49</v>
      </c>
      <c r="O540" s="42"/>
      <c r="P540" s="202">
        <f>O540*H540</f>
        <v>0</v>
      </c>
      <c r="Q540" s="202">
        <v>0</v>
      </c>
      <c r="R540" s="202">
        <f>Q540*H540</f>
        <v>0</v>
      </c>
      <c r="S540" s="202">
        <v>0</v>
      </c>
      <c r="T540" s="203">
        <f>S540*H540</f>
        <v>0</v>
      </c>
      <c r="AR540" s="24" t="s">
        <v>159</v>
      </c>
      <c r="AT540" s="24" t="s">
        <v>154</v>
      </c>
      <c r="AU540" s="24" t="s">
        <v>87</v>
      </c>
      <c r="AY540" s="24" t="s">
        <v>152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4" t="s">
        <v>24</v>
      </c>
      <c r="BK540" s="204">
        <f>ROUND(I540*H540,2)</f>
        <v>0</v>
      </c>
      <c r="BL540" s="24" t="s">
        <v>159</v>
      </c>
      <c r="BM540" s="24" t="s">
        <v>688</v>
      </c>
    </row>
    <row r="541" spans="2:65" s="1" customFormat="1" ht="22.5" customHeight="1">
      <c r="B541" s="41"/>
      <c r="C541" s="193" t="s">
        <v>689</v>
      </c>
      <c r="D541" s="193" t="s">
        <v>154</v>
      </c>
      <c r="E541" s="194" t="s">
        <v>690</v>
      </c>
      <c r="F541" s="195" t="s">
        <v>691</v>
      </c>
      <c r="G541" s="196" t="s">
        <v>226</v>
      </c>
      <c r="H541" s="197">
        <v>129.982</v>
      </c>
      <c r="I541" s="198"/>
      <c r="J541" s="199">
        <f>ROUND(I541*H541,2)</f>
        <v>0</v>
      </c>
      <c r="K541" s="195" t="s">
        <v>158</v>
      </c>
      <c r="L541" s="61"/>
      <c r="M541" s="200" t="s">
        <v>22</v>
      </c>
      <c r="N541" s="201" t="s">
        <v>49</v>
      </c>
      <c r="O541" s="42"/>
      <c r="P541" s="202">
        <f>O541*H541</f>
        <v>0</v>
      </c>
      <c r="Q541" s="202">
        <v>0</v>
      </c>
      <c r="R541" s="202">
        <f>Q541*H541</f>
        <v>0</v>
      </c>
      <c r="S541" s="202">
        <v>0</v>
      </c>
      <c r="T541" s="203">
        <f>S541*H541</f>
        <v>0</v>
      </c>
      <c r="AR541" s="24" t="s">
        <v>159</v>
      </c>
      <c r="AT541" s="24" t="s">
        <v>154</v>
      </c>
      <c r="AU541" s="24" t="s">
        <v>87</v>
      </c>
      <c r="AY541" s="24" t="s">
        <v>152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24</v>
      </c>
      <c r="BK541" s="204">
        <f>ROUND(I541*H541,2)</f>
        <v>0</v>
      </c>
      <c r="BL541" s="24" t="s">
        <v>159</v>
      </c>
      <c r="BM541" s="24" t="s">
        <v>692</v>
      </c>
    </row>
    <row r="542" spans="2:65" s="10" customFormat="1" ht="29.85" customHeight="1">
      <c r="B542" s="176"/>
      <c r="C542" s="177"/>
      <c r="D542" s="190" t="s">
        <v>77</v>
      </c>
      <c r="E542" s="191" t="s">
        <v>693</v>
      </c>
      <c r="F542" s="191" t="s">
        <v>694</v>
      </c>
      <c r="G542" s="177"/>
      <c r="H542" s="177"/>
      <c r="I542" s="180"/>
      <c r="J542" s="192">
        <f>BK542</f>
        <v>0</v>
      </c>
      <c r="K542" s="177"/>
      <c r="L542" s="182"/>
      <c r="M542" s="183"/>
      <c r="N542" s="184"/>
      <c r="O542" s="184"/>
      <c r="P542" s="185">
        <f>P543</f>
        <v>0</v>
      </c>
      <c r="Q542" s="184"/>
      <c r="R542" s="185">
        <f>R543</f>
        <v>0</v>
      </c>
      <c r="S542" s="184"/>
      <c r="T542" s="186">
        <f>T543</f>
        <v>0</v>
      </c>
      <c r="AR542" s="187" t="s">
        <v>24</v>
      </c>
      <c r="AT542" s="188" t="s">
        <v>77</v>
      </c>
      <c r="AU542" s="188" t="s">
        <v>24</v>
      </c>
      <c r="AY542" s="187" t="s">
        <v>152</v>
      </c>
      <c r="BK542" s="189">
        <f>BK543</f>
        <v>0</v>
      </c>
    </row>
    <row r="543" spans="2:65" s="1" customFormat="1" ht="22.5" customHeight="1">
      <c r="B543" s="41"/>
      <c r="C543" s="193" t="s">
        <v>196</v>
      </c>
      <c r="D543" s="193" t="s">
        <v>154</v>
      </c>
      <c r="E543" s="194" t="s">
        <v>695</v>
      </c>
      <c r="F543" s="195" t="s">
        <v>696</v>
      </c>
      <c r="G543" s="196" t="s">
        <v>226</v>
      </c>
      <c r="H543" s="197">
        <v>141.84</v>
      </c>
      <c r="I543" s="198"/>
      <c r="J543" s="199">
        <f>ROUND(I543*H543,2)</f>
        <v>0</v>
      </c>
      <c r="K543" s="195" t="s">
        <v>158</v>
      </c>
      <c r="L543" s="61"/>
      <c r="M543" s="200" t="s">
        <v>22</v>
      </c>
      <c r="N543" s="201" t="s">
        <v>49</v>
      </c>
      <c r="O543" s="42"/>
      <c r="P543" s="202">
        <f>O543*H543</f>
        <v>0</v>
      </c>
      <c r="Q543" s="202">
        <v>0</v>
      </c>
      <c r="R543" s="202">
        <f>Q543*H543</f>
        <v>0</v>
      </c>
      <c r="S543" s="202">
        <v>0</v>
      </c>
      <c r="T543" s="203">
        <f>S543*H543</f>
        <v>0</v>
      </c>
      <c r="AR543" s="24" t="s">
        <v>159</v>
      </c>
      <c r="AT543" s="24" t="s">
        <v>154</v>
      </c>
      <c r="AU543" s="24" t="s">
        <v>87</v>
      </c>
      <c r="AY543" s="24" t="s">
        <v>152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24" t="s">
        <v>24</v>
      </c>
      <c r="BK543" s="204">
        <f>ROUND(I543*H543,2)</f>
        <v>0</v>
      </c>
      <c r="BL543" s="24" t="s">
        <v>159</v>
      </c>
      <c r="BM543" s="24" t="s">
        <v>697</v>
      </c>
    </row>
    <row r="544" spans="2:65" s="10" customFormat="1" ht="37.35" customHeight="1">
      <c r="B544" s="176"/>
      <c r="C544" s="177"/>
      <c r="D544" s="178" t="s">
        <v>77</v>
      </c>
      <c r="E544" s="179" t="s">
        <v>698</v>
      </c>
      <c r="F544" s="179" t="s">
        <v>699</v>
      </c>
      <c r="G544" s="177"/>
      <c r="H544" s="177"/>
      <c r="I544" s="180"/>
      <c r="J544" s="181">
        <f>BK544</f>
        <v>0</v>
      </c>
      <c r="K544" s="177"/>
      <c r="L544" s="182"/>
      <c r="M544" s="183"/>
      <c r="N544" s="184"/>
      <c r="O544" s="184"/>
      <c r="P544" s="185">
        <f>P545+P573+P601+P670+P676+P681+P685+P748+P908+P941</f>
        <v>0</v>
      </c>
      <c r="Q544" s="184"/>
      <c r="R544" s="185">
        <f>R545+R573+R601+R670+R676+R681+R685+R748+R908+R941</f>
        <v>42.093780569999993</v>
      </c>
      <c r="S544" s="184"/>
      <c r="T544" s="186">
        <f>T545+T573+T601+T670+T676+T681+T685+T748+T908+T941</f>
        <v>3.0526771899999998</v>
      </c>
      <c r="AR544" s="187" t="s">
        <v>87</v>
      </c>
      <c r="AT544" s="188" t="s">
        <v>77</v>
      </c>
      <c r="AU544" s="188" t="s">
        <v>78</v>
      </c>
      <c r="AY544" s="187" t="s">
        <v>152</v>
      </c>
      <c r="BK544" s="189">
        <f>BK545+BK573+BK601+BK670+BK676+BK681+BK685+BK748+BK908+BK941</f>
        <v>0</v>
      </c>
    </row>
    <row r="545" spans="2:65" s="10" customFormat="1" ht="19.899999999999999" customHeight="1">
      <c r="B545" s="176"/>
      <c r="C545" s="177"/>
      <c r="D545" s="190" t="s">
        <v>77</v>
      </c>
      <c r="E545" s="191" t="s">
        <v>700</v>
      </c>
      <c r="F545" s="191" t="s">
        <v>701</v>
      </c>
      <c r="G545" s="177"/>
      <c r="H545" s="177"/>
      <c r="I545" s="180"/>
      <c r="J545" s="192">
        <f>BK545</f>
        <v>0</v>
      </c>
      <c r="K545" s="177"/>
      <c r="L545" s="182"/>
      <c r="M545" s="183"/>
      <c r="N545" s="184"/>
      <c r="O545" s="184"/>
      <c r="P545" s="185">
        <f>SUM(P546:P572)</f>
        <v>0</v>
      </c>
      <c r="Q545" s="184"/>
      <c r="R545" s="185">
        <f>SUM(R546:R572)</f>
        <v>1.3508734499999999</v>
      </c>
      <c r="S545" s="184"/>
      <c r="T545" s="186">
        <f>SUM(T546:T572)</f>
        <v>0</v>
      </c>
      <c r="AR545" s="187" t="s">
        <v>87</v>
      </c>
      <c r="AT545" s="188" t="s">
        <v>77</v>
      </c>
      <c r="AU545" s="188" t="s">
        <v>24</v>
      </c>
      <c r="AY545" s="187" t="s">
        <v>152</v>
      </c>
      <c r="BK545" s="189">
        <f>SUM(BK546:BK572)</f>
        <v>0</v>
      </c>
    </row>
    <row r="546" spans="2:65" s="1" customFormat="1" ht="22.5" customHeight="1">
      <c r="B546" s="41"/>
      <c r="C546" s="193" t="s">
        <v>702</v>
      </c>
      <c r="D546" s="193" t="s">
        <v>154</v>
      </c>
      <c r="E546" s="194" t="s">
        <v>703</v>
      </c>
      <c r="F546" s="195" t="s">
        <v>704</v>
      </c>
      <c r="G546" s="196" t="s">
        <v>157</v>
      </c>
      <c r="H546" s="197">
        <v>207.50399999999999</v>
      </c>
      <c r="I546" s="198"/>
      <c r="J546" s="199">
        <f>ROUND(I546*H546,2)</f>
        <v>0</v>
      </c>
      <c r="K546" s="195" t="s">
        <v>158</v>
      </c>
      <c r="L546" s="61"/>
      <c r="M546" s="200" t="s">
        <v>22</v>
      </c>
      <c r="N546" s="201" t="s">
        <v>49</v>
      </c>
      <c r="O546" s="42"/>
      <c r="P546" s="202">
        <f>O546*H546</f>
        <v>0</v>
      </c>
      <c r="Q546" s="202">
        <v>4.0000000000000002E-4</v>
      </c>
      <c r="R546" s="202">
        <f>Q546*H546</f>
        <v>8.3001599999999995E-2</v>
      </c>
      <c r="S546" s="202">
        <v>0</v>
      </c>
      <c r="T546" s="203">
        <f>S546*H546</f>
        <v>0</v>
      </c>
      <c r="AR546" s="24" t="s">
        <v>285</v>
      </c>
      <c r="AT546" s="24" t="s">
        <v>154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705</v>
      </c>
    </row>
    <row r="547" spans="2:65" s="11" customFormat="1">
      <c r="B547" s="205"/>
      <c r="C547" s="206"/>
      <c r="D547" s="207" t="s">
        <v>161</v>
      </c>
      <c r="E547" s="208" t="s">
        <v>22</v>
      </c>
      <c r="F547" s="209" t="s">
        <v>162</v>
      </c>
      <c r="G547" s="206"/>
      <c r="H547" s="210" t="s">
        <v>22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161</v>
      </c>
      <c r="AU547" s="216" t="s">
        <v>87</v>
      </c>
      <c r="AV547" s="11" t="s">
        <v>24</v>
      </c>
      <c r="AW547" s="11" t="s">
        <v>42</v>
      </c>
      <c r="AX547" s="11" t="s">
        <v>78</v>
      </c>
      <c r="AY547" s="216" t="s">
        <v>152</v>
      </c>
    </row>
    <row r="548" spans="2:65" s="12" customFormat="1">
      <c r="B548" s="217"/>
      <c r="C548" s="218"/>
      <c r="D548" s="207" t="s">
        <v>161</v>
      </c>
      <c r="E548" s="219" t="s">
        <v>22</v>
      </c>
      <c r="F548" s="220" t="s">
        <v>706</v>
      </c>
      <c r="G548" s="218"/>
      <c r="H548" s="221">
        <v>98.656000000000006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161</v>
      </c>
      <c r="AU548" s="227" t="s">
        <v>87</v>
      </c>
      <c r="AV548" s="12" t="s">
        <v>87</v>
      </c>
      <c r="AW548" s="12" t="s">
        <v>42</v>
      </c>
      <c r="AX548" s="12" t="s">
        <v>78</v>
      </c>
      <c r="AY548" s="227" t="s">
        <v>152</v>
      </c>
    </row>
    <row r="549" spans="2:65" s="11" customFormat="1">
      <c r="B549" s="205"/>
      <c r="C549" s="206"/>
      <c r="D549" s="207" t="s">
        <v>161</v>
      </c>
      <c r="E549" s="208" t="s">
        <v>22</v>
      </c>
      <c r="F549" s="209" t="s">
        <v>164</v>
      </c>
      <c r="G549" s="206"/>
      <c r="H549" s="210" t="s">
        <v>22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161</v>
      </c>
      <c r="AU549" s="216" t="s">
        <v>87</v>
      </c>
      <c r="AV549" s="11" t="s">
        <v>24</v>
      </c>
      <c r="AW549" s="11" t="s">
        <v>42</v>
      </c>
      <c r="AX549" s="11" t="s">
        <v>78</v>
      </c>
      <c r="AY549" s="216" t="s">
        <v>152</v>
      </c>
    </row>
    <row r="550" spans="2:65" s="12" customFormat="1">
      <c r="B550" s="217"/>
      <c r="C550" s="218"/>
      <c r="D550" s="207" t="s">
        <v>161</v>
      </c>
      <c r="E550" s="219" t="s">
        <v>22</v>
      </c>
      <c r="F550" s="220" t="s">
        <v>707</v>
      </c>
      <c r="G550" s="218"/>
      <c r="H550" s="221">
        <v>12.96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78</v>
      </c>
      <c r="AY550" s="227" t="s">
        <v>152</v>
      </c>
    </row>
    <row r="551" spans="2:65" s="11" customFormat="1">
      <c r="B551" s="205"/>
      <c r="C551" s="206"/>
      <c r="D551" s="207" t="s">
        <v>161</v>
      </c>
      <c r="E551" s="208" t="s">
        <v>22</v>
      </c>
      <c r="F551" s="209" t="s">
        <v>166</v>
      </c>
      <c r="G551" s="206"/>
      <c r="H551" s="210" t="s">
        <v>22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161</v>
      </c>
      <c r="AU551" s="216" t="s">
        <v>87</v>
      </c>
      <c r="AV551" s="11" t="s">
        <v>24</v>
      </c>
      <c r="AW551" s="11" t="s">
        <v>42</v>
      </c>
      <c r="AX551" s="11" t="s">
        <v>78</v>
      </c>
      <c r="AY551" s="216" t="s">
        <v>152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708</v>
      </c>
      <c r="G552" s="218"/>
      <c r="H552" s="221">
        <v>95.888000000000005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207.50399999999999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709</v>
      </c>
      <c r="D554" s="257" t="s">
        <v>293</v>
      </c>
      <c r="E554" s="258" t="s">
        <v>710</v>
      </c>
      <c r="F554" s="259" t="s">
        <v>711</v>
      </c>
      <c r="G554" s="260" t="s">
        <v>157</v>
      </c>
      <c r="H554" s="261">
        <v>249.005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4.4999999999999997E-3</v>
      </c>
      <c r="R554" s="202">
        <f>Q554*H554</f>
        <v>1.1205224999999999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712</v>
      </c>
    </row>
    <row r="555" spans="2:65" s="12" customFormat="1">
      <c r="B555" s="217"/>
      <c r="C555" s="218"/>
      <c r="D555" s="230" t="s">
        <v>161</v>
      </c>
      <c r="E555" s="218"/>
      <c r="F555" s="241" t="s">
        <v>713</v>
      </c>
      <c r="G555" s="218"/>
      <c r="H555" s="242">
        <v>249.005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161</v>
      </c>
      <c r="AU555" s="227" t="s">
        <v>87</v>
      </c>
      <c r="AV555" s="12" t="s">
        <v>87</v>
      </c>
      <c r="AW555" s="12" t="s">
        <v>6</v>
      </c>
      <c r="AX555" s="12" t="s">
        <v>24</v>
      </c>
      <c r="AY555" s="227" t="s">
        <v>152</v>
      </c>
    </row>
    <row r="556" spans="2:65" s="1" customFormat="1" ht="22.5" customHeight="1">
      <c r="B556" s="41"/>
      <c r="C556" s="193" t="s">
        <v>714</v>
      </c>
      <c r="D556" s="193" t="s">
        <v>154</v>
      </c>
      <c r="E556" s="194" t="s">
        <v>715</v>
      </c>
      <c r="F556" s="195" t="s">
        <v>716</v>
      </c>
      <c r="G556" s="196" t="s">
        <v>157</v>
      </c>
      <c r="H556" s="197">
        <v>194.535</v>
      </c>
      <c r="I556" s="198"/>
      <c r="J556" s="199">
        <f>ROUND(I556*H556,2)</f>
        <v>0</v>
      </c>
      <c r="K556" s="195" t="s">
        <v>158</v>
      </c>
      <c r="L556" s="61"/>
      <c r="M556" s="200" t="s">
        <v>22</v>
      </c>
      <c r="N556" s="201" t="s">
        <v>49</v>
      </c>
      <c r="O556" s="42"/>
      <c r="P556" s="202">
        <f>O556*H556</f>
        <v>0</v>
      </c>
      <c r="Q556" s="202">
        <v>5.6999999999999998E-4</v>
      </c>
      <c r="R556" s="202">
        <f>Q556*H556</f>
        <v>0.11088495</v>
      </c>
      <c r="S556" s="202">
        <v>0</v>
      </c>
      <c r="T556" s="203">
        <f>S556*H556</f>
        <v>0</v>
      </c>
      <c r="AR556" s="24" t="s">
        <v>285</v>
      </c>
      <c r="AT556" s="24" t="s">
        <v>154</v>
      </c>
      <c r="AU556" s="24" t="s">
        <v>87</v>
      </c>
      <c r="AY556" s="24" t="s">
        <v>152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24" t="s">
        <v>24</v>
      </c>
      <c r="BK556" s="204">
        <f>ROUND(I556*H556,2)</f>
        <v>0</v>
      </c>
      <c r="BL556" s="24" t="s">
        <v>285</v>
      </c>
      <c r="BM556" s="24" t="s">
        <v>717</v>
      </c>
    </row>
    <row r="557" spans="2:65" s="11" customFormat="1">
      <c r="B557" s="205"/>
      <c r="C557" s="206"/>
      <c r="D557" s="207" t="s">
        <v>161</v>
      </c>
      <c r="E557" s="208" t="s">
        <v>22</v>
      </c>
      <c r="F557" s="209" t="s">
        <v>162</v>
      </c>
      <c r="G557" s="206"/>
      <c r="H557" s="210" t="s">
        <v>22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161</v>
      </c>
      <c r="AU557" s="216" t="s">
        <v>87</v>
      </c>
      <c r="AV557" s="11" t="s">
        <v>24</v>
      </c>
      <c r="AW557" s="11" t="s">
        <v>42</v>
      </c>
      <c r="AX557" s="11" t="s">
        <v>78</v>
      </c>
      <c r="AY557" s="216" t="s">
        <v>152</v>
      </c>
    </row>
    <row r="558" spans="2:65" s="12" customFormat="1">
      <c r="B558" s="217"/>
      <c r="C558" s="218"/>
      <c r="D558" s="207" t="s">
        <v>161</v>
      </c>
      <c r="E558" s="219" t="s">
        <v>22</v>
      </c>
      <c r="F558" s="220" t="s">
        <v>718</v>
      </c>
      <c r="G558" s="218"/>
      <c r="H558" s="221">
        <v>92.49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161</v>
      </c>
      <c r="AU558" s="227" t="s">
        <v>87</v>
      </c>
      <c r="AV558" s="12" t="s">
        <v>87</v>
      </c>
      <c r="AW558" s="12" t="s">
        <v>42</v>
      </c>
      <c r="AX558" s="12" t="s">
        <v>78</v>
      </c>
      <c r="AY558" s="227" t="s">
        <v>152</v>
      </c>
    </row>
    <row r="559" spans="2:65" s="11" customFormat="1">
      <c r="B559" s="205"/>
      <c r="C559" s="206"/>
      <c r="D559" s="207" t="s">
        <v>161</v>
      </c>
      <c r="E559" s="208" t="s">
        <v>22</v>
      </c>
      <c r="F559" s="209" t="s">
        <v>164</v>
      </c>
      <c r="G559" s="206"/>
      <c r="H559" s="210" t="s">
        <v>22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161</v>
      </c>
      <c r="AU559" s="216" t="s">
        <v>87</v>
      </c>
      <c r="AV559" s="11" t="s">
        <v>24</v>
      </c>
      <c r="AW559" s="11" t="s">
        <v>42</v>
      </c>
      <c r="AX559" s="11" t="s">
        <v>78</v>
      </c>
      <c r="AY559" s="216" t="s">
        <v>152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719</v>
      </c>
      <c r="G560" s="218"/>
      <c r="H560" s="221">
        <v>12.15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1" customFormat="1">
      <c r="B561" s="205"/>
      <c r="C561" s="206"/>
      <c r="D561" s="207" t="s">
        <v>161</v>
      </c>
      <c r="E561" s="208" t="s">
        <v>22</v>
      </c>
      <c r="F561" s="209" t="s">
        <v>166</v>
      </c>
      <c r="G561" s="206"/>
      <c r="H561" s="210" t="s">
        <v>22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161</v>
      </c>
      <c r="AU561" s="216" t="s">
        <v>87</v>
      </c>
      <c r="AV561" s="11" t="s">
        <v>24</v>
      </c>
      <c r="AW561" s="11" t="s">
        <v>42</v>
      </c>
      <c r="AX561" s="11" t="s">
        <v>78</v>
      </c>
      <c r="AY561" s="216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720</v>
      </c>
      <c r="G562" s="218"/>
      <c r="H562" s="221">
        <v>89.894999999999996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3" customFormat="1">
      <c r="B563" s="228"/>
      <c r="C563" s="229"/>
      <c r="D563" s="230" t="s">
        <v>161</v>
      </c>
      <c r="E563" s="231" t="s">
        <v>22</v>
      </c>
      <c r="F563" s="232" t="s">
        <v>171</v>
      </c>
      <c r="G563" s="229"/>
      <c r="H563" s="233">
        <v>194.535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161</v>
      </c>
      <c r="AU563" s="239" t="s">
        <v>87</v>
      </c>
      <c r="AV563" s="13" t="s">
        <v>159</v>
      </c>
      <c r="AW563" s="13" t="s">
        <v>42</v>
      </c>
      <c r="AX563" s="13" t="s">
        <v>24</v>
      </c>
      <c r="AY563" s="239" t="s">
        <v>152</v>
      </c>
    </row>
    <row r="564" spans="2:65" s="1" customFormat="1" ht="22.5" customHeight="1">
      <c r="B564" s="41"/>
      <c r="C564" s="193" t="s">
        <v>721</v>
      </c>
      <c r="D564" s="193" t="s">
        <v>154</v>
      </c>
      <c r="E564" s="194" t="s">
        <v>722</v>
      </c>
      <c r="F564" s="195" t="s">
        <v>723</v>
      </c>
      <c r="G564" s="196" t="s">
        <v>219</v>
      </c>
      <c r="H564" s="197">
        <v>130.22999999999999</v>
      </c>
      <c r="I564" s="198"/>
      <c r="J564" s="199">
        <f>ROUND(I564*H564,2)</f>
        <v>0</v>
      </c>
      <c r="K564" s="195" t="s">
        <v>158</v>
      </c>
      <c r="L564" s="61"/>
      <c r="M564" s="200" t="s">
        <v>22</v>
      </c>
      <c r="N564" s="201" t="s">
        <v>49</v>
      </c>
      <c r="O564" s="42"/>
      <c r="P564" s="202">
        <f>O564*H564</f>
        <v>0</v>
      </c>
      <c r="Q564" s="202">
        <v>2.7999999999999998E-4</v>
      </c>
      <c r="R564" s="202">
        <f>Q564*H564</f>
        <v>3.6464399999999994E-2</v>
      </c>
      <c r="S564" s="202">
        <v>0</v>
      </c>
      <c r="T564" s="203">
        <f>S564*H564</f>
        <v>0</v>
      </c>
      <c r="AR564" s="24" t="s">
        <v>285</v>
      </c>
      <c r="AT564" s="24" t="s">
        <v>154</v>
      </c>
      <c r="AU564" s="24" t="s">
        <v>87</v>
      </c>
      <c r="AY564" s="24" t="s">
        <v>152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24</v>
      </c>
      <c r="BK564" s="204">
        <f>ROUND(I564*H564,2)</f>
        <v>0</v>
      </c>
      <c r="BL564" s="24" t="s">
        <v>285</v>
      </c>
      <c r="BM564" s="24" t="s">
        <v>724</v>
      </c>
    </row>
    <row r="565" spans="2:65" s="11" customFormat="1">
      <c r="B565" s="205"/>
      <c r="C565" s="206"/>
      <c r="D565" s="207" t="s">
        <v>161</v>
      </c>
      <c r="E565" s="208" t="s">
        <v>22</v>
      </c>
      <c r="F565" s="209" t="s">
        <v>162</v>
      </c>
      <c r="G565" s="206"/>
      <c r="H565" s="210" t="s">
        <v>22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161</v>
      </c>
      <c r="AU565" s="216" t="s">
        <v>87</v>
      </c>
      <c r="AV565" s="11" t="s">
        <v>24</v>
      </c>
      <c r="AW565" s="11" t="s">
        <v>42</v>
      </c>
      <c r="AX565" s="11" t="s">
        <v>78</v>
      </c>
      <c r="AY565" s="216" t="s">
        <v>152</v>
      </c>
    </row>
    <row r="566" spans="2:65" s="12" customFormat="1">
      <c r="B566" s="217"/>
      <c r="C566" s="218"/>
      <c r="D566" s="207" t="s">
        <v>161</v>
      </c>
      <c r="E566" s="219" t="s">
        <v>22</v>
      </c>
      <c r="F566" s="220" t="s">
        <v>725</v>
      </c>
      <c r="G566" s="218"/>
      <c r="H566" s="221">
        <v>61.8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161</v>
      </c>
      <c r="AU566" s="227" t="s">
        <v>87</v>
      </c>
      <c r="AV566" s="12" t="s">
        <v>87</v>
      </c>
      <c r="AW566" s="12" t="s">
        <v>42</v>
      </c>
      <c r="AX566" s="12" t="s">
        <v>78</v>
      </c>
      <c r="AY566" s="227" t="s">
        <v>152</v>
      </c>
    </row>
    <row r="567" spans="2:65" s="11" customFormat="1">
      <c r="B567" s="205"/>
      <c r="C567" s="206"/>
      <c r="D567" s="207" t="s">
        <v>161</v>
      </c>
      <c r="E567" s="208" t="s">
        <v>22</v>
      </c>
      <c r="F567" s="209" t="s">
        <v>164</v>
      </c>
      <c r="G567" s="206"/>
      <c r="H567" s="210" t="s">
        <v>22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161</v>
      </c>
      <c r="AU567" s="216" t="s">
        <v>87</v>
      </c>
      <c r="AV567" s="11" t="s">
        <v>24</v>
      </c>
      <c r="AW567" s="11" t="s">
        <v>42</v>
      </c>
      <c r="AX567" s="11" t="s">
        <v>78</v>
      </c>
      <c r="AY567" s="216" t="s">
        <v>152</v>
      </c>
    </row>
    <row r="568" spans="2:65" s="12" customFormat="1">
      <c r="B568" s="217"/>
      <c r="C568" s="218"/>
      <c r="D568" s="207" t="s">
        <v>161</v>
      </c>
      <c r="E568" s="219" t="s">
        <v>22</v>
      </c>
      <c r="F568" s="220" t="s">
        <v>726</v>
      </c>
      <c r="G568" s="218"/>
      <c r="H568" s="221">
        <v>8.36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161</v>
      </c>
      <c r="AU568" s="227" t="s">
        <v>87</v>
      </c>
      <c r="AV568" s="12" t="s">
        <v>87</v>
      </c>
      <c r="AW568" s="12" t="s">
        <v>42</v>
      </c>
      <c r="AX568" s="12" t="s">
        <v>78</v>
      </c>
      <c r="AY568" s="227" t="s">
        <v>152</v>
      </c>
    </row>
    <row r="569" spans="2:65" s="11" customFormat="1">
      <c r="B569" s="205"/>
      <c r="C569" s="206"/>
      <c r="D569" s="207" t="s">
        <v>161</v>
      </c>
      <c r="E569" s="208" t="s">
        <v>22</v>
      </c>
      <c r="F569" s="209" t="s">
        <v>166</v>
      </c>
      <c r="G569" s="206"/>
      <c r="H569" s="210" t="s">
        <v>22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161</v>
      </c>
      <c r="AU569" s="216" t="s">
        <v>87</v>
      </c>
      <c r="AV569" s="11" t="s">
        <v>24</v>
      </c>
      <c r="AW569" s="11" t="s">
        <v>42</v>
      </c>
      <c r="AX569" s="11" t="s">
        <v>78</v>
      </c>
      <c r="AY569" s="216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727</v>
      </c>
      <c r="G570" s="218"/>
      <c r="H570" s="221">
        <v>60.07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130.22999999999999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193" t="s">
        <v>210</v>
      </c>
      <c r="D572" s="193" t="s">
        <v>154</v>
      </c>
      <c r="E572" s="194" t="s">
        <v>728</v>
      </c>
      <c r="F572" s="195" t="s">
        <v>729</v>
      </c>
      <c r="G572" s="196" t="s">
        <v>226</v>
      </c>
      <c r="H572" s="197">
        <v>1.351</v>
      </c>
      <c r="I572" s="198"/>
      <c r="J572" s="199">
        <f>ROUND(I572*H572,2)</f>
        <v>0</v>
      </c>
      <c r="K572" s="195" t="s">
        <v>158</v>
      </c>
      <c r="L572" s="61"/>
      <c r="M572" s="200" t="s">
        <v>22</v>
      </c>
      <c r="N572" s="201" t="s">
        <v>49</v>
      </c>
      <c r="O572" s="42"/>
      <c r="P572" s="202">
        <f>O572*H572</f>
        <v>0</v>
      </c>
      <c r="Q572" s="202">
        <v>0</v>
      </c>
      <c r="R572" s="202">
        <f>Q572*H572</f>
        <v>0</v>
      </c>
      <c r="S572" s="202">
        <v>0</v>
      </c>
      <c r="T572" s="203">
        <f>S572*H572</f>
        <v>0</v>
      </c>
      <c r="AR572" s="24" t="s">
        <v>285</v>
      </c>
      <c r="AT572" s="24" t="s">
        <v>154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730</v>
      </c>
    </row>
    <row r="573" spans="2:65" s="10" customFormat="1" ht="29.85" customHeight="1">
      <c r="B573" s="176"/>
      <c r="C573" s="177"/>
      <c r="D573" s="190" t="s">
        <v>77</v>
      </c>
      <c r="E573" s="191" t="s">
        <v>731</v>
      </c>
      <c r="F573" s="191" t="s">
        <v>732</v>
      </c>
      <c r="G573" s="177"/>
      <c r="H573" s="177"/>
      <c r="I573" s="180"/>
      <c r="J573" s="192">
        <f>BK573</f>
        <v>0</v>
      </c>
      <c r="K573" s="177"/>
      <c r="L573" s="182"/>
      <c r="M573" s="183"/>
      <c r="N573" s="184"/>
      <c r="O573" s="184"/>
      <c r="P573" s="185">
        <f>SUM(P574:P600)</f>
        <v>0</v>
      </c>
      <c r="Q573" s="184"/>
      <c r="R573" s="185">
        <f>SUM(R574:R600)</f>
        <v>13.755076899999999</v>
      </c>
      <c r="S573" s="184"/>
      <c r="T573" s="186">
        <f>SUM(T574:T600)</f>
        <v>0</v>
      </c>
      <c r="AR573" s="187" t="s">
        <v>87</v>
      </c>
      <c r="AT573" s="188" t="s">
        <v>77</v>
      </c>
      <c r="AU573" s="188" t="s">
        <v>24</v>
      </c>
      <c r="AY573" s="187" t="s">
        <v>152</v>
      </c>
      <c r="BK573" s="189">
        <f>SUM(BK574:BK600)</f>
        <v>0</v>
      </c>
    </row>
    <row r="574" spans="2:65" s="1" customFormat="1" ht="22.5" customHeight="1">
      <c r="B574" s="41"/>
      <c r="C574" s="193" t="s">
        <v>733</v>
      </c>
      <c r="D574" s="193" t="s">
        <v>154</v>
      </c>
      <c r="E574" s="194" t="s">
        <v>734</v>
      </c>
      <c r="F574" s="195" t="s">
        <v>735</v>
      </c>
      <c r="G574" s="196" t="s">
        <v>157</v>
      </c>
      <c r="H574" s="197">
        <v>2536.6</v>
      </c>
      <c r="I574" s="198"/>
      <c r="J574" s="199">
        <f>ROUND(I574*H574,2)</f>
        <v>0</v>
      </c>
      <c r="K574" s="195" t="s">
        <v>158</v>
      </c>
      <c r="L574" s="61"/>
      <c r="M574" s="200" t="s">
        <v>22</v>
      </c>
      <c r="N574" s="201" t="s">
        <v>49</v>
      </c>
      <c r="O574" s="42"/>
      <c r="P574" s="202">
        <f>O574*H574</f>
        <v>0</v>
      </c>
      <c r="Q574" s="202">
        <v>8.8000000000000003E-4</v>
      </c>
      <c r="R574" s="202">
        <f>Q574*H574</f>
        <v>2.232208</v>
      </c>
      <c r="S574" s="202">
        <v>0</v>
      </c>
      <c r="T574" s="203">
        <f>S574*H574</f>
        <v>0</v>
      </c>
      <c r="AR574" s="24" t="s">
        <v>285</v>
      </c>
      <c r="AT574" s="24" t="s">
        <v>154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736</v>
      </c>
    </row>
    <row r="575" spans="2:65" s="13" customFormat="1">
      <c r="B575" s="228"/>
      <c r="C575" s="229"/>
      <c r="D575" s="207" t="s">
        <v>161</v>
      </c>
      <c r="E575" s="254" t="s">
        <v>22</v>
      </c>
      <c r="F575" s="255" t="s">
        <v>171</v>
      </c>
      <c r="G575" s="229"/>
      <c r="H575" s="256">
        <v>0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161</v>
      </c>
      <c r="AU575" s="239" t="s">
        <v>87</v>
      </c>
      <c r="AV575" s="13" t="s">
        <v>159</v>
      </c>
      <c r="AW575" s="13" t="s">
        <v>42</v>
      </c>
      <c r="AX575" s="13" t="s">
        <v>78</v>
      </c>
      <c r="AY575" s="239" t="s">
        <v>152</v>
      </c>
    </row>
    <row r="576" spans="2:65" s="12" customFormat="1">
      <c r="B576" s="217"/>
      <c r="C576" s="218"/>
      <c r="D576" s="207" t="s">
        <v>161</v>
      </c>
      <c r="E576" s="219" t="s">
        <v>22</v>
      </c>
      <c r="F576" s="220" t="s">
        <v>737</v>
      </c>
      <c r="G576" s="218"/>
      <c r="H576" s="221">
        <v>469.13600000000002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78</v>
      </c>
      <c r="AY576" s="227" t="s">
        <v>152</v>
      </c>
    </row>
    <row r="577" spans="2:51" s="12" customFormat="1">
      <c r="B577" s="217"/>
      <c r="C577" s="218"/>
      <c r="D577" s="207" t="s">
        <v>161</v>
      </c>
      <c r="E577" s="219" t="s">
        <v>22</v>
      </c>
      <c r="F577" s="220" t="s">
        <v>738</v>
      </c>
      <c r="G577" s="218"/>
      <c r="H577" s="221">
        <v>75.638000000000005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161</v>
      </c>
      <c r="AU577" s="227" t="s">
        <v>87</v>
      </c>
      <c r="AV577" s="12" t="s">
        <v>87</v>
      </c>
      <c r="AW577" s="12" t="s">
        <v>42</v>
      </c>
      <c r="AX577" s="12" t="s">
        <v>78</v>
      </c>
      <c r="AY577" s="227" t="s">
        <v>152</v>
      </c>
    </row>
    <row r="578" spans="2:51" s="12" customFormat="1">
      <c r="B578" s="217"/>
      <c r="C578" s="218"/>
      <c r="D578" s="207" t="s">
        <v>161</v>
      </c>
      <c r="E578" s="219" t="s">
        <v>22</v>
      </c>
      <c r="F578" s="220" t="s">
        <v>739</v>
      </c>
      <c r="G578" s="218"/>
      <c r="H578" s="221">
        <v>116.28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161</v>
      </c>
      <c r="AU578" s="227" t="s">
        <v>87</v>
      </c>
      <c r="AV578" s="12" t="s">
        <v>87</v>
      </c>
      <c r="AW578" s="12" t="s">
        <v>42</v>
      </c>
      <c r="AX578" s="12" t="s">
        <v>78</v>
      </c>
      <c r="AY578" s="227" t="s">
        <v>152</v>
      </c>
    </row>
    <row r="579" spans="2:51" s="12" customFormat="1">
      <c r="B579" s="217"/>
      <c r="C579" s="218"/>
      <c r="D579" s="207" t="s">
        <v>161</v>
      </c>
      <c r="E579" s="219" t="s">
        <v>22</v>
      </c>
      <c r="F579" s="220" t="s">
        <v>740</v>
      </c>
      <c r="G579" s="218"/>
      <c r="H579" s="221">
        <v>142.61000000000001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78</v>
      </c>
      <c r="AY579" s="227" t="s">
        <v>152</v>
      </c>
    </row>
    <row r="580" spans="2:51" s="12" customFormat="1">
      <c r="B580" s="217"/>
      <c r="C580" s="218"/>
      <c r="D580" s="207" t="s">
        <v>161</v>
      </c>
      <c r="E580" s="219" t="s">
        <v>22</v>
      </c>
      <c r="F580" s="220" t="s">
        <v>741</v>
      </c>
      <c r="G580" s="218"/>
      <c r="H580" s="221">
        <v>55.966999999999999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161</v>
      </c>
      <c r="AU580" s="227" t="s">
        <v>87</v>
      </c>
      <c r="AV580" s="12" t="s">
        <v>87</v>
      </c>
      <c r="AW580" s="12" t="s">
        <v>42</v>
      </c>
      <c r="AX580" s="12" t="s">
        <v>78</v>
      </c>
      <c r="AY580" s="227" t="s">
        <v>152</v>
      </c>
    </row>
    <row r="581" spans="2:51" s="14" customFormat="1">
      <c r="B581" s="243"/>
      <c r="C581" s="244"/>
      <c r="D581" s="207" t="s">
        <v>161</v>
      </c>
      <c r="E581" s="245" t="s">
        <v>22</v>
      </c>
      <c r="F581" s="246" t="s">
        <v>257</v>
      </c>
      <c r="G581" s="244"/>
      <c r="H581" s="247">
        <v>859.63099999999997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161</v>
      </c>
      <c r="AU581" s="253" t="s">
        <v>87</v>
      </c>
      <c r="AV581" s="14" t="s">
        <v>176</v>
      </c>
      <c r="AW581" s="14" t="s">
        <v>42</v>
      </c>
      <c r="AX581" s="14" t="s">
        <v>78</v>
      </c>
      <c r="AY581" s="253" t="s">
        <v>152</v>
      </c>
    </row>
    <row r="582" spans="2:51" s="11" customFormat="1">
      <c r="B582" s="205"/>
      <c r="C582" s="206"/>
      <c r="D582" s="207" t="s">
        <v>161</v>
      </c>
      <c r="E582" s="208" t="s">
        <v>22</v>
      </c>
      <c r="F582" s="209" t="s">
        <v>742</v>
      </c>
      <c r="G582" s="206"/>
      <c r="H582" s="210" t="s">
        <v>22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161</v>
      </c>
      <c r="AU582" s="216" t="s">
        <v>87</v>
      </c>
      <c r="AV582" s="11" t="s">
        <v>24</v>
      </c>
      <c r="AW582" s="11" t="s">
        <v>42</v>
      </c>
      <c r="AX582" s="11" t="s">
        <v>78</v>
      </c>
      <c r="AY582" s="216" t="s">
        <v>152</v>
      </c>
    </row>
    <row r="583" spans="2:51" s="12" customFormat="1">
      <c r="B583" s="217"/>
      <c r="C583" s="218"/>
      <c r="D583" s="207" t="s">
        <v>161</v>
      </c>
      <c r="E583" s="219" t="s">
        <v>22</v>
      </c>
      <c r="F583" s="220" t="s">
        <v>743</v>
      </c>
      <c r="G583" s="218"/>
      <c r="H583" s="221">
        <v>345.06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161</v>
      </c>
      <c r="AU583" s="227" t="s">
        <v>87</v>
      </c>
      <c r="AV583" s="12" t="s">
        <v>87</v>
      </c>
      <c r="AW583" s="12" t="s">
        <v>42</v>
      </c>
      <c r="AX583" s="12" t="s">
        <v>78</v>
      </c>
      <c r="AY583" s="227" t="s">
        <v>152</v>
      </c>
    </row>
    <row r="584" spans="2:51" s="12" customFormat="1">
      <c r="B584" s="217"/>
      <c r="C584" s="218"/>
      <c r="D584" s="207" t="s">
        <v>161</v>
      </c>
      <c r="E584" s="219" t="s">
        <v>22</v>
      </c>
      <c r="F584" s="220" t="s">
        <v>744</v>
      </c>
      <c r="G584" s="218"/>
      <c r="H584" s="221">
        <v>-7.3440000000000003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161</v>
      </c>
      <c r="AU584" s="227" t="s">
        <v>87</v>
      </c>
      <c r="AV584" s="12" t="s">
        <v>87</v>
      </c>
      <c r="AW584" s="12" t="s">
        <v>42</v>
      </c>
      <c r="AX584" s="12" t="s">
        <v>78</v>
      </c>
      <c r="AY584" s="227" t="s">
        <v>152</v>
      </c>
    </row>
    <row r="585" spans="2:51" s="14" customFormat="1">
      <c r="B585" s="243"/>
      <c r="C585" s="244"/>
      <c r="D585" s="207" t="s">
        <v>161</v>
      </c>
      <c r="E585" s="245" t="s">
        <v>22</v>
      </c>
      <c r="F585" s="246" t="s">
        <v>257</v>
      </c>
      <c r="G585" s="244"/>
      <c r="H585" s="247">
        <v>337.71600000000001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161</v>
      </c>
      <c r="AU585" s="253" t="s">
        <v>87</v>
      </c>
      <c r="AV585" s="14" t="s">
        <v>176</v>
      </c>
      <c r="AW585" s="14" t="s">
        <v>42</v>
      </c>
      <c r="AX585" s="14" t="s">
        <v>78</v>
      </c>
      <c r="AY585" s="253" t="s">
        <v>152</v>
      </c>
    </row>
    <row r="586" spans="2:51" s="11" customFormat="1">
      <c r="B586" s="205"/>
      <c r="C586" s="206"/>
      <c r="D586" s="207" t="s">
        <v>161</v>
      </c>
      <c r="E586" s="208" t="s">
        <v>22</v>
      </c>
      <c r="F586" s="209" t="s">
        <v>313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51" s="12" customFormat="1">
      <c r="B587" s="217"/>
      <c r="C587" s="218"/>
      <c r="D587" s="207" t="s">
        <v>161</v>
      </c>
      <c r="E587" s="219" t="s">
        <v>22</v>
      </c>
      <c r="F587" s="220" t="s">
        <v>314</v>
      </c>
      <c r="G587" s="218"/>
      <c r="H587" s="221">
        <v>46.816000000000003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51" s="12" customFormat="1">
      <c r="B588" s="217"/>
      <c r="C588" s="218"/>
      <c r="D588" s="207" t="s">
        <v>161</v>
      </c>
      <c r="E588" s="219" t="s">
        <v>22</v>
      </c>
      <c r="F588" s="220" t="s">
        <v>315</v>
      </c>
      <c r="G588" s="218"/>
      <c r="H588" s="221">
        <v>14.829000000000001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161</v>
      </c>
      <c r="AU588" s="227" t="s">
        <v>87</v>
      </c>
      <c r="AV588" s="12" t="s">
        <v>87</v>
      </c>
      <c r="AW588" s="12" t="s">
        <v>42</v>
      </c>
      <c r="AX588" s="12" t="s">
        <v>78</v>
      </c>
      <c r="AY588" s="227" t="s">
        <v>152</v>
      </c>
    </row>
    <row r="589" spans="2:51" s="11" customFormat="1">
      <c r="B589" s="205"/>
      <c r="C589" s="206"/>
      <c r="D589" s="207" t="s">
        <v>161</v>
      </c>
      <c r="E589" s="208" t="s">
        <v>22</v>
      </c>
      <c r="F589" s="209" t="s">
        <v>316</v>
      </c>
      <c r="G589" s="206"/>
      <c r="H589" s="210" t="s">
        <v>22</v>
      </c>
      <c r="I589" s="211"/>
      <c r="J589" s="206"/>
      <c r="K589" s="206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161</v>
      </c>
      <c r="AU589" s="216" t="s">
        <v>87</v>
      </c>
      <c r="AV589" s="11" t="s">
        <v>24</v>
      </c>
      <c r="AW589" s="11" t="s">
        <v>42</v>
      </c>
      <c r="AX589" s="11" t="s">
        <v>78</v>
      </c>
      <c r="AY589" s="216" t="s">
        <v>152</v>
      </c>
    </row>
    <row r="590" spans="2:51" s="12" customFormat="1">
      <c r="B590" s="217"/>
      <c r="C590" s="218"/>
      <c r="D590" s="207" t="s">
        <v>161</v>
      </c>
      <c r="E590" s="219" t="s">
        <v>22</v>
      </c>
      <c r="F590" s="220" t="s">
        <v>317</v>
      </c>
      <c r="G590" s="218"/>
      <c r="H590" s="221">
        <v>5.798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161</v>
      </c>
      <c r="AU590" s="227" t="s">
        <v>87</v>
      </c>
      <c r="AV590" s="12" t="s">
        <v>87</v>
      </c>
      <c r="AW590" s="12" t="s">
        <v>42</v>
      </c>
      <c r="AX590" s="12" t="s">
        <v>78</v>
      </c>
      <c r="AY590" s="227" t="s">
        <v>152</v>
      </c>
    </row>
    <row r="591" spans="2:51" s="12" customFormat="1">
      <c r="B591" s="217"/>
      <c r="C591" s="218"/>
      <c r="D591" s="207" t="s">
        <v>161</v>
      </c>
      <c r="E591" s="219" t="s">
        <v>22</v>
      </c>
      <c r="F591" s="220" t="s">
        <v>318</v>
      </c>
      <c r="G591" s="218"/>
      <c r="H591" s="221">
        <v>3.55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161</v>
      </c>
      <c r="AU591" s="227" t="s">
        <v>87</v>
      </c>
      <c r="AV591" s="12" t="s">
        <v>87</v>
      </c>
      <c r="AW591" s="12" t="s">
        <v>42</v>
      </c>
      <c r="AX591" s="12" t="s">
        <v>78</v>
      </c>
      <c r="AY591" s="227" t="s">
        <v>152</v>
      </c>
    </row>
    <row r="592" spans="2:51" s="14" customFormat="1">
      <c r="B592" s="243"/>
      <c r="C592" s="244"/>
      <c r="D592" s="207" t="s">
        <v>161</v>
      </c>
      <c r="E592" s="245" t="s">
        <v>22</v>
      </c>
      <c r="F592" s="246" t="s">
        <v>257</v>
      </c>
      <c r="G592" s="244"/>
      <c r="H592" s="247">
        <v>70.992999999999995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AT592" s="253" t="s">
        <v>161</v>
      </c>
      <c r="AU592" s="253" t="s">
        <v>87</v>
      </c>
      <c r="AV592" s="14" t="s">
        <v>176</v>
      </c>
      <c r="AW592" s="14" t="s">
        <v>42</v>
      </c>
      <c r="AX592" s="14" t="s">
        <v>78</v>
      </c>
      <c r="AY592" s="253" t="s">
        <v>152</v>
      </c>
    </row>
    <row r="593" spans="2:65" s="13" customFormat="1">
      <c r="B593" s="228"/>
      <c r="C593" s="229"/>
      <c r="D593" s="207" t="s">
        <v>161</v>
      </c>
      <c r="E593" s="254" t="s">
        <v>22</v>
      </c>
      <c r="F593" s="255" t="s">
        <v>171</v>
      </c>
      <c r="G593" s="229"/>
      <c r="H593" s="256">
        <v>1268.3399999999999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161</v>
      </c>
      <c r="AU593" s="239" t="s">
        <v>87</v>
      </c>
      <c r="AV593" s="13" t="s">
        <v>159</v>
      </c>
      <c r="AW593" s="13" t="s">
        <v>42</v>
      </c>
      <c r="AX593" s="13" t="s">
        <v>78</v>
      </c>
      <c r="AY593" s="239" t="s">
        <v>152</v>
      </c>
    </row>
    <row r="594" spans="2:65" s="11" customFormat="1">
      <c r="B594" s="205"/>
      <c r="C594" s="206"/>
      <c r="D594" s="207" t="s">
        <v>161</v>
      </c>
      <c r="E594" s="208" t="s">
        <v>22</v>
      </c>
      <c r="F594" s="209" t="s">
        <v>745</v>
      </c>
      <c r="G594" s="206"/>
      <c r="H594" s="210" t="s">
        <v>22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161</v>
      </c>
      <c r="AU594" s="216" t="s">
        <v>87</v>
      </c>
      <c r="AV594" s="11" t="s">
        <v>24</v>
      </c>
      <c r="AW594" s="11" t="s">
        <v>42</v>
      </c>
      <c r="AX594" s="11" t="s">
        <v>78</v>
      </c>
      <c r="AY594" s="216" t="s">
        <v>152</v>
      </c>
    </row>
    <row r="595" spans="2:65" s="12" customFormat="1">
      <c r="B595" s="217"/>
      <c r="C595" s="218"/>
      <c r="D595" s="207" t="s">
        <v>161</v>
      </c>
      <c r="E595" s="219" t="s">
        <v>22</v>
      </c>
      <c r="F595" s="220" t="s">
        <v>746</v>
      </c>
      <c r="G595" s="218"/>
      <c r="H595" s="221">
        <v>2536.6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161</v>
      </c>
      <c r="AU595" s="227" t="s">
        <v>87</v>
      </c>
      <c r="AV595" s="12" t="s">
        <v>87</v>
      </c>
      <c r="AW595" s="12" t="s">
        <v>42</v>
      </c>
      <c r="AX595" s="12" t="s">
        <v>78</v>
      </c>
      <c r="AY595" s="227" t="s">
        <v>152</v>
      </c>
    </row>
    <row r="596" spans="2:65" s="13" customFormat="1">
      <c r="B596" s="228"/>
      <c r="C596" s="229"/>
      <c r="D596" s="230" t="s">
        <v>161</v>
      </c>
      <c r="E596" s="231" t="s">
        <v>22</v>
      </c>
      <c r="F596" s="232" t="s">
        <v>171</v>
      </c>
      <c r="G596" s="229"/>
      <c r="H596" s="233">
        <v>2536.6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161</v>
      </c>
      <c r="AU596" s="239" t="s">
        <v>87</v>
      </c>
      <c r="AV596" s="13" t="s">
        <v>159</v>
      </c>
      <c r="AW596" s="13" t="s">
        <v>42</v>
      </c>
      <c r="AX596" s="13" t="s">
        <v>24</v>
      </c>
      <c r="AY596" s="239" t="s">
        <v>152</v>
      </c>
    </row>
    <row r="597" spans="2:65" s="1" customFormat="1" ht="31.5" customHeight="1">
      <c r="B597" s="41"/>
      <c r="C597" s="257" t="s">
        <v>747</v>
      </c>
      <c r="D597" s="257" t="s">
        <v>293</v>
      </c>
      <c r="E597" s="258" t="s">
        <v>748</v>
      </c>
      <c r="F597" s="259" t="s">
        <v>749</v>
      </c>
      <c r="G597" s="260" t="s">
        <v>157</v>
      </c>
      <c r="H597" s="261">
        <v>1458.5909999999999</v>
      </c>
      <c r="I597" s="262"/>
      <c r="J597" s="263">
        <f>ROUND(I597*H597,2)</f>
        <v>0</v>
      </c>
      <c r="K597" s="259" t="s">
        <v>22</v>
      </c>
      <c r="L597" s="264"/>
      <c r="M597" s="265" t="s">
        <v>22</v>
      </c>
      <c r="N597" s="266" t="s">
        <v>49</v>
      </c>
      <c r="O597" s="42"/>
      <c r="P597" s="202">
        <f>O597*H597</f>
        <v>0</v>
      </c>
      <c r="Q597" s="202">
        <v>4.8999999999999998E-3</v>
      </c>
      <c r="R597" s="202">
        <f>Q597*H597</f>
        <v>7.1470958999999992</v>
      </c>
      <c r="S597" s="202">
        <v>0</v>
      </c>
      <c r="T597" s="203">
        <f>S597*H597</f>
        <v>0</v>
      </c>
      <c r="AR597" s="24" t="s">
        <v>382</v>
      </c>
      <c r="AT597" s="24" t="s">
        <v>293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285</v>
      </c>
      <c r="BM597" s="24" t="s">
        <v>750</v>
      </c>
    </row>
    <row r="598" spans="2:65" s="12" customFormat="1">
      <c r="B598" s="217"/>
      <c r="C598" s="218"/>
      <c r="D598" s="230" t="s">
        <v>161</v>
      </c>
      <c r="E598" s="240" t="s">
        <v>22</v>
      </c>
      <c r="F598" s="241" t="s">
        <v>751</v>
      </c>
      <c r="G598" s="218"/>
      <c r="H598" s="242">
        <v>1458.5909999999999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24</v>
      </c>
      <c r="AY598" s="227" t="s">
        <v>152</v>
      </c>
    </row>
    <row r="599" spans="2:65" s="1" customFormat="1" ht="31.5" customHeight="1">
      <c r="B599" s="41"/>
      <c r="C599" s="257" t="s">
        <v>752</v>
      </c>
      <c r="D599" s="257" t="s">
        <v>293</v>
      </c>
      <c r="E599" s="258" t="s">
        <v>753</v>
      </c>
      <c r="F599" s="259" t="s">
        <v>754</v>
      </c>
      <c r="G599" s="260" t="s">
        <v>157</v>
      </c>
      <c r="H599" s="261">
        <v>1458.5909999999999</v>
      </c>
      <c r="I599" s="262"/>
      <c r="J599" s="263">
        <f>ROUND(I599*H599,2)</f>
        <v>0</v>
      </c>
      <c r="K599" s="259" t="s">
        <v>158</v>
      </c>
      <c r="L599" s="264"/>
      <c r="M599" s="265" t="s">
        <v>22</v>
      </c>
      <c r="N599" s="266" t="s">
        <v>49</v>
      </c>
      <c r="O599" s="42"/>
      <c r="P599" s="202">
        <f>O599*H599</f>
        <v>0</v>
      </c>
      <c r="Q599" s="202">
        <v>3.0000000000000001E-3</v>
      </c>
      <c r="R599" s="202">
        <f>Q599*H599</f>
        <v>4.3757729999999997</v>
      </c>
      <c r="S599" s="202">
        <v>0</v>
      </c>
      <c r="T599" s="203">
        <f>S599*H599</f>
        <v>0</v>
      </c>
      <c r="AR599" s="24" t="s">
        <v>382</v>
      </c>
      <c r="AT599" s="24" t="s">
        <v>293</v>
      </c>
      <c r="AU599" s="24" t="s">
        <v>87</v>
      </c>
      <c r="AY599" s="24" t="s">
        <v>152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4" t="s">
        <v>24</v>
      </c>
      <c r="BK599" s="204">
        <f>ROUND(I599*H599,2)</f>
        <v>0</v>
      </c>
      <c r="BL599" s="24" t="s">
        <v>285</v>
      </c>
      <c r="BM599" s="24" t="s">
        <v>755</v>
      </c>
    </row>
    <row r="600" spans="2:65" s="1" customFormat="1" ht="22.5" customHeight="1">
      <c r="B600" s="41"/>
      <c r="C600" s="193" t="s">
        <v>756</v>
      </c>
      <c r="D600" s="193" t="s">
        <v>154</v>
      </c>
      <c r="E600" s="194" t="s">
        <v>757</v>
      </c>
      <c r="F600" s="195" t="s">
        <v>758</v>
      </c>
      <c r="G600" s="196" t="s">
        <v>226</v>
      </c>
      <c r="H600" s="197">
        <v>13.755000000000001</v>
      </c>
      <c r="I600" s="198"/>
      <c r="J600" s="199">
        <f>ROUND(I600*H600,2)</f>
        <v>0</v>
      </c>
      <c r="K600" s="195" t="s">
        <v>158</v>
      </c>
      <c r="L600" s="61"/>
      <c r="M600" s="200" t="s">
        <v>22</v>
      </c>
      <c r="N600" s="201" t="s">
        <v>49</v>
      </c>
      <c r="O600" s="42"/>
      <c r="P600" s="202">
        <f>O600*H600</f>
        <v>0</v>
      </c>
      <c r="Q600" s="202">
        <v>0</v>
      </c>
      <c r="R600" s="202">
        <f>Q600*H600</f>
        <v>0</v>
      </c>
      <c r="S600" s="202">
        <v>0</v>
      </c>
      <c r="T600" s="203">
        <f>S600*H600</f>
        <v>0</v>
      </c>
      <c r="AR600" s="24" t="s">
        <v>285</v>
      </c>
      <c r="AT600" s="24" t="s">
        <v>154</v>
      </c>
      <c r="AU600" s="24" t="s">
        <v>87</v>
      </c>
      <c r="AY600" s="24" t="s">
        <v>152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24</v>
      </c>
      <c r="BK600" s="204">
        <f>ROUND(I600*H600,2)</f>
        <v>0</v>
      </c>
      <c r="BL600" s="24" t="s">
        <v>285</v>
      </c>
      <c r="BM600" s="24" t="s">
        <v>759</v>
      </c>
    </row>
    <row r="601" spans="2:65" s="10" customFormat="1" ht="29.85" customHeight="1">
      <c r="B601" s="176"/>
      <c r="C601" s="177"/>
      <c r="D601" s="190" t="s">
        <v>77</v>
      </c>
      <c r="E601" s="191" t="s">
        <v>760</v>
      </c>
      <c r="F601" s="191" t="s">
        <v>761</v>
      </c>
      <c r="G601" s="177"/>
      <c r="H601" s="177"/>
      <c r="I601" s="180"/>
      <c r="J601" s="192">
        <f>BK601</f>
        <v>0</v>
      </c>
      <c r="K601" s="177"/>
      <c r="L601" s="182"/>
      <c r="M601" s="183"/>
      <c r="N601" s="184"/>
      <c r="O601" s="184"/>
      <c r="P601" s="185">
        <f>SUM(P602:P669)</f>
        <v>0</v>
      </c>
      <c r="Q601" s="184"/>
      <c r="R601" s="185">
        <f>SUM(R602:R669)</f>
        <v>10.068660370000002</v>
      </c>
      <c r="S601" s="184"/>
      <c r="T601" s="186">
        <f>SUM(T602:T669)</f>
        <v>0</v>
      </c>
      <c r="AR601" s="187" t="s">
        <v>87</v>
      </c>
      <c r="AT601" s="188" t="s">
        <v>77</v>
      </c>
      <c r="AU601" s="188" t="s">
        <v>24</v>
      </c>
      <c r="AY601" s="187" t="s">
        <v>152</v>
      </c>
      <c r="BK601" s="189">
        <f>SUM(BK602:BK669)</f>
        <v>0</v>
      </c>
    </row>
    <row r="602" spans="2:65" s="1" customFormat="1" ht="31.5" customHeight="1">
      <c r="B602" s="41"/>
      <c r="C602" s="193" t="s">
        <v>762</v>
      </c>
      <c r="D602" s="193" t="s">
        <v>154</v>
      </c>
      <c r="E602" s="194" t="s">
        <v>763</v>
      </c>
      <c r="F602" s="195" t="s">
        <v>764</v>
      </c>
      <c r="G602" s="196" t="s">
        <v>157</v>
      </c>
      <c r="H602" s="197">
        <v>162.285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2.4000000000000001E-4</v>
      </c>
      <c r="R602" s="202">
        <f>Q602*H602</f>
        <v>3.8948400000000001E-2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765</v>
      </c>
    </row>
    <row r="603" spans="2:65" s="11" customFormat="1">
      <c r="B603" s="205"/>
      <c r="C603" s="206"/>
      <c r="D603" s="207" t="s">
        <v>161</v>
      </c>
      <c r="E603" s="208" t="s">
        <v>22</v>
      </c>
      <c r="F603" s="209" t="s">
        <v>766</v>
      </c>
      <c r="G603" s="206"/>
      <c r="H603" s="210" t="s">
        <v>22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161</v>
      </c>
      <c r="AU603" s="216" t="s">
        <v>87</v>
      </c>
      <c r="AV603" s="11" t="s">
        <v>24</v>
      </c>
      <c r="AW603" s="11" t="s">
        <v>42</v>
      </c>
      <c r="AX603" s="11" t="s">
        <v>78</v>
      </c>
      <c r="AY603" s="216" t="s">
        <v>152</v>
      </c>
    </row>
    <row r="604" spans="2:65" s="12" customFormat="1">
      <c r="B604" s="217"/>
      <c r="C604" s="218"/>
      <c r="D604" s="207" t="s">
        <v>161</v>
      </c>
      <c r="E604" s="219" t="s">
        <v>22</v>
      </c>
      <c r="F604" s="220" t="s">
        <v>767</v>
      </c>
      <c r="G604" s="218"/>
      <c r="H604" s="221">
        <v>23.92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161</v>
      </c>
      <c r="AU604" s="227" t="s">
        <v>87</v>
      </c>
      <c r="AV604" s="12" t="s">
        <v>87</v>
      </c>
      <c r="AW604" s="12" t="s">
        <v>42</v>
      </c>
      <c r="AX604" s="12" t="s">
        <v>78</v>
      </c>
      <c r="AY604" s="227" t="s">
        <v>152</v>
      </c>
    </row>
    <row r="605" spans="2:65" s="14" customFormat="1">
      <c r="B605" s="243"/>
      <c r="C605" s="244"/>
      <c r="D605" s="207" t="s">
        <v>161</v>
      </c>
      <c r="E605" s="245" t="s">
        <v>22</v>
      </c>
      <c r="F605" s="246" t="s">
        <v>257</v>
      </c>
      <c r="G605" s="244"/>
      <c r="H605" s="247">
        <v>23.92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161</v>
      </c>
      <c r="AU605" s="253" t="s">
        <v>87</v>
      </c>
      <c r="AV605" s="14" t="s">
        <v>176</v>
      </c>
      <c r="AW605" s="14" t="s">
        <v>42</v>
      </c>
      <c r="AX605" s="14" t="s">
        <v>78</v>
      </c>
      <c r="AY605" s="253" t="s">
        <v>152</v>
      </c>
    </row>
    <row r="606" spans="2:65" s="11" customFormat="1">
      <c r="B606" s="205"/>
      <c r="C606" s="206"/>
      <c r="D606" s="207" t="s">
        <v>161</v>
      </c>
      <c r="E606" s="208" t="s">
        <v>22</v>
      </c>
      <c r="F606" s="209" t="s">
        <v>768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161</v>
      </c>
      <c r="AU606" s="216" t="s">
        <v>87</v>
      </c>
      <c r="AV606" s="11" t="s">
        <v>24</v>
      </c>
      <c r="AW606" s="11" t="s">
        <v>42</v>
      </c>
      <c r="AX606" s="11" t="s">
        <v>78</v>
      </c>
      <c r="AY606" s="216" t="s">
        <v>152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769</v>
      </c>
      <c r="G607" s="218"/>
      <c r="H607" s="221">
        <v>101.13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770</v>
      </c>
      <c r="G608" s="218"/>
      <c r="H608" s="221">
        <v>37.234999999999999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4" customFormat="1">
      <c r="B609" s="243"/>
      <c r="C609" s="244"/>
      <c r="D609" s="207" t="s">
        <v>161</v>
      </c>
      <c r="E609" s="245" t="s">
        <v>22</v>
      </c>
      <c r="F609" s="246" t="s">
        <v>257</v>
      </c>
      <c r="G609" s="244"/>
      <c r="H609" s="247">
        <v>138.36500000000001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161</v>
      </c>
      <c r="AU609" s="253" t="s">
        <v>87</v>
      </c>
      <c r="AV609" s="14" t="s">
        <v>176</v>
      </c>
      <c r="AW609" s="14" t="s">
        <v>42</v>
      </c>
      <c r="AX609" s="14" t="s">
        <v>78</v>
      </c>
      <c r="AY609" s="253" t="s">
        <v>152</v>
      </c>
    </row>
    <row r="610" spans="2:65" s="13" customFormat="1">
      <c r="B610" s="228"/>
      <c r="C610" s="229"/>
      <c r="D610" s="230" t="s">
        <v>161</v>
      </c>
      <c r="E610" s="231" t="s">
        <v>22</v>
      </c>
      <c r="F610" s="232" t="s">
        <v>171</v>
      </c>
      <c r="G610" s="229"/>
      <c r="H610" s="233">
        <v>162.285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AT610" s="239" t="s">
        <v>161</v>
      </c>
      <c r="AU610" s="239" t="s">
        <v>87</v>
      </c>
      <c r="AV610" s="13" t="s">
        <v>159</v>
      </c>
      <c r="AW610" s="13" t="s">
        <v>42</v>
      </c>
      <c r="AX610" s="13" t="s">
        <v>24</v>
      </c>
      <c r="AY610" s="239" t="s">
        <v>152</v>
      </c>
    </row>
    <row r="611" spans="2:65" s="1" customFormat="1" ht="22.5" customHeight="1">
      <c r="B611" s="41"/>
      <c r="C611" s="257" t="s">
        <v>771</v>
      </c>
      <c r="D611" s="257" t="s">
        <v>293</v>
      </c>
      <c r="E611" s="258" t="s">
        <v>772</v>
      </c>
      <c r="F611" s="259" t="s">
        <v>773</v>
      </c>
      <c r="G611" s="260" t="s">
        <v>157</v>
      </c>
      <c r="H611" s="261">
        <v>23.92</v>
      </c>
      <c r="I611" s="262"/>
      <c r="J611" s="263">
        <f>ROUND(I611*H611,2)</f>
        <v>0</v>
      </c>
      <c r="K611" s="259" t="s">
        <v>158</v>
      </c>
      <c r="L611" s="264"/>
      <c r="M611" s="265" t="s">
        <v>22</v>
      </c>
      <c r="N611" s="266" t="s">
        <v>49</v>
      </c>
      <c r="O611" s="42"/>
      <c r="P611" s="202">
        <f>O611*H611</f>
        <v>0</v>
      </c>
      <c r="Q611" s="202">
        <v>1.5E-3</v>
      </c>
      <c r="R611" s="202">
        <f>Q611*H611</f>
        <v>3.5880000000000002E-2</v>
      </c>
      <c r="S611" s="202">
        <v>0</v>
      </c>
      <c r="T611" s="203">
        <f>S611*H611</f>
        <v>0</v>
      </c>
      <c r="AR611" s="24" t="s">
        <v>382</v>
      </c>
      <c r="AT611" s="24" t="s">
        <v>293</v>
      </c>
      <c r="AU611" s="24" t="s">
        <v>87</v>
      </c>
      <c r="AY611" s="24" t="s">
        <v>152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24</v>
      </c>
      <c r="BK611" s="204">
        <f>ROUND(I611*H611,2)</f>
        <v>0</v>
      </c>
      <c r="BL611" s="24" t="s">
        <v>285</v>
      </c>
      <c r="BM611" s="24" t="s">
        <v>774</v>
      </c>
    </row>
    <row r="612" spans="2:65" s="11" customFormat="1">
      <c r="B612" s="205"/>
      <c r="C612" s="206"/>
      <c r="D612" s="207" t="s">
        <v>161</v>
      </c>
      <c r="E612" s="208" t="s">
        <v>22</v>
      </c>
      <c r="F612" s="209" t="s">
        <v>766</v>
      </c>
      <c r="G612" s="206"/>
      <c r="H612" s="210" t="s">
        <v>22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161</v>
      </c>
      <c r="AU612" s="216" t="s">
        <v>87</v>
      </c>
      <c r="AV612" s="11" t="s">
        <v>24</v>
      </c>
      <c r="AW612" s="11" t="s">
        <v>42</v>
      </c>
      <c r="AX612" s="11" t="s">
        <v>78</v>
      </c>
      <c r="AY612" s="216" t="s">
        <v>152</v>
      </c>
    </row>
    <row r="613" spans="2:65" s="12" customFormat="1">
      <c r="B613" s="217"/>
      <c r="C613" s="218"/>
      <c r="D613" s="230" t="s">
        <v>161</v>
      </c>
      <c r="E613" s="240" t="s">
        <v>22</v>
      </c>
      <c r="F613" s="241" t="s">
        <v>767</v>
      </c>
      <c r="G613" s="218"/>
      <c r="H613" s="242">
        <v>23.92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161</v>
      </c>
      <c r="AU613" s="227" t="s">
        <v>87</v>
      </c>
      <c r="AV613" s="12" t="s">
        <v>87</v>
      </c>
      <c r="AW613" s="12" t="s">
        <v>42</v>
      </c>
      <c r="AX613" s="12" t="s">
        <v>24</v>
      </c>
      <c r="AY613" s="227" t="s">
        <v>152</v>
      </c>
    </row>
    <row r="614" spans="2:65" s="1" customFormat="1" ht="22.5" customHeight="1">
      <c r="B614" s="41"/>
      <c r="C614" s="257" t="s">
        <v>775</v>
      </c>
      <c r="D614" s="257" t="s">
        <v>293</v>
      </c>
      <c r="E614" s="258" t="s">
        <v>776</v>
      </c>
      <c r="F614" s="259" t="s">
        <v>777</v>
      </c>
      <c r="G614" s="260" t="s">
        <v>157</v>
      </c>
      <c r="H614" s="261">
        <v>138.36500000000001</v>
      </c>
      <c r="I614" s="262"/>
      <c r="J614" s="263">
        <f>ROUND(I614*H614,2)</f>
        <v>0</v>
      </c>
      <c r="K614" s="259" t="s">
        <v>158</v>
      </c>
      <c r="L614" s="264"/>
      <c r="M614" s="265" t="s">
        <v>22</v>
      </c>
      <c r="N614" s="266" t="s">
        <v>49</v>
      </c>
      <c r="O614" s="42"/>
      <c r="P614" s="202">
        <f>O614*H614</f>
        <v>0</v>
      </c>
      <c r="Q614" s="202">
        <v>3.2000000000000002E-3</v>
      </c>
      <c r="R614" s="202">
        <f>Q614*H614</f>
        <v>0.44276800000000005</v>
      </c>
      <c r="S614" s="202">
        <v>0</v>
      </c>
      <c r="T614" s="203">
        <f>S614*H614</f>
        <v>0</v>
      </c>
      <c r="AR614" s="24" t="s">
        <v>382</v>
      </c>
      <c r="AT614" s="24" t="s">
        <v>293</v>
      </c>
      <c r="AU614" s="24" t="s">
        <v>87</v>
      </c>
      <c r="AY614" s="24" t="s">
        <v>152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24</v>
      </c>
      <c r="BK614" s="204">
        <f>ROUND(I614*H614,2)</f>
        <v>0</v>
      </c>
      <c r="BL614" s="24" t="s">
        <v>285</v>
      </c>
      <c r="BM614" s="24" t="s">
        <v>778</v>
      </c>
    </row>
    <row r="615" spans="2:65" s="11" customFormat="1">
      <c r="B615" s="205"/>
      <c r="C615" s="206"/>
      <c r="D615" s="207" t="s">
        <v>161</v>
      </c>
      <c r="E615" s="208" t="s">
        <v>22</v>
      </c>
      <c r="F615" s="209" t="s">
        <v>768</v>
      </c>
      <c r="G615" s="206"/>
      <c r="H615" s="210" t="s">
        <v>22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161</v>
      </c>
      <c r="AU615" s="216" t="s">
        <v>87</v>
      </c>
      <c r="AV615" s="11" t="s">
        <v>24</v>
      </c>
      <c r="AW615" s="11" t="s">
        <v>42</v>
      </c>
      <c r="AX615" s="11" t="s">
        <v>78</v>
      </c>
      <c r="AY615" s="216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769</v>
      </c>
      <c r="G616" s="218"/>
      <c r="H616" s="221">
        <v>101.13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770</v>
      </c>
      <c r="G617" s="218"/>
      <c r="H617" s="221">
        <v>37.234999999999999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4" customFormat="1">
      <c r="B618" s="243"/>
      <c r="C618" s="244"/>
      <c r="D618" s="207" t="s">
        <v>161</v>
      </c>
      <c r="E618" s="245" t="s">
        <v>22</v>
      </c>
      <c r="F618" s="246" t="s">
        <v>257</v>
      </c>
      <c r="G618" s="244"/>
      <c r="H618" s="247">
        <v>138.36500000000001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AT618" s="253" t="s">
        <v>161</v>
      </c>
      <c r="AU618" s="253" t="s">
        <v>87</v>
      </c>
      <c r="AV618" s="14" t="s">
        <v>176</v>
      </c>
      <c r="AW618" s="14" t="s">
        <v>42</v>
      </c>
      <c r="AX618" s="14" t="s">
        <v>78</v>
      </c>
      <c r="AY618" s="253" t="s">
        <v>152</v>
      </c>
    </row>
    <row r="619" spans="2:65" s="13" customFormat="1">
      <c r="B619" s="228"/>
      <c r="C619" s="229"/>
      <c r="D619" s="230" t="s">
        <v>161</v>
      </c>
      <c r="E619" s="231" t="s">
        <v>22</v>
      </c>
      <c r="F619" s="232" t="s">
        <v>171</v>
      </c>
      <c r="G619" s="229"/>
      <c r="H619" s="233">
        <v>138.36500000000001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161</v>
      </c>
      <c r="AU619" s="239" t="s">
        <v>87</v>
      </c>
      <c r="AV619" s="13" t="s">
        <v>159</v>
      </c>
      <c r="AW619" s="13" t="s">
        <v>42</v>
      </c>
      <c r="AX619" s="13" t="s">
        <v>24</v>
      </c>
      <c r="AY619" s="239" t="s">
        <v>152</v>
      </c>
    </row>
    <row r="620" spans="2:65" s="1" customFormat="1" ht="31.5" customHeight="1">
      <c r="B620" s="41"/>
      <c r="C620" s="193" t="s">
        <v>779</v>
      </c>
      <c r="D620" s="193" t="s">
        <v>154</v>
      </c>
      <c r="E620" s="194" t="s">
        <v>780</v>
      </c>
      <c r="F620" s="195" t="s">
        <v>781</v>
      </c>
      <c r="G620" s="196" t="s">
        <v>157</v>
      </c>
      <c r="H620" s="197">
        <v>2222.424</v>
      </c>
      <c r="I620" s="198"/>
      <c r="J620" s="199">
        <f>ROUND(I620*H620,2)</f>
        <v>0</v>
      </c>
      <c r="K620" s="195" t="s">
        <v>158</v>
      </c>
      <c r="L620" s="61"/>
      <c r="M620" s="200" t="s">
        <v>22</v>
      </c>
      <c r="N620" s="201" t="s">
        <v>49</v>
      </c>
      <c r="O620" s="42"/>
      <c r="P620" s="202">
        <f>O620*H620</f>
        <v>0</v>
      </c>
      <c r="Q620" s="202">
        <v>1.16E-3</v>
      </c>
      <c r="R620" s="202">
        <f>Q620*H620</f>
        <v>2.5780118399999998</v>
      </c>
      <c r="S620" s="202">
        <v>0</v>
      </c>
      <c r="T620" s="203">
        <f>S620*H620</f>
        <v>0</v>
      </c>
      <c r="AR620" s="24" t="s">
        <v>285</v>
      </c>
      <c r="AT620" s="24" t="s">
        <v>154</v>
      </c>
      <c r="AU620" s="24" t="s">
        <v>87</v>
      </c>
      <c r="AY620" s="24" t="s">
        <v>152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24</v>
      </c>
      <c r="BK620" s="204">
        <f>ROUND(I620*H620,2)</f>
        <v>0</v>
      </c>
      <c r="BL620" s="24" t="s">
        <v>285</v>
      </c>
      <c r="BM620" s="24" t="s">
        <v>782</v>
      </c>
    </row>
    <row r="621" spans="2:65" s="12" customFormat="1">
      <c r="B621" s="217"/>
      <c r="C621" s="218"/>
      <c r="D621" s="207" t="s">
        <v>161</v>
      </c>
      <c r="E621" s="219" t="s">
        <v>22</v>
      </c>
      <c r="F621" s="220" t="s">
        <v>783</v>
      </c>
      <c r="G621" s="218"/>
      <c r="H621" s="221">
        <v>412.85199999999998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161</v>
      </c>
      <c r="AU621" s="227" t="s">
        <v>87</v>
      </c>
      <c r="AV621" s="12" t="s">
        <v>87</v>
      </c>
      <c r="AW621" s="12" t="s">
        <v>42</v>
      </c>
      <c r="AX621" s="12" t="s">
        <v>78</v>
      </c>
      <c r="AY621" s="227" t="s">
        <v>152</v>
      </c>
    </row>
    <row r="622" spans="2:65" s="12" customFormat="1">
      <c r="B622" s="217"/>
      <c r="C622" s="218"/>
      <c r="D622" s="207" t="s">
        <v>161</v>
      </c>
      <c r="E622" s="219" t="s">
        <v>22</v>
      </c>
      <c r="F622" s="220" t="s">
        <v>784</v>
      </c>
      <c r="G622" s="218"/>
      <c r="H622" s="221">
        <v>68.516999999999996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78</v>
      </c>
      <c r="AY622" s="227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785</v>
      </c>
      <c r="G623" s="218"/>
      <c r="H623" s="221">
        <v>95.95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2" customFormat="1">
      <c r="B624" s="217"/>
      <c r="C624" s="218"/>
      <c r="D624" s="207" t="s">
        <v>161</v>
      </c>
      <c r="E624" s="219" t="s">
        <v>22</v>
      </c>
      <c r="F624" s="220" t="s">
        <v>786</v>
      </c>
      <c r="G624" s="218"/>
      <c r="H624" s="221">
        <v>123.76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161</v>
      </c>
      <c r="AU624" s="227" t="s">
        <v>87</v>
      </c>
      <c r="AV624" s="12" t="s">
        <v>87</v>
      </c>
      <c r="AW624" s="12" t="s">
        <v>42</v>
      </c>
      <c r="AX624" s="12" t="s">
        <v>78</v>
      </c>
      <c r="AY624" s="227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787</v>
      </c>
      <c r="G625" s="218"/>
      <c r="H625" s="221">
        <v>47.79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4" customFormat="1">
      <c r="B626" s="243"/>
      <c r="C626" s="244"/>
      <c r="D626" s="207" t="s">
        <v>161</v>
      </c>
      <c r="E626" s="245" t="s">
        <v>22</v>
      </c>
      <c r="F626" s="246" t="s">
        <v>257</v>
      </c>
      <c r="G626" s="244"/>
      <c r="H626" s="247">
        <v>748.86900000000003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AT626" s="253" t="s">
        <v>161</v>
      </c>
      <c r="AU626" s="253" t="s">
        <v>87</v>
      </c>
      <c r="AV626" s="14" t="s">
        <v>176</v>
      </c>
      <c r="AW626" s="14" t="s">
        <v>42</v>
      </c>
      <c r="AX626" s="14" t="s">
        <v>78</v>
      </c>
      <c r="AY626" s="253" t="s">
        <v>152</v>
      </c>
    </row>
    <row r="627" spans="2:65" s="11" customFormat="1">
      <c r="B627" s="205"/>
      <c r="C627" s="206"/>
      <c r="D627" s="207" t="s">
        <v>161</v>
      </c>
      <c r="E627" s="208" t="s">
        <v>22</v>
      </c>
      <c r="F627" s="209" t="s">
        <v>168</v>
      </c>
      <c r="G627" s="206"/>
      <c r="H627" s="210" t="s">
        <v>22</v>
      </c>
      <c r="I627" s="211"/>
      <c r="J627" s="206"/>
      <c r="K627" s="206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161</v>
      </c>
      <c r="AU627" s="216" t="s">
        <v>87</v>
      </c>
      <c r="AV627" s="11" t="s">
        <v>24</v>
      </c>
      <c r="AW627" s="11" t="s">
        <v>42</v>
      </c>
      <c r="AX627" s="11" t="s">
        <v>78</v>
      </c>
      <c r="AY627" s="216" t="s">
        <v>152</v>
      </c>
    </row>
    <row r="628" spans="2:65" s="12" customFormat="1">
      <c r="B628" s="217"/>
      <c r="C628" s="218"/>
      <c r="D628" s="207" t="s">
        <v>161</v>
      </c>
      <c r="E628" s="219" t="s">
        <v>22</v>
      </c>
      <c r="F628" s="220" t="s">
        <v>788</v>
      </c>
      <c r="G628" s="218"/>
      <c r="H628" s="221">
        <v>345.762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78</v>
      </c>
      <c r="AY628" s="227" t="s">
        <v>152</v>
      </c>
    </row>
    <row r="629" spans="2:65" s="12" customFormat="1">
      <c r="B629" s="217"/>
      <c r="C629" s="218"/>
      <c r="D629" s="207" t="s">
        <v>161</v>
      </c>
      <c r="E629" s="219" t="s">
        <v>22</v>
      </c>
      <c r="F629" s="220" t="s">
        <v>744</v>
      </c>
      <c r="G629" s="218"/>
      <c r="H629" s="221">
        <v>-7.3440000000000003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161</v>
      </c>
      <c r="AU629" s="227" t="s">
        <v>87</v>
      </c>
      <c r="AV629" s="12" t="s">
        <v>87</v>
      </c>
      <c r="AW629" s="12" t="s">
        <v>42</v>
      </c>
      <c r="AX629" s="12" t="s">
        <v>78</v>
      </c>
      <c r="AY629" s="227" t="s">
        <v>152</v>
      </c>
    </row>
    <row r="630" spans="2:65" s="14" customFormat="1">
      <c r="B630" s="243"/>
      <c r="C630" s="244"/>
      <c r="D630" s="207" t="s">
        <v>161</v>
      </c>
      <c r="E630" s="245" t="s">
        <v>22</v>
      </c>
      <c r="F630" s="246" t="s">
        <v>257</v>
      </c>
      <c r="G630" s="244"/>
      <c r="H630" s="247">
        <v>338.41800000000001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161</v>
      </c>
      <c r="AU630" s="253" t="s">
        <v>87</v>
      </c>
      <c r="AV630" s="14" t="s">
        <v>176</v>
      </c>
      <c r="AW630" s="14" t="s">
        <v>42</v>
      </c>
      <c r="AX630" s="14" t="s">
        <v>78</v>
      </c>
      <c r="AY630" s="253" t="s">
        <v>152</v>
      </c>
    </row>
    <row r="631" spans="2:65" s="11" customFormat="1">
      <c r="B631" s="205"/>
      <c r="C631" s="206"/>
      <c r="D631" s="207" t="s">
        <v>161</v>
      </c>
      <c r="E631" s="208" t="s">
        <v>22</v>
      </c>
      <c r="F631" s="209" t="s">
        <v>766</v>
      </c>
      <c r="G631" s="206"/>
      <c r="H631" s="210" t="s">
        <v>22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161</v>
      </c>
      <c r="AU631" s="216" t="s">
        <v>87</v>
      </c>
      <c r="AV631" s="11" t="s">
        <v>24</v>
      </c>
      <c r="AW631" s="11" t="s">
        <v>42</v>
      </c>
      <c r="AX631" s="11" t="s">
        <v>78</v>
      </c>
      <c r="AY631" s="216" t="s">
        <v>152</v>
      </c>
    </row>
    <row r="632" spans="2:65" s="12" customFormat="1">
      <c r="B632" s="217"/>
      <c r="C632" s="218"/>
      <c r="D632" s="207" t="s">
        <v>161</v>
      </c>
      <c r="E632" s="219" t="s">
        <v>22</v>
      </c>
      <c r="F632" s="220" t="s">
        <v>789</v>
      </c>
      <c r="G632" s="218"/>
      <c r="H632" s="221">
        <v>23.925000000000001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161</v>
      </c>
      <c r="AU632" s="227" t="s">
        <v>87</v>
      </c>
      <c r="AV632" s="12" t="s">
        <v>87</v>
      </c>
      <c r="AW632" s="12" t="s">
        <v>42</v>
      </c>
      <c r="AX632" s="12" t="s">
        <v>78</v>
      </c>
      <c r="AY632" s="227" t="s">
        <v>152</v>
      </c>
    </row>
    <row r="633" spans="2:65" s="14" customFormat="1">
      <c r="B633" s="243"/>
      <c r="C633" s="244"/>
      <c r="D633" s="207" t="s">
        <v>161</v>
      </c>
      <c r="E633" s="245" t="s">
        <v>22</v>
      </c>
      <c r="F633" s="246" t="s">
        <v>257</v>
      </c>
      <c r="G633" s="244"/>
      <c r="H633" s="247">
        <v>23.925000000000001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161</v>
      </c>
      <c r="AU633" s="253" t="s">
        <v>87</v>
      </c>
      <c r="AV633" s="14" t="s">
        <v>176</v>
      </c>
      <c r="AW633" s="14" t="s">
        <v>42</v>
      </c>
      <c r="AX633" s="14" t="s">
        <v>78</v>
      </c>
      <c r="AY633" s="253" t="s">
        <v>152</v>
      </c>
    </row>
    <row r="634" spans="2:65" s="13" customFormat="1">
      <c r="B634" s="228"/>
      <c r="C634" s="229"/>
      <c r="D634" s="207" t="s">
        <v>161</v>
      </c>
      <c r="E634" s="254" t="s">
        <v>22</v>
      </c>
      <c r="F634" s="255" t="s">
        <v>171</v>
      </c>
      <c r="G634" s="229"/>
      <c r="H634" s="256">
        <v>1111.212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161</v>
      </c>
      <c r="AU634" s="239" t="s">
        <v>87</v>
      </c>
      <c r="AV634" s="13" t="s">
        <v>159</v>
      </c>
      <c r="AW634" s="13" t="s">
        <v>42</v>
      </c>
      <c r="AX634" s="13" t="s">
        <v>78</v>
      </c>
      <c r="AY634" s="239" t="s">
        <v>152</v>
      </c>
    </row>
    <row r="635" spans="2:65" s="11" customFormat="1">
      <c r="B635" s="205"/>
      <c r="C635" s="206"/>
      <c r="D635" s="207" t="s">
        <v>161</v>
      </c>
      <c r="E635" s="208" t="s">
        <v>22</v>
      </c>
      <c r="F635" s="209" t="s">
        <v>790</v>
      </c>
      <c r="G635" s="206"/>
      <c r="H635" s="210" t="s">
        <v>22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161</v>
      </c>
      <c r="AU635" s="216" t="s">
        <v>87</v>
      </c>
      <c r="AV635" s="11" t="s">
        <v>24</v>
      </c>
      <c r="AW635" s="11" t="s">
        <v>42</v>
      </c>
      <c r="AX635" s="11" t="s">
        <v>78</v>
      </c>
      <c r="AY635" s="216" t="s">
        <v>152</v>
      </c>
    </row>
    <row r="636" spans="2:65" s="12" customFormat="1">
      <c r="B636" s="217"/>
      <c r="C636" s="218"/>
      <c r="D636" s="207" t="s">
        <v>161</v>
      </c>
      <c r="E636" s="219" t="s">
        <v>22</v>
      </c>
      <c r="F636" s="220" t="s">
        <v>791</v>
      </c>
      <c r="G636" s="218"/>
      <c r="H636" s="221">
        <v>2222.424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161</v>
      </c>
      <c r="AU636" s="227" t="s">
        <v>87</v>
      </c>
      <c r="AV636" s="12" t="s">
        <v>87</v>
      </c>
      <c r="AW636" s="12" t="s">
        <v>42</v>
      </c>
      <c r="AX636" s="12" t="s">
        <v>78</v>
      </c>
      <c r="AY636" s="227" t="s">
        <v>152</v>
      </c>
    </row>
    <row r="637" spans="2:65" s="13" customFormat="1">
      <c r="B637" s="228"/>
      <c r="C637" s="229"/>
      <c r="D637" s="230" t="s">
        <v>161</v>
      </c>
      <c r="E637" s="231" t="s">
        <v>22</v>
      </c>
      <c r="F637" s="232" t="s">
        <v>171</v>
      </c>
      <c r="G637" s="229"/>
      <c r="H637" s="233">
        <v>2222.424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161</v>
      </c>
      <c r="AU637" s="239" t="s">
        <v>87</v>
      </c>
      <c r="AV637" s="13" t="s">
        <v>159</v>
      </c>
      <c r="AW637" s="13" t="s">
        <v>42</v>
      </c>
      <c r="AX637" s="13" t="s">
        <v>24</v>
      </c>
      <c r="AY637" s="239" t="s">
        <v>152</v>
      </c>
    </row>
    <row r="638" spans="2:65" s="1" customFormat="1" ht="22.5" customHeight="1">
      <c r="B638" s="41"/>
      <c r="C638" s="257" t="s">
        <v>792</v>
      </c>
      <c r="D638" s="257" t="s">
        <v>293</v>
      </c>
      <c r="E638" s="258" t="s">
        <v>793</v>
      </c>
      <c r="F638" s="259" t="s">
        <v>794</v>
      </c>
      <c r="G638" s="260" t="s">
        <v>157</v>
      </c>
      <c r="H638" s="261">
        <v>1087.287</v>
      </c>
      <c r="I638" s="262"/>
      <c r="J638" s="263">
        <f>ROUND(I638*H638,2)</f>
        <v>0</v>
      </c>
      <c r="K638" s="259" t="s">
        <v>158</v>
      </c>
      <c r="L638" s="264"/>
      <c r="M638" s="265" t="s">
        <v>22</v>
      </c>
      <c r="N638" s="266" t="s">
        <v>49</v>
      </c>
      <c r="O638" s="42"/>
      <c r="P638" s="202">
        <f>O638*H638</f>
        <v>0</v>
      </c>
      <c r="Q638" s="202">
        <v>2.5000000000000001E-3</v>
      </c>
      <c r="R638" s="202">
        <f>Q638*H638</f>
        <v>2.7182175000000002</v>
      </c>
      <c r="S638" s="202">
        <v>0</v>
      </c>
      <c r="T638" s="203">
        <f>S638*H638</f>
        <v>0</v>
      </c>
      <c r="AR638" s="24" t="s">
        <v>382</v>
      </c>
      <c r="AT638" s="24" t="s">
        <v>293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795</v>
      </c>
    </row>
    <row r="639" spans="2:65" s="12" customFormat="1">
      <c r="B639" s="217"/>
      <c r="C639" s="218"/>
      <c r="D639" s="230" t="s">
        <v>161</v>
      </c>
      <c r="E639" s="240" t="s">
        <v>22</v>
      </c>
      <c r="F639" s="241" t="s">
        <v>796</v>
      </c>
      <c r="G639" s="218"/>
      <c r="H639" s="242">
        <v>1087.287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24</v>
      </c>
      <c r="AY639" s="227" t="s">
        <v>152</v>
      </c>
    </row>
    <row r="640" spans="2:65" s="1" customFormat="1" ht="22.5" customHeight="1">
      <c r="B640" s="41"/>
      <c r="C640" s="257" t="s">
        <v>797</v>
      </c>
      <c r="D640" s="257" t="s">
        <v>293</v>
      </c>
      <c r="E640" s="258" t="s">
        <v>798</v>
      </c>
      <c r="F640" s="259" t="s">
        <v>799</v>
      </c>
      <c r="G640" s="260" t="s">
        <v>157</v>
      </c>
      <c r="H640" s="261">
        <v>338.41800000000001</v>
      </c>
      <c r="I640" s="262"/>
      <c r="J640" s="263">
        <f>ROUND(I640*H640,2)</f>
        <v>0</v>
      </c>
      <c r="K640" s="259" t="s">
        <v>158</v>
      </c>
      <c r="L640" s="264"/>
      <c r="M640" s="265" t="s">
        <v>22</v>
      </c>
      <c r="N640" s="266" t="s">
        <v>49</v>
      </c>
      <c r="O640" s="42"/>
      <c r="P640" s="202">
        <f>O640*H640</f>
        <v>0</v>
      </c>
      <c r="Q640" s="202">
        <v>3.0000000000000001E-3</v>
      </c>
      <c r="R640" s="202">
        <f>Q640*H640</f>
        <v>1.0152540000000001</v>
      </c>
      <c r="S640" s="202">
        <v>0</v>
      </c>
      <c r="T640" s="203">
        <f>S640*H640</f>
        <v>0</v>
      </c>
      <c r="AR640" s="24" t="s">
        <v>382</v>
      </c>
      <c r="AT640" s="24" t="s">
        <v>293</v>
      </c>
      <c r="AU640" s="24" t="s">
        <v>87</v>
      </c>
      <c r="AY640" s="24" t="s">
        <v>152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24</v>
      </c>
      <c r="BK640" s="204">
        <f>ROUND(I640*H640,2)</f>
        <v>0</v>
      </c>
      <c r="BL640" s="24" t="s">
        <v>285</v>
      </c>
      <c r="BM640" s="24" t="s">
        <v>800</v>
      </c>
    </row>
    <row r="641" spans="2:65" s="11" customFormat="1">
      <c r="B641" s="205"/>
      <c r="C641" s="206"/>
      <c r="D641" s="207" t="s">
        <v>161</v>
      </c>
      <c r="E641" s="208" t="s">
        <v>22</v>
      </c>
      <c r="F641" s="209" t="s">
        <v>168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161</v>
      </c>
      <c r="AU641" s="216" t="s">
        <v>87</v>
      </c>
      <c r="AV641" s="11" t="s">
        <v>24</v>
      </c>
      <c r="AW641" s="11" t="s">
        <v>42</v>
      </c>
      <c r="AX641" s="11" t="s">
        <v>78</v>
      </c>
      <c r="AY641" s="216" t="s">
        <v>152</v>
      </c>
    </row>
    <row r="642" spans="2:65" s="12" customFormat="1">
      <c r="B642" s="217"/>
      <c r="C642" s="218"/>
      <c r="D642" s="207" t="s">
        <v>161</v>
      </c>
      <c r="E642" s="219" t="s">
        <v>22</v>
      </c>
      <c r="F642" s="220" t="s">
        <v>788</v>
      </c>
      <c r="G642" s="218"/>
      <c r="H642" s="221">
        <v>345.762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42</v>
      </c>
      <c r="AX642" s="12" t="s">
        <v>78</v>
      </c>
      <c r="AY642" s="227" t="s">
        <v>152</v>
      </c>
    </row>
    <row r="643" spans="2:65" s="12" customFormat="1">
      <c r="B643" s="217"/>
      <c r="C643" s="218"/>
      <c r="D643" s="207" t="s">
        <v>161</v>
      </c>
      <c r="E643" s="219" t="s">
        <v>22</v>
      </c>
      <c r="F643" s="220" t="s">
        <v>744</v>
      </c>
      <c r="G643" s="218"/>
      <c r="H643" s="221">
        <v>-7.3440000000000003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161</v>
      </c>
      <c r="AU643" s="227" t="s">
        <v>87</v>
      </c>
      <c r="AV643" s="12" t="s">
        <v>87</v>
      </c>
      <c r="AW643" s="12" t="s">
        <v>42</v>
      </c>
      <c r="AX643" s="12" t="s">
        <v>78</v>
      </c>
      <c r="AY643" s="227" t="s">
        <v>152</v>
      </c>
    </row>
    <row r="644" spans="2:65" s="14" customFormat="1">
      <c r="B644" s="243"/>
      <c r="C644" s="244"/>
      <c r="D644" s="207" t="s">
        <v>161</v>
      </c>
      <c r="E644" s="245" t="s">
        <v>22</v>
      </c>
      <c r="F644" s="246" t="s">
        <v>257</v>
      </c>
      <c r="G644" s="244"/>
      <c r="H644" s="247">
        <v>338.41800000000001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AT644" s="253" t="s">
        <v>161</v>
      </c>
      <c r="AU644" s="253" t="s">
        <v>87</v>
      </c>
      <c r="AV644" s="14" t="s">
        <v>176</v>
      </c>
      <c r="AW644" s="14" t="s">
        <v>42</v>
      </c>
      <c r="AX644" s="14" t="s">
        <v>78</v>
      </c>
      <c r="AY644" s="253" t="s">
        <v>152</v>
      </c>
    </row>
    <row r="645" spans="2:65" s="13" customFormat="1">
      <c r="B645" s="228"/>
      <c r="C645" s="229"/>
      <c r="D645" s="230" t="s">
        <v>161</v>
      </c>
      <c r="E645" s="231" t="s">
        <v>22</v>
      </c>
      <c r="F645" s="232" t="s">
        <v>171</v>
      </c>
      <c r="G645" s="229"/>
      <c r="H645" s="233">
        <v>338.41800000000001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161</v>
      </c>
      <c r="AU645" s="239" t="s">
        <v>87</v>
      </c>
      <c r="AV645" s="13" t="s">
        <v>159</v>
      </c>
      <c r="AW645" s="13" t="s">
        <v>42</v>
      </c>
      <c r="AX645" s="13" t="s">
        <v>24</v>
      </c>
      <c r="AY645" s="239" t="s">
        <v>152</v>
      </c>
    </row>
    <row r="646" spans="2:65" s="1" customFormat="1" ht="22.5" customHeight="1">
      <c r="B646" s="41"/>
      <c r="C646" s="257" t="s">
        <v>801</v>
      </c>
      <c r="D646" s="257" t="s">
        <v>293</v>
      </c>
      <c r="E646" s="258" t="s">
        <v>802</v>
      </c>
      <c r="F646" s="259" t="s">
        <v>803</v>
      </c>
      <c r="G646" s="260" t="s">
        <v>157</v>
      </c>
      <c r="H646" s="261">
        <v>748.86</v>
      </c>
      <c r="I646" s="262"/>
      <c r="J646" s="263">
        <f>ROUND(I646*H646,2)</f>
        <v>0</v>
      </c>
      <c r="K646" s="259" t="s">
        <v>158</v>
      </c>
      <c r="L646" s="264"/>
      <c r="M646" s="265" t="s">
        <v>22</v>
      </c>
      <c r="N646" s="266" t="s">
        <v>49</v>
      </c>
      <c r="O646" s="42"/>
      <c r="P646" s="202">
        <f>O646*H646</f>
        <v>0</v>
      </c>
      <c r="Q646" s="202">
        <v>4.0000000000000001E-3</v>
      </c>
      <c r="R646" s="202">
        <f>Q646*H646</f>
        <v>2.9954400000000003</v>
      </c>
      <c r="S646" s="202">
        <v>0</v>
      </c>
      <c r="T646" s="203">
        <f>S646*H646</f>
        <v>0</v>
      </c>
      <c r="AR646" s="24" t="s">
        <v>382</v>
      </c>
      <c r="AT646" s="24" t="s">
        <v>293</v>
      </c>
      <c r="AU646" s="24" t="s">
        <v>87</v>
      </c>
      <c r="AY646" s="24" t="s">
        <v>152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24" t="s">
        <v>24</v>
      </c>
      <c r="BK646" s="204">
        <f>ROUND(I646*H646,2)</f>
        <v>0</v>
      </c>
      <c r="BL646" s="24" t="s">
        <v>285</v>
      </c>
      <c r="BM646" s="24" t="s">
        <v>804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805</v>
      </c>
      <c r="G647" s="218"/>
      <c r="H647" s="242">
        <v>748.86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31.5" customHeight="1">
      <c r="B648" s="41"/>
      <c r="C648" s="193" t="s">
        <v>806</v>
      </c>
      <c r="D648" s="193" t="s">
        <v>154</v>
      </c>
      <c r="E648" s="194" t="s">
        <v>807</v>
      </c>
      <c r="F648" s="195" t="s">
        <v>808</v>
      </c>
      <c r="G648" s="196" t="s">
        <v>157</v>
      </c>
      <c r="H648" s="197">
        <v>1087.287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1.3999999999999999E-4</v>
      </c>
      <c r="R648" s="202">
        <f>Q648*H648</f>
        <v>0.15222017999999998</v>
      </c>
      <c r="S648" s="202">
        <v>0</v>
      </c>
      <c r="T648" s="203">
        <f>S648*H648</f>
        <v>0</v>
      </c>
      <c r="AR648" s="24" t="s">
        <v>285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285</v>
      </c>
      <c r="BM648" s="24" t="s">
        <v>809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783</v>
      </c>
      <c r="G649" s="218"/>
      <c r="H649" s="221">
        <v>412.85199999999998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784</v>
      </c>
      <c r="G650" s="218"/>
      <c r="H650" s="221">
        <v>68.516999999999996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785</v>
      </c>
      <c r="G651" s="218"/>
      <c r="H651" s="221">
        <v>95.95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786</v>
      </c>
      <c r="G652" s="218"/>
      <c r="H652" s="221">
        <v>123.76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787</v>
      </c>
      <c r="G653" s="218"/>
      <c r="H653" s="221">
        <v>47.79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4" customFormat="1">
      <c r="B654" s="243"/>
      <c r="C654" s="244"/>
      <c r="D654" s="207" t="s">
        <v>161</v>
      </c>
      <c r="E654" s="245" t="s">
        <v>22</v>
      </c>
      <c r="F654" s="246" t="s">
        <v>257</v>
      </c>
      <c r="G654" s="244"/>
      <c r="H654" s="247">
        <v>748.86900000000003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AT654" s="253" t="s">
        <v>161</v>
      </c>
      <c r="AU654" s="253" t="s">
        <v>87</v>
      </c>
      <c r="AV654" s="14" t="s">
        <v>176</v>
      </c>
      <c r="AW654" s="14" t="s">
        <v>42</v>
      </c>
      <c r="AX654" s="14" t="s">
        <v>78</v>
      </c>
      <c r="AY654" s="253" t="s">
        <v>152</v>
      </c>
    </row>
    <row r="655" spans="2:65" s="11" customFormat="1">
      <c r="B655" s="205"/>
      <c r="C655" s="206"/>
      <c r="D655" s="207" t="s">
        <v>161</v>
      </c>
      <c r="E655" s="208" t="s">
        <v>22</v>
      </c>
      <c r="F655" s="209" t="s">
        <v>168</v>
      </c>
      <c r="G655" s="206"/>
      <c r="H655" s="210" t="s">
        <v>22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161</v>
      </c>
      <c r="AU655" s="216" t="s">
        <v>87</v>
      </c>
      <c r="AV655" s="11" t="s">
        <v>24</v>
      </c>
      <c r="AW655" s="11" t="s">
        <v>42</v>
      </c>
      <c r="AX655" s="11" t="s">
        <v>78</v>
      </c>
      <c r="AY655" s="216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788</v>
      </c>
      <c r="G656" s="218"/>
      <c r="H656" s="221">
        <v>345.762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744</v>
      </c>
      <c r="G657" s="218"/>
      <c r="H657" s="221">
        <v>-7.3440000000000003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4" customFormat="1">
      <c r="B658" s="243"/>
      <c r="C658" s="244"/>
      <c r="D658" s="207" t="s">
        <v>161</v>
      </c>
      <c r="E658" s="245" t="s">
        <v>22</v>
      </c>
      <c r="F658" s="246" t="s">
        <v>257</v>
      </c>
      <c r="G658" s="244"/>
      <c r="H658" s="247">
        <v>338.41800000000001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161</v>
      </c>
      <c r="AU658" s="253" t="s">
        <v>87</v>
      </c>
      <c r="AV658" s="14" t="s">
        <v>176</v>
      </c>
      <c r="AW658" s="14" t="s">
        <v>42</v>
      </c>
      <c r="AX658" s="14" t="s">
        <v>78</v>
      </c>
      <c r="AY658" s="253" t="s">
        <v>152</v>
      </c>
    </row>
    <row r="659" spans="2:65" s="13" customFormat="1">
      <c r="B659" s="228"/>
      <c r="C659" s="229"/>
      <c r="D659" s="230" t="s">
        <v>161</v>
      </c>
      <c r="E659" s="231" t="s">
        <v>22</v>
      </c>
      <c r="F659" s="232" t="s">
        <v>171</v>
      </c>
      <c r="G659" s="229"/>
      <c r="H659" s="233">
        <v>1087.287</v>
      </c>
      <c r="I659" s="234"/>
      <c r="J659" s="229"/>
      <c r="K659" s="229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161</v>
      </c>
      <c r="AU659" s="239" t="s">
        <v>87</v>
      </c>
      <c r="AV659" s="13" t="s">
        <v>159</v>
      </c>
      <c r="AW659" s="13" t="s">
        <v>42</v>
      </c>
      <c r="AX659" s="13" t="s">
        <v>24</v>
      </c>
      <c r="AY659" s="239" t="s">
        <v>152</v>
      </c>
    </row>
    <row r="660" spans="2:65" s="1" customFormat="1" ht="31.5" customHeight="1">
      <c r="B660" s="41"/>
      <c r="C660" s="193" t="s">
        <v>810</v>
      </c>
      <c r="D660" s="193" t="s">
        <v>154</v>
      </c>
      <c r="E660" s="194" t="s">
        <v>811</v>
      </c>
      <c r="F660" s="195" t="s">
        <v>812</v>
      </c>
      <c r="G660" s="196" t="s">
        <v>157</v>
      </c>
      <c r="H660" s="197">
        <v>25.71</v>
      </c>
      <c r="I660" s="198"/>
      <c r="J660" s="199">
        <f>ROUND(I660*H660,2)</f>
        <v>0</v>
      </c>
      <c r="K660" s="195" t="s">
        <v>158</v>
      </c>
      <c r="L660" s="61"/>
      <c r="M660" s="200" t="s">
        <v>22</v>
      </c>
      <c r="N660" s="201" t="s">
        <v>49</v>
      </c>
      <c r="O660" s="42"/>
      <c r="P660" s="202">
        <f>O660*H660</f>
        <v>0</v>
      </c>
      <c r="Q660" s="202">
        <v>2.7E-4</v>
      </c>
      <c r="R660" s="202">
        <f>Q660*H660</f>
        <v>6.9417000000000003E-3</v>
      </c>
      <c r="S660" s="202">
        <v>0</v>
      </c>
      <c r="T660" s="203">
        <f>S660*H660</f>
        <v>0</v>
      </c>
      <c r="AR660" s="24" t="s">
        <v>285</v>
      </c>
      <c r="AT660" s="24" t="s">
        <v>154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285</v>
      </c>
      <c r="BM660" s="24" t="s">
        <v>813</v>
      </c>
    </row>
    <row r="661" spans="2:65" s="11" customFormat="1">
      <c r="B661" s="205"/>
      <c r="C661" s="206"/>
      <c r="D661" s="207" t="s">
        <v>161</v>
      </c>
      <c r="E661" s="208" t="s">
        <v>22</v>
      </c>
      <c r="F661" s="209" t="s">
        <v>814</v>
      </c>
      <c r="G661" s="206"/>
      <c r="H661" s="210" t="s">
        <v>22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161</v>
      </c>
      <c r="AU661" s="216" t="s">
        <v>87</v>
      </c>
      <c r="AV661" s="11" t="s">
        <v>24</v>
      </c>
      <c r="AW661" s="11" t="s">
        <v>42</v>
      </c>
      <c r="AX661" s="11" t="s">
        <v>78</v>
      </c>
      <c r="AY661" s="216" t="s">
        <v>152</v>
      </c>
    </row>
    <row r="662" spans="2:65" s="12" customFormat="1">
      <c r="B662" s="217"/>
      <c r="C662" s="218"/>
      <c r="D662" s="230" t="s">
        <v>161</v>
      </c>
      <c r="E662" s="240" t="s">
        <v>22</v>
      </c>
      <c r="F662" s="241" t="s">
        <v>815</v>
      </c>
      <c r="G662" s="218"/>
      <c r="H662" s="242">
        <v>25.71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161</v>
      </c>
      <c r="AU662" s="227" t="s">
        <v>87</v>
      </c>
      <c r="AV662" s="12" t="s">
        <v>87</v>
      </c>
      <c r="AW662" s="12" t="s">
        <v>42</v>
      </c>
      <c r="AX662" s="12" t="s">
        <v>24</v>
      </c>
      <c r="AY662" s="227" t="s">
        <v>152</v>
      </c>
    </row>
    <row r="663" spans="2:65" s="1" customFormat="1" ht="22.5" customHeight="1">
      <c r="B663" s="41"/>
      <c r="C663" s="193" t="s">
        <v>816</v>
      </c>
      <c r="D663" s="193" t="s">
        <v>154</v>
      </c>
      <c r="E663" s="194" t="s">
        <v>817</v>
      </c>
      <c r="F663" s="195" t="s">
        <v>818</v>
      </c>
      <c r="G663" s="196" t="s">
        <v>219</v>
      </c>
      <c r="H663" s="197">
        <v>226.61</v>
      </c>
      <c r="I663" s="198"/>
      <c r="J663" s="199">
        <f>ROUND(I663*H663,2)</f>
        <v>0</v>
      </c>
      <c r="K663" s="195" t="s">
        <v>158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819</v>
      </c>
    </row>
    <row r="664" spans="2:65" s="12" customFormat="1">
      <c r="B664" s="217"/>
      <c r="C664" s="218"/>
      <c r="D664" s="207" t="s">
        <v>161</v>
      </c>
      <c r="E664" s="219" t="s">
        <v>22</v>
      </c>
      <c r="F664" s="220" t="s">
        <v>820</v>
      </c>
      <c r="G664" s="218"/>
      <c r="H664" s="221">
        <v>215.81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161</v>
      </c>
      <c r="AU664" s="227" t="s">
        <v>87</v>
      </c>
      <c r="AV664" s="12" t="s">
        <v>87</v>
      </c>
      <c r="AW664" s="12" t="s">
        <v>42</v>
      </c>
      <c r="AX664" s="12" t="s">
        <v>78</v>
      </c>
      <c r="AY664" s="227" t="s">
        <v>152</v>
      </c>
    </row>
    <row r="665" spans="2:65" s="12" customFormat="1">
      <c r="B665" s="217"/>
      <c r="C665" s="218"/>
      <c r="D665" s="207" t="s">
        <v>161</v>
      </c>
      <c r="E665" s="219" t="s">
        <v>22</v>
      </c>
      <c r="F665" s="220" t="s">
        <v>821</v>
      </c>
      <c r="G665" s="218"/>
      <c r="H665" s="221">
        <v>3.6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78</v>
      </c>
      <c r="AY665" s="227" t="s">
        <v>152</v>
      </c>
    </row>
    <row r="666" spans="2:65" s="12" customFormat="1">
      <c r="B666" s="217"/>
      <c r="C666" s="218"/>
      <c r="D666" s="207" t="s">
        <v>161</v>
      </c>
      <c r="E666" s="219" t="s">
        <v>22</v>
      </c>
      <c r="F666" s="220" t="s">
        <v>822</v>
      </c>
      <c r="G666" s="218"/>
      <c r="H666" s="221">
        <v>7.2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161</v>
      </c>
      <c r="AU666" s="227" t="s">
        <v>87</v>
      </c>
      <c r="AV666" s="12" t="s">
        <v>87</v>
      </c>
      <c r="AW666" s="12" t="s">
        <v>42</v>
      </c>
      <c r="AX666" s="12" t="s">
        <v>78</v>
      </c>
      <c r="AY666" s="227" t="s">
        <v>152</v>
      </c>
    </row>
    <row r="667" spans="2:65" s="13" customFormat="1">
      <c r="B667" s="228"/>
      <c r="C667" s="229"/>
      <c r="D667" s="230" t="s">
        <v>161</v>
      </c>
      <c r="E667" s="231" t="s">
        <v>22</v>
      </c>
      <c r="F667" s="232" t="s">
        <v>171</v>
      </c>
      <c r="G667" s="229"/>
      <c r="H667" s="233">
        <v>226.61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161</v>
      </c>
      <c r="AU667" s="239" t="s">
        <v>87</v>
      </c>
      <c r="AV667" s="13" t="s">
        <v>159</v>
      </c>
      <c r="AW667" s="13" t="s">
        <v>42</v>
      </c>
      <c r="AX667" s="13" t="s">
        <v>24</v>
      </c>
      <c r="AY667" s="239" t="s">
        <v>152</v>
      </c>
    </row>
    <row r="668" spans="2:65" s="1" customFormat="1" ht="22.5" customHeight="1">
      <c r="B668" s="41"/>
      <c r="C668" s="257" t="s">
        <v>30</v>
      </c>
      <c r="D668" s="257" t="s">
        <v>293</v>
      </c>
      <c r="E668" s="258" t="s">
        <v>823</v>
      </c>
      <c r="F668" s="259" t="s">
        <v>824</v>
      </c>
      <c r="G668" s="260" t="s">
        <v>207</v>
      </c>
      <c r="H668" s="261">
        <v>226.61</v>
      </c>
      <c r="I668" s="262"/>
      <c r="J668" s="263">
        <f>ROUND(I668*H668,2)</f>
        <v>0</v>
      </c>
      <c r="K668" s="259" t="s">
        <v>158</v>
      </c>
      <c r="L668" s="264"/>
      <c r="M668" s="265" t="s">
        <v>22</v>
      </c>
      <c r="N668" s="266" t="s">
        <v>49</v>
      </c>
      <c r="O668" s="42"/>
      <c r="P668" s="202">
        <f>O668*H668</f>
        <v>0</v>
      </c>
      <c r="Q668" s="202">
        <v>3.7500000000000001E-4</v>
      </c>
      <c r="R668" s="202">
        <f>Q668*H668</f>
        <v>8.4978750000000006E-2</v>
      </c>
      <c r="S668" s="202">
        <v>0</v>
      </c>
      <c r="T668" s="203">
        <f>S668*H668</f>
        <v>0</v>
      </c>
      <c r="AR668" s="24" t="s">
        <v>382</v>
      </c>
      <c r="AT668" s="24" t="s">
        <v>293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825</v>
      </c>
    </row>
    <row r="669" spans="2:65" s="1" customFormat="1" ht="22.5" customHeight="1">
      <c r="B669" s="41"/>
      <c r="C669" s="193" t="s">
        <v>826</v>
      </c>
      <c r="D669" s="193" t="s">
        <v>154</v>
      </c>
      <c r="E669" s="194" t="s">
        <v>827</v>
      </c>
      <c r="F669" s="195" t="s">
        <v>828</v>
      </c>
      <c r="G669" s="196" t="s">
        <v>226</v>
      </c>
      <c r="H669" s="197">
        <v>10.069000000000001</v>
      </c>
      <c r="I669" s="198"/>
      <c r="J669" s="199">
        <f>ROUND(I669*H669,2)</f>
        <v>0</v>
      </c>
      <c r="K669" s="195" t="s">
        <v>158</v>
      </c>
      <c r="L669" s="61"/>
      <c r="M669" s="200" t="s">
        <v>22</v>
      </c>
      <c r="N669" s="201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285</v>
      </c>
      <c r="AT669" s="24" t="s">
        <v>154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829</v>
      </c>
    </row>
    <row r="670" spans="2:65" s="10" customFormat="1" ht="29.85" customHeight="1">
      <c r="B670" s="176"/>
      <c r="C670" s="177"/>
      <c r="D670" s="190" t="s">
        <v>77</v>
      </c>
      <c r="E670" s="191" t="s">
        <v>830</v>
      </c>
      <c r="F670" s="191" t="s">
        <v>831</v>
      </c>
      <c r="G670" s="177"/>
      <c r="H670" s="177"/>
      <c r="I670" s="180"/>
      <c r="J670" s="192">
        <f>BK670</f>
        <v>0</v>
      </c>
      <c r="K670" s="177"/>
      <c r="L670" s="182"/>
      <c r="M670" s="183"/>
      <c r="N670" s="184"/>
      <c r="O670" s="184"/>
      <c r="P670" s="185">
        <f>SUM(P671:P675)</f>
        <v>0</v>
      </c>
      <c r="Q670" s="184"/>
      <c r="R670" s="185">
        <f>SUM(R671:R675)</f>
        <v>2.4809999999999999E-2</v>
      </c>
      <c r="S670" s="184"/>
      <c r="T670" s="186">
        <f>SUM(T671:T675)</f>
        <v>0.11935</v>
      </c>
      <c r="AR670" s="187" t="s">
        <v>87</v>
      </c>
      <c r="AT670" s="188" t="s">
        <v>77</v>
      </c>
      <c r="AU670" s="188" t="s">
        <v>24</v>
      </c>
      <c r="AY670" s="187" t="s">
        <v>152</v>
      </c>
      <c r="BK670" s="189">
        <f>SUM(BK671:BK675)</f>
        <v>0</v>
      </c>
    </row>
    <row r="671" spans="2:65" s="1" customFormat="1" ht="22.5" customHeight="1">
      <c r="B671" s="41"/>
      <c r="C671" s="193" t="s">
        <v>832</v>
      </c>
      <c r="D671" s="193" t="s">
        <v>154</v>
      </c>
      <c r="E671" s="194" t="s">
        <v>833</v>
      </c>
      <c r="F671" s="195" t="s">
        <v>834</v>
      </c>
      <c r="G671" s="196" t="s">
        <v>207</v>
      </c>
      <c r="H671" s="197">
        <v>7</v>
      </c>
      <c r="I671" s="198"/>
      <c r="J671" s="199">
        <f>ROUND(I671*H671,2)</f>
        <v>0</v>
      </c>
      <c r="K671" s="195" t="s">
        <v>158</v>
      </c>
      <c r="L671" s="61"/>
      <c r="M671" s="200" t="s">
        <v>22</v>
      </c>
      <c r="N671" s="201" t="s">
        <v>49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1.7049999999999999E-2</v>
      </c>
      <c r="T671" s="203">
        <f>S671*H671</f>
        <v>0.11935</v>
      </c>
      <c r="AR671" s="24" t="s">
        <v>285</v>
      </c>
      <c r="AT671" s="24" t="s">
        <v>154</v>
      </c>
      <c r="AU671" s="24" t="s">
        <v>87</v>
      </c>
      <c r="AY671" s="24" t="s">
        <v>152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24</v>
      </c>
      <c r="BK671" s="204">
        <f>ROUND(I671*H671,2)</f>
        <v>0</v>
      </c>
      <c r="BL671" s="24" t="s">
        <v>285</v>
      </c>
      <c r="BM671" s="24" t="s">
        <v>835</v>
      </c>
    </row>
    <row r="672" spans="2:65" s="12" customFormat="1">
      <c r="B672" s="217"/>
      <c r="C672" s="218"/>
      <c r="D672" s="230" t="s">
        <v>161</v>
      </c>
      <c r="E672" s="240" t="s">
        <v>22</v>
      </c>
      <c r="F672" s="241" t="s">
        <v>198</v>
      </c>
      <c r="G672" s="218"/>
      <c r="H672" s="242">
        <v>7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161</v>
      </c>
      <c r="AU672" s="227" t="s">
        <v>87</v>
      </c>
      <c r="AV672" s="12" t="s">
        <v>87</v>
      </c>
      <c r="AW672" s="12" t="s">
        <v>42</v>
      </c>
      <c r="AX672" s="12" t="s">
        <v>24</v>
      </c>
      <c r="AY672" s="227" t="s">
        <v>152</v>
      </c>
    </row>
    <row r="673" spans="2:65" s="1" customFormat="1" ht="22.5" customHeight="1">
      <c r="B673" s="41"/>
      <c r="C673" s="193" t="s">
        <v>836</v>
      </c>
      <c r="D673" s="193" t="s">
        <v>154</v>
      </c>
      <c r="E673" s="194" t="s">
        <v>837</v>
      </c>
      <c r="F673" s="195" t="s">
        <v>838</v>
      </c>
      <c r="G673" s="196" t="s">
        <v>207</v>
      </c>
      <c r="H673" s="197">
        <v>7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3.4199999999999999E-3</v>
      </c>
      <c r="R673" s="202">
        <f>Q673*H673</f>
        <v>2.3939999999999999E-2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839</v>
      </c>
    </row>
    <row r="674" spans="2:65" s="1" customFormat="1" ht="22.5" customHeight="1">
      <c r="B674" s="41"/>
      <c r="C674" s="193" t="s">
        <v>840</v>
      </c>
      <c r="D674" s="193" t="s">
        <v>154</v>
      </c>
      <c r="E674" s="194" t="s">
        <v>841</v>
      </c>
      <c r="F674" s="195" t="s">
        <v>842</v>
      </c>
      <c r="G674" s="196" t="s">
        <v>207</v>
      </c>
      <c r="H674" s="197">
        <v>3</v>
      </c>
      <c r="I674" s="198"/>
      <c r="J674" s="199">
        <f>ROUND(I674*H674,2)</f>
        <v>0</v>
      </c>
      <c r="K674" s="195" t="s">
        <v>22</v>
      </c>
      <c r="L674" s="61"/>
      <c r="M674" s="200" t="s">
        <v>22</v>
      </c>
      <c r="N674" s="201" t="s">
        <v>49</v>
      </c>
      <c r="O674" s="42"/>
      <c r="P674" s="202">
        <f>O674*H674</f>
        <v>0</v>
      </c>
      <c r="Q674" s="202">
        <v>2.9E-4</v>
      </c>
      <c r="R674" s="202">
        <f>Q674*H674</f>
        <v>8.7000000000000001E-4</v>
      </c>
      <c r="S674" s="202">
        <v>0</v>
      </c>
      <c r="T674" s="203">
        <f>S674*H674</f>
        <v>0</v>
      </c>
      <c r="AR674" s="24" t="s">
        <v>285</v>
      </c>
      <c r="AT674" s="24" t="s">
        <v>154</v>
      </c>
      <c r="AU674" s="24" t="s">
        <v>87</v>
      </c>
      <c r="AY674" s="24" t="s">
        <v>152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24" t="s">
        <v>24</v>
      </c>
      <c r="BK674" s="204">
        <f>ROUND(I674*H674,2)</f>
        <v>0</v>
      </c>
      <c r="BL674" s="24" t="s">
        <v>285</v>
      </c>
      <c r="BM674" s="24" t="s">
        <v>843</v>
      </c>
    </row>
    <row r="675" spans="2:65" s="1" customFormat="1" ht="22.5" customHeight="1">
      <c r="B675" s="41"/>
      <c r="C675" s="193" t="s">
        <v>844</v>
      </c>
      <c r="D675" s="193" t="s">
        <v>154</v>
      </c>
      <c r="E675" s="194" t="s">
        <v>845</v>
      </c>
      <c r="F675" s="195" t="s">
        <v>846</v>
      </c>
      <c r="G675" s="196" t="s">
        <v>226</v>
      </c>
      <c r="H675" s="197">
        <v>2.5000000000000001E-2</v>
      </c>
      <c r="I675" s="198"/>
      <c r="J675" s="199">
        <f>ROUND(I675*H675,2)</f>
        <v>0</v>
      </c>
      <c r="K675" s="195" t="s">
        <v>158</v>
      </c>
      <c r="L675" s="61"/>
      <c r="M675" s="200" t="s">
        <v>22</v>
      </c>
      <c r="N675" s="201" t="s">
        <v>49</v>
      </c>
      <c r="O675" s="42"/>
      <c r="P675" s="202">
        <f>O675*H675</f>
        <v>0</v>
      </c>
      <c r="Q675" s="202">
        <v>0</v>
      </c>
      <c r="R675" s="202">
        <f>Q675*H675</f>
        <v>0</v>
      </c>
      <c r="S675" s="202">
        <v>0</v>
      </c>
      <c r="T675" s="203">
        <f>S675*H675</f>
        <v>0</v>
      </c>
      <c r="AR675" s="24" t="s">
        <v>285</v>
      </c>
      <c r="AT675" s="24" t="s">
        <v>154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847</v>
      </c>
    </row>
    <row r="676" spans="2:65" s="10" customFormat="1" ht="29.85" customHeight="1">
      <c r="B676" s="176"/>
      <c r="C676" s="177"/>
      <c r="D676" s="190" t="s">
        <v>77</v>
      </c>
      <c r="E676" s="191" t="s">
        <v>848</v>
      </c>
      <c r="F676" s="191" t="s">
        <v>849</v>
      </c>
      <c r="G676" s="177"/>
      <c r="H676" s="177"/>
      <c r="I676" s="180"/>
      <c r="J676" s="192">
        <f>BK676</f>
        <v>0</v>
      </c>
      <c r="K676" s="177"/>
      <c r="L676" s="182"/>
      <c r="M676" s="183"/>
      <c r="N676" s="184"/>
      <c r="O676" s="184"/>
      <c r="P676" s="185">
        <f>P677+P678+P679</f>
        <v>0</v>
      </c>
      <c r="Q676" s="184"/>
      <c r="R676" s="185">
        <f>R677+R678+R679</f>
        <v>9.0000000000000006E-5</v>
      </c>
      <c r="S676" s="184"/>
      <c r="T676" s="186">
        <f>T677+T678+T679</f>
        <v>0.42499999999999999</v>
      </c>
      <c r="AR676" s="187" t="s">
        <v>87</v>
      </c>
      <c r="AT676" s="188" t="s">
        <v>77</v>
      </c>
      <c r="AU676" s="188" t="s">
        <v>24</v>
      </c>
      <c r="AY676" s="187" t="s">
        <v>152</v>
      </c>
      <c r="BK676" s="189">
        <f>BK677+BK678+BK679</f>
        <v>0</v>
      </c>
    </row>
    <row r="677" spans="2:65" s="1" customFormat="1" ht="22.5" customHeight="1">
      <c r="B677" s="41"/>
      <c r="C677" s="193" t="s">
        <v>850</v>
      </c>
      <c r="D677" s="193" t="s">
        <v>154</v>
      </c>
      <c r="E677" s="194" t="s">
        <v>851</v>
      </c>
      <c r="F677" s="195" t="s">
        <v>852</v>
      </c>
      <c r="G677" s="196" t="s">
        <v>853</v>
      </c>
      <c r="H677" s="197">
        <v>1</v>
      </c>
      <c r="I677" s="198"/>
      <c r="J677" s="199">
        <f>ROUND(I677*H677,2)</f>
        <v>0</v>
      </c>
      <c r="K677" s="195" t="s">
        <v>22</v>
      </c>
      <c r="L677" s="61"/>
      <c r="M677" s="200" t="s">
        <v>22</v>
      </c>
      <c r="N677" s="201" t="s">
        <v>49</v>
      </c>
      <c r="O677" s="42"/>
      <c r="P677" s="202">
        <f>O677*H677</f>
        <v>0</v>
      </c>
      <c r="Q677" s="202">
        <v>9.0000000000000006E-5</v>
      </c>
      <c r="R677" s="202">
        <f>Q677*H677</f>
        <v>9.0000000000000006E-5</v>
      </c>
      <c r="S677" s="202">
        <v>0.42499999999999999</v>
      </c>
      <c r="T677" s="203">
        <f>S677*H677</f>
        <v>0.42499999999999999</v>
      </c>
      <c r="AR677" s="24" t="s">
        <v>285</v>
      </c>
      <c r="AT677" s="24" t="s">
        <v>154</v>
      </c>
      <c r="AU677" s="24" t="s">
        <v>87</v>
      </c>
      <c r="AY677" s="24" t="s">
        <v>152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24</v>
      </c>
      <c r="BK677" s="204">
        <f>ROUND(I677*H677,2)</f>
        <v>0</v>
      </c>
      <c r="BL677" s="24" t="s">
        <v>285</v>
      </c>
      <c r="BM677" s="24" t="s">
        <v>854</v>
      </c>
    </row>
    <row r="678" spans="2:65" s="1" customFormat="1" ht="22.5" customHeight="1">
      <c r="B678" s="41"/>
      <c r="C678" s="193" t="s">
        <v>855</v>
      </c>
      <c r="D678" s="193" t="s">
        <v>154</v>
      </c>
      <c r="E678" s="194" t="s">
        <v>856</v>
      </c>
      <c r="F678" s="195" t="s">
        <v>857</v>
      </c>
      <c r="G678" s="196" t="s">
        <v>207</v>
      </c>
      <c r="H678" s="197">
        <v>42</v>
      </c>
      <c r="I678" s="198"/>
      <c r="J678" s="199">
        <f>ROUND(I678*H678,2)</f>
        <v>0</v>
      </c>
      <c r="K678" s="195" t="s">
        <v>158</v>
      </c>
      <c r="L678" s="61"/>
      <c r="M678" s="200" t="s">
        <v>22</v>
      </c>
      <c r="N678" s="201" t="s">
        <v>49</v>
      </c>
      <c r="O678" s="42"/>
      <c r="P678" s="202">
        <f>O678*H678</f>
        <v>0</v>
      </c>
      <c r="Q678" s="202">
        <v>0</v>
      </c>
      <c r="R678" s="202">
        <f>Q678*H678</f>
        <v>0</v>
      </c>
      <c r="S678" s="202">
        <v>0</v>
      </c>
      <c r="T678" s="203">
        <f>S678*H678</f>
        <v>0</v>
      </c>
      <c r="AR678" s="24" t="s">
        <v>285</v>
      </c>
      <c r="AT678" s="24" t="s">
        <v>154</v>
      </c>
      <c r="AU678" s="24" t="s">
        <v>87</v>
      </c>
      <c r="AY678" s="24" t="s">
        <v>152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24" t="s">
        <v>24</v>
      </c>
      <c r="BK678" s="204">
        <f>ROUND(I678*H678,2)</f>
        <v>0</v>
      </c>
      <c r="BL678" s="24" t="s">
        <v>285</v>
      </c>
      <c r="BM678" s="24" t="s">
        <v>858</v>
      </c>
    </row>
    <row r="679" spans="2:65" s="10" customFormat="1" ht="22.35" customHeight="1">
      <c r="B679" s="176"/>
      <c r="C679" s="177"/>
      <c r="D679" s="190" t="s">
        <v>77</v>
      </c>
      <c r="E679" s="191" t="s">
        <v>859</v>
      </c>
      <c r="F679" s="191" t="s">
        <v>860</v>
      </c>
      <c r="G679" s="177"/>
      <c r="H679" s="177"/>
      <c r="I679" s="180"/>
      <c r="J679" s="192">
        <f>BK679</f>
        <v>0</v>
      </c>
      <c r="K679" s="177"/>
      <c r="L679" s="182"/>
      <c r="M679" s="183"/>
      <c r="N679" s="184"/>
      <c r="O679" s="184"/>
      <c r="P679" s="185">
        <f>P680</f>
        <v>0</v>
      </c>
      <c r="Q679" s="184"/>
      <c r="R679" s="185">
        <f>R680</f>
        <v>0</v>
      </c>
      <c r="S679" s="184"/>
      <c r="T679" s="186">
        <f>T680</f>
        <v>0</v>
      </c>
      <c r="AR679" s="187" t="s">
        <v>87</v>
      </c>
      <c r="AT679" s="188" t="s">
        <v>77</v>
      </c>
      <c r="AU679" s="188" t="s">
        <v>87</v>
      </c>
      <c r="AY679" s="187" t="s">
        <v>152</v>
      </c>
      <c r="BK679" s="189">
        <f>BK680</f>
        <v>0</v>
      </c>
    </row>
    <row r="680" spans="2:65" s="1" customFormat="1" ht="22.5" customHeight="1">
      <c r="B680" s="41"/>
      <c r="C680" s="193" t="s">
        <v>861</v>
      </c>
      <c r="D680" s="193" t="s">
        <v>154</v>
      </c>
      <c r="E680" s="194" t="s">
        <v>862</v>
      </c>
      <c r="F680" s="195" t="s">
        <v>863</v>
      </c>
      <c r="G680" s="196" t="s">
        <v>207</v>
      </c>
      <c r="H680" s="197">
        <v>4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0</v>
      </c>
      <c r="R680" s="202">
        <f>Q680*H680</f>
        <v>0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176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864</v>
      </c>
    </row>
    <row r="681" spans="2:65" s="10" customFormat="1" ht="29.85" customHeight="1">
      <c r="B681" s="176"/>
      <c r="C681" s="177"/>
      <c r="D681" s="190" t="s">
        <v>77</v>
      </c>
      <c r="E681" s="191" t="s">
        <v>865</v>
      </c>
      <c r="F681" s="191" t="s">
        <v>866</v>
      </c>
      <c r="G681" s="177"/>
      <c r="H681" s="177"/>
      <c r="I681" s="180"/>
      <c r="J681" s="192">
        <f>BK681</f>
        <v>0</v>
      </c>
      <c r="K681" s="177"/>
      <c r="L681" s="182"/>
      <c r="M681" s="183"/>
      <c r="N681" s="184"/>
      <c r="O681" s="184"/>
      <c r="P681" s="185">
        <f>SUM(P682:P684)</f>
        <v>0</v>
      </c>
      <c r="Q681" s="184"/>
      <c r="R681" s="185">
        <f>SUM(R682:R684)</f>
        <v>0</v>
      </c>
      <c r="S681" s="184"/>
      <c r="T681" s="186">
        <f>SUM(T682:T684)</f>
        <v>0.63600000000000001</v>
      </c>
      <c r="AR681" s="187" t="s">
        <v>87</v>
      </c>
      <c r="AT681" s="188" t="s">
        <v>77</v>
      </c>
      <c r="AU681" s="188" t="s">
        <v>24</v>
      </c>
      <c r="AY681" s="187" t="s">
        <v>152</v>
      </c>
      <c r="BK681" s="189">
        <f>SUM(BK682:BK684)</f>
        <v>0</v>
      </c>
    </row>
    <row r="682" spans="2:65" s="1" customFormat="1" ht="22.5" customHeight="1">
      <c r="B682" s="41"/>
      <c r="C682" s="193" t="s">
        <v>867</v>
      </c>
      <c r="D682" s="193" t="s">
        <v>154</v>
      </c>
      <c r="E682" s="194" t="s">
        <v>868</v>
      </c>
      <c r="F682" s="195" t="s">
        <v>869</v>
      </c>
      <c r="G682" s="196" t="s">
        <v>853</v>
      </c>
      <c r="H682" s="197">
        <v>12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5.2999999999999999E-2</v>
      </c>
      <c r="T682" s="203">
        <f>S682*H682</f>
        <v>0.63600000000000001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870</v>
      </c>
    </row>
    <row r="683" spans="2:65" s="1" customFormat="1" ht="22.5" customHeight="1">
      <c r="B683" s="41"/>
      <c r="C683" s="257" t="s">
        <v>871</v>
      </c>
      <c r="D683" s="257" t="s">
        <v>293</v>
      </c>
      <c r="E683" s="258" t="s">
        <v>872</v>
      </c>
      <c r="F683" s="259" t="s">
        <v>873</v>
      </c>
      <c r="G683" s="260" t="s">
        <v>853</v>
      </c>
      <c r="H683" s="261">
        <v>12</v>
      </c>
      <c r="I683" s="262"/>
      <c r="J683" s="263">
        <f>ROUND(I683*H683,2)</f>
        <v>0</v>
      </c>
      <c r="K683" s="259" t="s">
        <v>22</v>
      </c>
      <c r="L683" s="264"/>
      <c r="M683" s="265" t="s">
        <v>22</v>
      </c>
      <c r="N683" s="266" t="s">
        <v>49</v>
      </c>
      <c r="O683" s="42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4" t="s">
        <v>382</v>
      </c>
      <c r="AT683" s="24" t="s">
        <v>293</v>
      </c>
      <c r="AU683" s="24" t="s">
        <v>87</v>
      </c>
      <c r="AY683" s="24" t="s">
        <v>152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24</v>
      </c>
      <c r="BK683" s="204">
        <f>ROUND(I683*H683,2)</f>
        <v>0</v>
      </c>
      <c r="BL683" s="24" t="s">
        <v>285</v>
      </c>
      <c r="BM683" s="24" t="s">
        <v>874</v>
      </c>
    </row>
    <row r="684" spans="2:65" s="1" customFormat="1" ht="22.5" customHeight="1">
      <c r="B684" s="41"/>
      <c r="C684" s="193" t="s">
        <v>875</v>
      </c>
      <c r="D684" s="193" t="s">
        <v>154</v>
      </c>
      <c r="E684" s="194" t="s">
        <v>876</v>
      </c>
      <c r="F684" s="195" t="s">
        <v>877</v>
      </c>
      <c r="G684" s="196" t="s">
        <v>226</v>
      </c>
      <c r="H684" s="197">
        <v>2.645</v>
      </c>
      <c r="I684" s="198"/>
      <c r="J684" s="199">
        <f>ROUND(I684*H684,2)</f>
        <v>0</v>
      </c>
      <c r="K684" s="195" t="s">
        <v>158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878</v>
      </c>
    </row>
    <row r="685" spans="2:65" s="10" customFormat="1" ht="29.85" customHeight="1">
      <c r="B685" s="176"/>
      <c r="C685" s="177"/>
      <c r="D685" s="190" t="s">
        <v>77</v>
      </c>
      <c r="E685" s="191" t="s">
        <v>879</v>
      </c>
      <c r="F685" s="191" t="s">
        <v>880</v>
      </c>
      <c r="G685" s="177"/>
      <c r="H685" s="177"/>
      <c r="I685" s="180"/>
      <c r="J685" s="192">
        <f>BK685</f>
        <v>0</v>
      </c>
      <c r="K685" s="177"/>
      <c r="L685" s="182"/>
      <c r="M685" s="183"/>
      <c r="N685" s="184"/>
      <c r="O685" s="184"/>
      <c r="P685" s="185">
        <f>SUM(P686:P747)</f>
        <v>0</v>
      </c>
      <c r="Q685" s="184"/>
      <c r="R685" s="185">
        <f>SUM(R686:R747)</f>
        <v>3.0895213699999999</v>
      </c>
      <c r="S685" s="184"/>
      <c r="T685" s="186">
        <f>SUM(T686:T747)</f>
        <v>0.8602228999999999</v>
      </c>
      <c r="AR685" s="187" t="s">
        <v>87</v>
      </c>
      <c r="AT685" s="188" t="s">
        <v>77</v>
      </c>
      <c r="AU685" s="188" t="s">
        <v>24</v>
      </c>
      <c r="AY685" s="187" t="s">
        <v>152</v>
      </c>
      <c r="BK685" s="189">
        <f>SUM(BK686:BK747)</f>
        <v>0</v>
      </c>
    </row>
    <row r="686" spans="2:65" s="1" customFormat="1" ht="22.5" customHeight="1">
      <c r="B686" s="41"/>
      <c r="C686" s="193" t="s">
        <v>881</v>
      </c>
      <c r="D686" s="193" t="s">
        <v>154</v>
      </c>
      <c r="E686" s="194" t="s">
        <v>882</v>
      </c>
      <c r="F686" s="195" t="s">
        <v>883</v>
      </c>
      <c r="G686" s="196" t="s">
        <v>219</v>
      </c>
      <c r="H686" s="197">
        <v>25.7</v>
      </c>
      <c r="I686" s="198"/>
      <c r="J686" s="199">
        <f>ROUND(I686*H686,2)</f>
        <v>0</v>
      </c>
      <c r="K686" s="195" t="s">
        <v>158</v>
      </c>
      <c r="L686" s="61"/>
      <c r="M686" s="200" t="s">
        <v>22</v>
      </c>
      <c r="N686" s="201" t="s">
        <v>49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1.7700000000000001E-3</v>
      </c>
      <c r="T686" s="203">
        <f>S686*H686</f>
        <v>4.5489000000000002E-2</v>
      </c>
      <c r="AR686" s="24" t="s">
        <v>285</v>
      </c>
      <c r="AT686" s="24" t="s">
        <v>154</v>
      </c>
      <c r="AU686" s="24" t="s">
        <v>87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285</v>
      </c>
      <c r="BM686" s="24" t="s">
        <v>884</v>
      </c>
    </row>
    <row r="687" spans="2:65" s="1" customFormat="1" ht="22.5" customHeight="1">
      <c r="B687" s="41"/>
      <c r="C687" s="193" t="s">
        <v>885</v>
      </c>
      <c r="D687" s="193" t="s">
        <v>154</v>
      </c>
      <c r="E687" s="194" t="s">
        <v>886</v>
      </c>
      <c r="F687" s="195" t="s">
        <v>887</v>
      </c>
      <c r="G687" s="196" t="s">
        <v>219</v>
      </c>
      <c r="H687" s="197">
        <v>215.81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0</v>
      </c>
      <c r="R687" s="202">
        <f>Q687*H687</f>
        <v>0</v>
      </c>
      <c r="S687" s="202">
        <v>1.91E-3</v>
      </c>
      <c r="T687" s="203">
        <f>S687*H687</f>
        <v>0.41219709999999998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888</v>
      </c>
    </row>
    <row r="688" spans="2:65" s="12" customFormat="1">
      <c r="B688" s="217"/>
      <c r="C688" s="218"/>
      <c r="D688" s="230" t="s">
        <v>161</v>
      </c>
      <c r="E688" s="240" t="s">
        <v>22</v>
      </c>
      <c r="F688" s="241" t="s">
        <v>820</v>
      </c>
      <c r="G688" s="218"/>
      <c r="H688" s="242">
        <v>215.81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161</v>
      </c>
      <c r="AU688" s="227" t="s">
        <v>87</v>
      </c>
      <c r="AV688" s="12" t="s">
        <v>87</v>
      </c>
      <c r="AW688" s="12" t="s">
        <v>42</v>
      </c>
      <c r="AX688" s="12" t="s">
        <v>24</v>
      </c>
      <c r="AY688" s="227" t="s">
        <v>152</v>
      </c>
    </row>
    <row r="689" spans="2:65" s="1" customFormat="1" ht="22.5" customHeight="1">
      <c r="B689" s="41"/>
      <c r="C689" s="193" t="s">
        <v>889</v>
      </c>
      <c r="D689" s="193" t="s">
        <v>154</v>
      </c>
      <c r="E689" s="194" t="s">
        <v>890</v>
      </c>
      <c r="F689" s="195" t="s">
        <v>891</v>
      </c>
      <c r="G689" s="196" t="s">
        <v>219</v>
      </c>
      <c r="H689" s="197">
        <v>241.04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0</v>
      </c>
      <c r="R689" s="202">
        <f>Q689*H689</f>
        <v>0</v>
      </c>
      <c r="S689" s="202">
        <v>1.67E-3</v>
      </c>
      <c r="T689" s="203">
        <f>S689*H689</f>
        <v>0.40253679999999997</v>
      </c>
      <c r="AR689" s="24" t="s">
        <v>285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285</v>
      </c>
      <c r="BM689" s="24" t="s">
        <v>892</v>
      </c>
    </row>
    <row r="690" spans="2:65" s="12" customFormat="1">
      <c r="B690" s="217"/>
      <c r="C690" s="218"/>
      <c r="D690" s="230" t="s">
        <v>161</v>
      </c>
      <c r="E690" s="240" t="s">
        <v>22</v>
      </c>
      <c r="F690" s="241" t="s">
        <v>391</v>
      </c>
      <c r="G690" s="218"/>
      <c r="H690" s="242">
        <v>241.04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161</v>
      </c>
      <c r="AU690" s="227" t="s">
        <v>87</v>
      </c>
      <c r="AV690" s="12" t="s">
        <v>87</v>
      </c>
      <c r="AW690" s="12" t="s">
        <v>42</v>
      </c>
      <c r="AX690" s="12" t="s">
        <v>24</v>
      </c>
      <c r="AY690" s="227" t="s">
        <v>152</v>
      </c>
    </row>
    <row r="691" spans="2:65" s="1" customFormat="1" ht="22.5" customHeight="1">
      <c r="B691" s="41"/>
      <c r="C691" s="193" t="s">
        <v>893</v>
      </c>
      <c r="D691" s="193" t="s">
        <v>154</v>
      </c>
      <c r="E691" s="194" t="s">
        <v>894</v>
      </c>
      <c r="F691" s="195" t="s">
        <v>895</v>
      </c>
      <c r="G691" s="196" t="s">
        <v>219</v>
      </c>
      <c r="H691" s="197">
        <v>34.369999999999997</v>
      </c>
      <c r="I691" s="198"/>
      <c r="J691" s="199">
        <f>ROUND(I691*H691,2)</f>
        <v>0</v>
      </c>
      <c r="K691" s="195" t="s">
        <v>158</v>
      </c>
      <c r="L691" s="61"/>
      <c r="M691" s="200" t="s">
        <v>22</v>
      </c>
      <c r="N691" s="201" t="s">
        <v>49</v>
      </c>
      <c r="O691" s="42"/>
      <c r="P691" s="202">
        <f>O691*H691</f>
        <v>0</v>
      </c>
      <c r="Q691" s="202">
        <v>2.8800000000000002E-3</v>
      </c>
      <c r="R691" s="202">
        <f>Q691*H691</f>
        <v>9.8985599999999993E-2</v>
      </c>
      <c r="S691" s="202">
        <v>0</v>
      </c>
      <c r="T691" s="203">
        <f>S691*H691</f>
        <v>0</v>
      </c>
      <c r="AR691" s="24" t="s">
        <v>285</v>
      </c>
      <c r="AT691" s="24" t="s">
        <v>154</v>
      </c>
      <c r="AU691" s="24" t="s">
        <v>87</v>
      </c>
      <c r="AY691" s="24" t="s">
        <v>152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24" t="s">
        <v>24</v>
      </c>
      <c r="BK691" s="204">
        <f>ROUND(I691*H691,2)</f>
        <v>0</v>
      </c>
      <c r="BL691" s="24" t="s">
        <v>285</v>
      </c>
      <c r="BM691" s="24" t="s">
        <v>896</v>
      </c>
    </row>
    <row r="692" spans="2:65" s="12" customFormat="1">
      <c r="B692" s="217"/>
      <c r="C692" s="218"/>
      <c r="D692" s="230" t="s">
        <v>161</v>
      </c>
      <c r="E692" s="240" t="s">
        <v>22</v>
      </c>
      <c r="F692" s="241" t="s">
        <v>897</v>
      </c>
      <c r="G692" s="218"/>
      <c r="H692" s="242">
        <v>34.369999999999997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161</v>
      </c>
      <c r="AU692" s="227" t="s">
        <v>87</v>
      </c>
      <c r="AV692" s="12" t="s">
        <v>87</v>
      </c>
      <c r="AW692" s="12" t="s">
        <v>42</v>
      </c>
      <c r="AX692" s="12" t="s">
        <v>24</v>
      </c>
      <c r="AY692" s="227" t="s">
        <v>152</v>
      </c>
    </row>
    <row r="693" spans="2:65" s="1" customFormat="1" ht="22.5" customHeight="1">
      <c r="B693" s="41"/>
      <c r="C693" s="193" t="s">
        <v>898</v>
      </c>
      <c r="D693" s="193" t="s">
        <v>154</v>
      </c>
      <c r="E693" s="194" t="s">
        <v>899</v>
      </c>
      <c r="F693" s="195" t="s">
        <v>900</v>
      </c>
      <c r="G693" s="196" t="s">
        <v>157</v>
      </c>
      <c r="H693" s="197">
        <v>26.574999999999999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901</v>
      </c>
    </row>
    <row r="694" spans="2:65" s="11" customFormat="1">
      <c r="B694" s="205"/>
      <c r="C694" s="206"/>
      <c r="D694" s="207" t="s">
        <v>161</v>
      </c>
      <c r="E694" s="208" t="s">
        <v>22</v>
      </c>
      <c r="F694" s="209" t="s">
        <v>902</v>
      </c>
      <c r="G694" s="206"/>
      <c r="H694" s="210" t="s">
        <v>22</v>
      </c>
      <c r="I694" s="211"/>
      <c r="J694" s="206"/>
      <c r="K694" s="206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161</v>
      </c>
      <c r="AU694" s="216" t="s">
        <v>87</v>
      </c>
      <c r="AV694" s="11" t="s">
        <v>24</v>
      </c>
      <c r="AW694" s="11" t="s">
        <v>42</v>
      </c>
      <c r="AX694" s="11" t="s">
        <v>78</v>
      </c>
      <c r="AY694" s="216" t="s">
        <v>152</v>
      </c>
    </row>
    <row r="695" spans="2:65" s="12" customFormat="1">
      <c r="B695" s="217"/>
      <c r="C695" s="218"/>
      <c r="D695" s="230" t="s">
        <v>161</v>
      </c>
      <c r="E695" s="240" t="s">
        <v>22</v>
      </c>
      <c r="F695" s="241" t="s">
        <v>903</v>
      </c>
      <c r="G695" s="218"/>
      <c r="H695" s="242">
        <v>26.574999999999999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161</v>
      </c>
      <c r="AU695" s="227" t="s">
        <v>87</v>
      </c>
      <c r="AV695" s="12" t="s">
        <v>87</v>
      </c>
      <c r="AW695" s="12" t="s">
        <v>42</v>
      </c>
      <c r="AX695" s="12" t="s">
        <v>24</v>
      </c>
      <c r="AY695" s="227" t="s">
        <v>152</v>
      </c>
    </row>
    <row r="696" spans="2:65" s="1" customFormat="1" ht="22.5" customHeight="1">
      <c r="B696" s="41"/>
      <c r="C696" s="257" t="s">
        <v>904</v>
      </c>
      <c r="D696" s="257" t="s">
        <v>293</v>
      </c>
      <c r="E696" s="258" t="s">
        <v>905</v>
      </c>
      <c r="F696" s="259" t="s">
        <v>906</v>
      </c>
      <c r="G696" s="260" t="s">
        <v>157</v>
      </c>
      <c r="H696" s="261">
        <v>23</v>
      </c>
      <c r="I696" s="262"/>
      <c r="J696" s="263">
        <f>ROUND(I696*H696,2)</f>
        <v>0</v>
      </c>
      <c r="K696" s="259" t="s">
        <v>158</v>
      </c>
      <c r="L696" s="264"/>
      <c r="M696" s="265" t="s">
        <v>22</v>
      </c>
      <c r="N696" s="266" t="s">
        <v>49</v>
      </c>
      <c r="O696" s="42"/>
      <c r="P696" s="202">
        <f>O696*H696</f>
        <v>0</v>
      </c>
      <c r="Q696" s="202">
        <v>3.8000000000000002E-4</v>
      </c>
      <c r="R696" s="202">
        <f>Q696*H696</f>
        <v>8.7400000000000012E-3</v>
      </c>
      <c r="S696" s="202">
        <v>0</v>
      </c>
      <c r="T696" s="203">
        <f>S696*H696</f>
        <v>0</v>
      </c>
      <c r="AR696" s="24" t="s">
        <v>382</v>
      </c>
      <c r="AT696" s="24" t="s">
        <v>293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907</v>
      </c>
    </row>
    <row r="697" spans="2:65" s="1" customFormat="1" ht="22.5" customHeight="1">
      <c r="B697" s="41"/>
      <c r="C697" s="257" t="s">
        <v>908</v>
      </c>
      <c r="D697" s="257" t="s">
        <v>293</v>
      </c>
      <c r="E697" s="258" t="s">
        <v>909</v>
      </c>
      <c r="F697" s="259" t="s">
        <v>910</v>
      </c>
      <c r="G697" s="260" t="s">
        <v>157</v>
      </c>
      <c r="H697" s="261">
        <v>26.574999999999999</v>
      </c>
      <c r="I697" s="262"/>
      <c r="J697" s="263">
        <f>ROUND(I697*H697,2)</f>
        <v>0</v>
      </c>
      <c r="K697" s="259" t="s">
        <v>158</v>
      </c>
      <c r="L697" s="264"/>
      <c r="M697" s="265" t="s">
        <v>22</v>
      </c>
      <c r="N697" s="266" t="s">
        <v>49</v>
      </c>
      <c r="O697" s="42"/>
      <c r="P697" s="202">
        <f>O697*H697</f>
        <v>0</v>
      </c>
      <c r="Q697" s="202">
        <v>3.4499999999999999E-3</v>
      </c>
      <c r="R697" s="202">
        <f>Q697*H697</f>
        <v>9.1683749999999994E-2</v>
      </c>
      <c r="S697" s="202">
        <v>0</v>
      </c>
      <c r="T697" s="203">
        <f>S697*H697</f>
        <v>0</v>
      </c>
      <c r="AR697" s="24" t="s">
        <v>382</v>
      </c>
      <c r="AT697" s="24" t="s">
        <v>293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911</v>
      </c>
    </row>
    <row r="698" spans="2:65" s="1" customFormat="1" ht="22.5" customHeight="1">
      <c r="B698" s="41"/>
      <c r="C698" s="193" t="s">
        <v>912</v>
      </c>
      <c r="D698" s="193" t="s">
        <v>154</v>
      </c>
      <c r="E698" s="194" t="s">
        <v>913</v>
      </c>
      <c r="F698" s="195" t="s">
        <v>914</v>
      </c>
      <c r="G698" s="196" t="s">
        <v>219</v>
      </c>
      <c r="H698" s="197">
        <v>34.380000000000003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2.96E-3</v>
      </c>
      <c r="R698" s="202">
        <f>Q698*H698</f>
        <v>0.1017648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915</v>
      </c>
    </row>
    <row r="699" spans="2:65" s="12" customFormat="1">
      <c r="B699" s="217"/>
      <c r="C699" s="218"/>
      <c r="D699" s="230" t="s">
        <v>161</v>
      </c>
      <c r="E699" s="240" t="s">
        <v>22</v>
      </c>
      <c r="F699" s="241" t="s">
        <v>916</v>
      </c>
      <c r="G699" s="218"/>
      <c r="H699" s="242">
        <v>34.380000000000003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161</v>
      </c>
      <c r="AU699" s="227" t="s">
        <v>87</v>
      </c>
      <c r="AV699" s="12" t="s">
        <v>87</v>
      </c>
      <c r="AW699" s="12" t="s">
        <v>42</v>
      </c>
      <c r="AX699" s="12" t="s">
        <v>24</v>
      </c>
      <c r="AY699" s="227" t="s">
        <v>152</v>
      </c>
    </row>
    <row r="700" spans="2:65" s="1" customFormat="1" ht="31.5" customHeight="1">
      <c r="B700" s="41"/>
      <c r="C700" s="193" t="s">
        <v>917</v>
      </c>
      <c r="D700" s="193" t="s">
        <v>154</v>
      </c>
      <c r="E700" s="194" t="s">
        <v>918</v>
      </c>
      <c r="F700" s="195" t="s">
        <v>919</v>
      </c>
      <c r="G700" s="196" t="s">
        <v>219</v>
      </c>
      <c r="H700" s="197">
        <v>214.80199999999999</v>
      </c>
      <c r="I700" s="198"/>
      <c r="J700" s="199">
        <f>ROUND(I700*H700,2)</f>
        <v>0</v>
      </c>
      <c r="K700" s="195" t="s">
        <v>158</v>
      </c>
      <c r="L700" s="61"/>
      <c r="M700" s="200" t="s">
        <v>22</v>
      </c>
      <c r="N700" s="201" t="s">
        <v>49</v>
      </c>
      <c r="O700" s="42"/>
      <c r="P700" s="202">
        <f>O700*H700</f>
        <v>0</v>
      </c>
      <c r="Q700" s="202">
        <v>8.5000000000000006E-3</v>
      </c>
      <c r="R700" s="202">
        <f>Q700*H700</f>
        <v>1.825817</v>
      </c>
      <c r="S700" s="202">
        <v>0</v>
      </c>
      <c r="T700" s="203">
        <f>S700*H700</f>
        <v>0</v>
      </c>
      <c r="AR700" s="24" t="s">
        <v>285</v>
      </c>
      <c r="AT700" s="24" t="s">
        <v>154</v>
      </c>
      <c r="AU700" s="24" t="s">
        <v>87</v>
      </c>
      <c r="AY700" s="24" t="s">
        <v>152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285</v>
      </c>
      <c r="BM700" s="24" t="s">
        <v>920</v>
      </c>
    </row>
    <row r="701" spans="2:65" s="12" customFormat="1">
      <c r="B701" s="217"/>
      <c r="C701" s="218"/>
      <c r="D701" s="207" t="s">
        <v>161</v>
      </c>
      <c r="E701" s="219" t="s">
        <v>22</v>
      </c>
      <c r="F701" s="220" t="s">
        <v>921</v>
      </c>
      <c r="G701" s="218"/>
      <c r="H701" s="221">
        <v>158.01599999999999</v>
      </c>
      <c r="I701" s="222"/>
      <c r="J701" s="218"/>
      <c r="K701" s="218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161</v>
      </c>
      <c r="AU701" s="227" t="s">
        <v>87</v>
      </c>
      <c r="AV701" s="12" t="s">
        <v>87</v>
      </c>
      <c r="AW701" s="12" t="s">
        <v>42</v>
      </c>
      <c r="AX701" s="12" t="s">
        <v>78</v>
      </c>
      <c r="AY701" s="227" t="s">
        <v>152</v>
      </c>
    </row>
    <row r="702" spans="2:65" s="12" customFormat="1">
      <c r="B702" s="217"/>
      <c r="C702" s="218"/>
      <c r="D702" s="207" t="s">
        <v>161</v>
      </c>
      <c r="E702" s="219" t="s">
        <v>22</v>
      </c>
      <c r="F702" s="220" t="s">
        <v>922</v>
      </c>
      <c r="G702" s="218"/>
      <c r="H702" s="221">
        <v>47.911000000000001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161</v>
      </c>
      <c r="AU702" s="227" t="s">
        <v>87</v>
      </c>
      <c r="AV702" s="12" t="s">
        <v>87</v>
      </c>
      <c r="AW702" s="12" t="s">
        <v>42</v>
      </c>
      <c r="AX702" s="12" t="s">
        <v>78</v>
      </c>
      <c r="AY702" s="227" t="s">
        <v>152</v>
      </c>
    </row>
    <row r="703" spans="2:65" s="12" customFormat="1">
      <c r="B703" s="217"/>
      <c r="C703" s="218"/>
      <c r="D703" s="207" t="s">
        <v>161</v>
      </c>
      <c r="E703" s="219" t="s">
        <v>22</v>
      </c>
      <c r="F703" s="220" t="s">
        <v>923</v>
      </c>
      <c r="G703" s="218"/>
      <c r="H703" s="221">
        <v>8.875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161</v>
      </c>
      <c r="AU703" s="227" t="s">
        <v>87</v>
      </c>
      <c r="AV703" s="12" t="s">
        <v>87</v>
      </c>
      <c r="AW703" s="12" t="s">
        <v>42</v>
      </c>
      <c r="AX703" s="12" t="s">
        <v>78</v>
      </c>
      <c r="AY703" s="227" t="s">
        <v>152</v>
      </c>
    </row>
    <row r="704" spans="2:65" s="13" customFormat="1">
      <c r="B704" s="228"/>
      <c r="C704" s="229"/>
      <c r="D704" s="230" t="s">
        <v>161</v>
      </c>
      <c r="E704" s="231" t="s">
        <v>22</v>
      </c>
      <c r="F704" s="232" t="s">
        <v>171</v>
      </c>
      <c r="G704" s="229"/>
      <c r="H704" s="233">
        <v>214.80199999999999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161</v>
      </c>
      <c r="AU704" s="239" t="s">
        <v>87</v>
      </c>
      <c r="AV704" s="13" t="s">
        <v>159</v>
      </c>
      <c r="AW704" s="13" t="s">
        <v>42</v>
      </c>
      <c r="AX704" s="13" t="s">
        <v>24</v>
      </c>
      <c r="AY704" s="239" t="s">
        <v>152</v>
      </c>
    </row>
    <row r="705" spans="2:65" s="1" customFormat="1" ht="31.5" customHeight="1">
      <c r="B705" s="41"/>
      <c r="C705" s="193" t="s">
        <v>924</v>
      </c>
      <c r="D705" s="193" t="s">
        <v>154</v>
      </c>
      <c r="E705" s="194" t="s">
        <v>925</v>
      </c>
      <c r="F705" s="195" t="s">
        <v>926</v>
      </c>
      <c r="G705" s="196" t="s">
        <v>207</v>
      </c>
      <c r="H705" s="197">
        <v>14</v>
      </c>
      <c r="I705" s="198"/>
      <c r="J705" s="199">
        <f>ROUND(I705*H705,2)</f>
        <v>0</v>
      </c>
      <c r="K705" s="195" t="s">
        <v>158</v>
      </c>
      <c r="L705" s="61"/>
      <c r="M705" s="200" t="s">
        <v>22</v>
      </c>
      <c r="N705" s="201" t="s">
        <v>49</v>
      </c>
      <c r="O705" s="42"/>
      <c r="P705" s="202">
        <f>O705*H705</f>
        <v>0</v>
      </c>
      <c r="Q705" s="202">
        <v>0</v>
      </c>
      <c r="R705" s="202">
        <f>Q705*H705</f>
        <v>0</v>
      </c>
      <c r="S705" s="202">
        <v>0</v>
      </c>
      <c r="T705" s="203">
        <f>S705*H705</f>
        <v>0</v>
      </c>
      <c r="AR705" s="24" t="s">
        <v>285</v>
      </c>
      <c r="AT705" s="24" t="s">
        <v>154</v>
      </c>
      <c r="AU705" s="24" t="s">
        <v>87</v>
      </c>
      <c r="AY705" s="24" t="s">
        <v>152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24" t="s">
        <v>24</v>
      </c>
      <c r="BK705" s="204">
        <f>ROUND(I705*H705,2)</f>
        <v>0</v>
      </c>
      <c r="BL705" s="24" t="s">
        <v>285</v>
      </c>
      <c r="BM705" s="24" t="s">
        <v>927</v>
      </c>
    </row>
    <row r="706" spans="2:65" s="1" customFormat="1" ht="22.5" customHeight="1">
      <c r="B706" s="41"/>
      <c r="C706" s="193" t="s">
        <v>928</v>
      </c>
      <c r="D706" s="193" t="s">
        <v>154</v>
      </c>
      <c r="E706" s="194" t="s">
        <v>929</v>
      </c>
      <c r="F706" s="195" t="s">
        <v>930</v>
      </c>
      <c r="G706" s="196" t="s">
        <v>219</v>
      </c>
      <c r="H706" s="197">
        <v>241.04</v>
      </c>
      <c r="I706" s="198"/>
      <c r="J706" s="199">
        <f>ROUND(I706*H706,2)</f>
        <v>0</v>
      </c>
      <c r="K706" s="195" t="s">
        <v>158</v>
      </c>
      <c r="L706" s="61"/>
      <c r="M706" s="200" t="s">
        <v>22</v>
      </c>
      <c r="N706" s="201" t="s">
        <v>49</v>
      </c>
      <c r="O706" s="42"/>
      <c r="P706" s="202">
        <f>O706*H706</f>
        <v>0</v>
      </c>
      <c r="Q706" s="202">
        <v>2.6900000000000001E-3</v>
      </c>
      <c r="R706" s="202">
        <f>Q706*H706</f>
        <v>0.64839760000000002</v>
      </c>
      <c r="S706" s="202">
        <v>0</v>
      </c>
      <c r="T706" s="203">
        <f>S706*H706</f>
        <v>0</v>
      </c>
      <c r="AR706" s="24" t="s">
        <v>285</v>
      </c>
      <c r="AT706" s="24" t="s">
        <v>154</v>
      </c>
      <c r="AU706" s="24" t="s">
        <v>87</v>
      </c>
      <c r="AY706" s="24" t="s">
        <v>152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24</v>
      </c>
      <c r="BK706" s="204">
        <f>ROUND(I706*H706,2)</f>
        <v>0</v>
      </c>
      <c r="BL706" s="24" t="s">
        <v>285</v>
      </c>
      <c r="BM706" s="24" t="s">
        <v>931</v>
      </c>
    </row>
    <row r="707" spans="2:65" s="11" customFormat="1">
      <c r="B707" s="205"/>
      <c r="C707" s="206"/>
      <c r="D707" s="207" t="s">
        <v>161</v>
      </c>
      <c r="E707" s="208" t="s">
        <v>22</v>
      </c>
      <c r="F707" s="209" t="s">
        <v>243</v>
      </c>
      <c r="G707" s="206"/>
      <c r="H707" s="210" t="s">
        <v>22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161</v>
      </c>
      <c r="AU707" s="216" t="s">
        <v>87</v>
      </c>
      <c r="AV707" s="11" t="s">
        <v>24</v>
      </c>
      <c r="AW707" s="11" t="s">
        <v>42</v>
      </c>
      <c r="AX707" s="11" t="s">
        <v>78</v>
      </c>
      <c r="AY707" s="216" t="s">
        <v>152</v>
      </c>
    </row>
    <row r="708" spans="2:65" s="12" customFormat="1">
      <c r="B708" s="217"/>
      <c r="C708" s="218"/>
      <c r="D708" s="207" t="s">
        <v>161</v>
      </c>
      <c r="E708" s="219" t="s">
        <v>22</v>
      </c>
      <c r="F708" s="220" t="s">
        <v>932</v>
      </c>
      <c r="G708" s="218"/>
      <c r="H708" s="221">
        <v>4.1399999999999997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65" s="11" customFormat="1">
      <c r="B709" s="205"/>
      <c r="C709" s="206"/>
      <c r="D709" s="207" t="s">
        <v>161</v>
      </c>
      <c r="E709" s="208" t="s">
        <v>22</v>
      </c>
      <c r="F709" s="209" t="s">
        <v>162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65" s="12" customFormat="1">
      <c r="B710" s="217"/>
      <c r="C710" s="218"/>
      <c r="D710" s="207" t="s">
        <v>161</v>
      </c>
      <c r="E710" s="219" t="s">
        <v>22</v>
      </c>
      <c r="F710" s="220" t="s">
        <v>933</v>
      </c>
      <c r="G710" s="218"/>
      <c r="H710" s="221">
        <v>23.1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65" s="12" customFormat="1">
      <c r="B711" s="217"/>
      <c r="C711" s="218"/>
      <c r="D711" s="207" t="s">
        <v>161</v>
      </c>
      <c r="E711" s="219" t="s">
        <v>22</v>
      </c>
      <c r="F711" s="220" t="s">
        <v>934</v>
      </c>
      <c r="G711" s="218"/>
      <c r="H711" s="221">
        <v>4.8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65" s="12" customFormat="1">
      <c r="B712" s="217"/>
      <c r="C712" s="218"/>
      <c r="D712" s="207" t="s">
        <v>161</v>
      </c>
      <c r="E712" s="219" t="s">
        <v>22</v>
      </c>
      <c r="F712" s="220" t="s">
        <v>935</v>
      </c>
      <c r="G712" s="218"/>
      <c r="H712" s="221">
        <v>9.6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65" s="12" customFormat="1">
      <c r="B713" s="217"/>
      <c r="C713" s="218"/>
      <c r="D713" s="207" t="s">
        <v>161</v>
      </c>
      <c r="E713" s="219" t="s">
        <v>22</v>
      </c>
      <c r="F713" s="220" t="s">
        <v>936</v>
      </c>
      <c r="G713" s="218"/>
      <c r="H713" s="221">
        <v>3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65" s="12" customFormat="1">
      <c r="B714" s="217"/>
      <c r="C714" s="218"/>
      <c r="D714" s="207" t="s">
        <v>161</v>
      </c>
      <c r="E714" s="219" t="s">
        <v>22</v>
      </c>
      <c r="F714" s="220" t="s">
        <v>937</v>
      </c>
      <c r="G714" s="218"/>
      <c r="H714" s="221">
        <v>38.6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65" s="12" customFormat="1">
      <c r="B715" s="217"/>
      <c r="C715" s="218"/>
      <c r="D715" s="207" t="s">
        <v>161</v>
      </c>
      <c r="E715" s="219" t="s">
        <v>22</v>
      </c>
      <c r="F715" s="220" t="s">
        <v>938</v>
      </c>
      <c r="G715" s="218"/>
      <c r="H715" s="221">
        <v>10.5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161</v>
      </c>
      <c r="AU715" s="227" t="s">
        <v>87</v>
      </c>
      <c r="AV715" s="12" t="s">
        <v>87</v>
      </c>
      <c r="AW715" s="12" t="s">
        <v>42</v>
      </c>
      <c r="AX715" s="12" t="s">
        <v>78</v>
      </c>
      <c r="AY715" s="227" t="s">
        <v>152</v>
      </c>
    </row>
    <row r="716" spans="2:65" s="11" customFormat="1">
      <c r="B716" s="205"/>
      <c r="C716" s="206"/>
      <c r="D716" s="207" t="s">
        <v>161</v>
      </c>
      <c r="E716" s="208" t="s">
        <v>22</v>
      </c>
      <c r="F716" s="209" t="s">
        <v>164</v>
      </c>
      <c r="G716" s="206"/>
      <c r="H716" s="210" t="s">
        <v>22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161</v>
      </c>
      <c r="AU716" s="216" t="s">
        <v>87</v>
      </c>
      <c r="AV716" s="11" t="s">
        <v>24</v>
      </c>
      <c r="AW716" s="11" t="s">
        <v>42</v>
      </c>
      <c r="AX716" s="11" t="s">
        <v>78</v>
      </c>
      <c r="AY716" s="216" t="s">
        <v>152</v>
      </c>
    </row>
    <row r="717" spans="2:65" s="12" customFormat="1">
      <c r="B717" s="217"/>
      <c r="C717" s="218"/>
      <c r="D717" s="207" t="s">
        <v>161</v>
      </c>
      <c r="E717" s="219" t="s">
        <v>22</v>
      </c>
      <c r="F717" s="220" t="s">
        <v>939</v>
      </c>
      <c r="G717" s="218"/>
      <c r="H717" s="221">
        <v>10.8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65" s="12" customFormat="1">
      <c r="B718" s="217"/>
      <c r="C718" s="218"/>
      <c r="D718" s="207" t="s">
        <v>161</v>
      </c>
      <c r="E718" s="219" t="s">
        <v>22</v>
      </c>
      <c r="F718" s="220" t="s">
        <v>940</v>
      </c>
      <c r="G718" s="218"/>
      <c r="H718" s="221">
        <v>4.2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65" s="12" customFormat="1">
      <c r="B719" s="217"/>
      <c r="C719" s="218"/>
      <c r="D719" s="207" t="s">
        <v>161</v>
      </c>
      <c r="E719" s="219" t="s">
        <v>22</v>
      </c>
      <c r="F719" s="220" t="s">
        <v>941</v>
      </c>
      <c r="G719" s="218"/>
      <c r="H719" s="221">
        <v>8.4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65" s="11" customFormat="1">
      <c r="B720" s="205"/>
      <c r="C720" s="206"/>
      <c r="D720" s="207" t="s">
        <v>161</v>
      </c>
      <c r="E720" s="208" t="s">
        <v>22</v>
      </c>
      <c r="F720" s="209" t="s">
        <v>166</v>
      </c>
      <c r="G720" s="206"/>
      <c r="H720" s="210" t="s">
        <v>22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161</v>
      </c>
      <c r="AU720" s="216" t="s">
        <v>87</v>
      </c>
      <c r="AV720" s="11" t="s">
        <v>24</v>
      </c>
      <c r="AW720" s="11" t="s">
        <v>42</v>
      </c>
      <c r="AX720" s="11" t="s">
        <v>78</v>
      </c>
      <c r="AY720" s="216" t="s">
        <v>152</v>
      </c>
    </row>
    <row r="721" spans="2:65" s="12" customFormat="1">
      <c r="B721" s="217"/>
      <c r="C721" s="218"/>
      <c r="D721" s="207" t="s">
        <v>161</v>
      </c>
      <c r="E721" s="219" t="s">
        <v>22</v>
      </c>
      <c r="F721" s="220" t="s">
        <v>942</v>
      </c>
      <c r="G721" s="218"/>
      <c r="H721" s="221">
        <v>21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161</v>
      </c>
      <c r="AU721" s="227" t="s">
        <v>87</v>
      </c>
      <c r="AV721" s="12" t="s">
        <v>87</v>
      </c>
      <c r="AW721" s="12" t="s">
        <v>42</v>
      </c>
      <c r="AX721" s="12" t="s">
        <v>78</v>
      </c>
      <c r="AY721" s="227" t="s">
        <v>152</v>
      </c>
    </row>
    <row r="722" spans="2:65" s="12" customFormat="1">
      <c r="B722" s="217"/>
      <c r="C722" s="218"/>
      <c r="D722" s="207" t="s">
        <v>161</v>
      </c>
      <c r="E722" s="219" t="s">
        <v>22</v>
      </c>
      <c r="F722" s="220" t="s">
        <v>943</v>
      </c>
      <c r="G722" s="218"/>
      <c r="H722" s="221">
        <v>71.400000000000006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161</v>
      </c>
      <c r="AU722" s="227" t="s">
        <v>87</v>
      </c>
      <c r="AV722" s="12" t="s">
        <v>87</v>
      </c>
      <c r="AW722" s="12" t="s">
        <v>42</v>
      </c>
      <c r="AX722" s="12" t="s">
        <v>78</v>
      </c>
      <c r="AY722" s="227" t="s">
        <v>152</v>
      </c>
    </row>
    <row r="723" spans="2:65" s="14" customFormat="1">
      <c r="B723" s="243"/>
      <c r="C723" s="244"/>
      <c r="D723" s="207" t="s">
        <v>161</v>
      </c>
      <c r="E723" s="245" t="s">
        <v>22</v>
      </c>
      <c r="F723" s="246" t="s">
        <v>257</v>
      </c>
      <c r="G723" s="244"/>
      <c r="H723" s="247">
        <v>209.54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161</v>
      </c>
      <c r="AU723" s="253" t="s">
        <v>87</v>
      </c>
      <c r="AV723" s="14" t="s">
        <v>176</v>
      </c>
      <c r="AW723" s="14" t="s">
        <v>42</v>
      </c>
      <c r="AX723" s="14" t="s">
        <v>78</v>
      </c>
      <c r="AY723" s="253" t="s">
        <v>152</v>
      </c>
    </row>
    <row r="724" spans="2:65" s="11" customFormat="1">
      <c r="B724" s="205"/>
      <c r="C724" s="206"/>
      <c r="D724" s="207" t="s">
        <v>161</v>
      </c>
      <c r="E724" s="208" t="s">
        <v>22</v>
      </c>
      <c r="F724" s="209" t="s">
        <v>626</v>
      </c>
      <c r="G724" s="206"/>
      <c r="H724" s="210" t="s">
        <v>22</v>
      </c>
      <c r="I724" s="211"/>
      <c r="J724" s="206"/>
      <c r="K724" s="206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161</v>
      </c>
      <c r="AU724" s="216" t="s">
        <v>87</v>
      </c>
      <c r="AV724" s="11" t="s">
        <v>24</v>
      </c>
      <c r="AW724" s="11" t="s">
        <v>42</v>
      </c>
      <c r="AX724" s="11" t="s">
        <v>78</v>
      </c>
      <c r="AY724" s="216" t="s">
        <v>152</v>
      </c>
    </row>
    <row r="725" spans="2:65" s="12" customFormat="1">
      <c r="B725" s="217"/>
      <c r="C725" s="218"/>
      <c r="D725" s="207" t="s">
        <v>161</v>
      </c>
      <c r="E725" s="219" t="s">
        <v>22</v>
      </c>
      <c r="F725" s="220" t="s">
        <v>944</v>
      </c>
      <c r="G725" s="218"/>
      <c r="H725" s="221">
        <v>31.5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161</v>
      </c>
      <c r="AU725" s="227" t="s">
        <v>87</v>
      </c>
      <c r="AV725" s="12" t="s">
        <v>87</v>
      </c>
      <c r="AW725" s="12" t="s">
        <v>42</v>
      </c>
      <c r="AX725" s="12" t="s">
        <v>78</v>
      </c>
      <c r="AY725" s="227" t="s">
        <v>152</v>
      </c>
    </row>
    <row r="726" spans="2:65" s="14" customFormat="1">
      <c r="B726" s="243"/>
      <c r="C726" s="244"/>
      <c r="D726" s="207" t="s">
        <v>161</v>
      </c>
      <c r="E726" s="245" t="s">
        <v>22</v>
      </c>
      <c r="F726" s="246" t="s">
        <v>257</v>
      </c>
      <c r="G726" s="244"/>
      <c r="H726" s="247">
        <v>31.5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AT726" s="253" t="s">
        <v>161</v>
      </c>
      <c r="AU726" s="253" t="s">
        <v>87</v>
      </c>
      <c r="AV726" s="14" t="s">
        <v>176</v>
      </c>
      <c r="AW726" s="14" t="s">
        <v>42</v>
      </c>
      <c r="AX726" s="14" t="s">
        <v>78</v>
      </c>
      <c r="AY726" s="253" t="s">
        <v>152</v>
      </c>
    </row>
    <row r="727" spans="2:65" s="13" customFormat="1">
      <c r="B727" s="228"/>
      <c r="C727" s="229"/>
      <c r="D727" s="230" t="s">
        <v>161</v>
      </c>
      <c r="E727" s="231" t="s">
        <v>22</v>
      </c>
      <c r="F727" s="232" t="s">
        <v>171</v>
      </c>
      <c r="G727" s="229"/>
      <c r="H727" s="233">
        <v>241.04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161</v>
      </c>
      <c r="AU727" s="239" t="s">
        <v>87</v>
      </c>
      <c r="AV727" s="13" t="s">
        <v>159</v>
      </c>
      <c r="AW727" s="13" t="s">
        <v>42</v>
      </c>
      <c r="AX727" s="13" t="s">
        <v>24</v>
      </c>
      <c r="AY727" s="239" t="s">
        <v>152</v>
      </c>
    </row>
    <row r="728" spans="2:65" s="1" customFormat="1" ht="31.5" customHeight="1">
      <c r="B728" s="41"/>
      <c r="C728" s="193" t="s">
        <v>945</v>
      </c>
      <c r="D728" s="193" t="s">
        <v>154</v>
      </c>
      <c r="E728" s="194" t="s">
        <v>946</v>
      </c>
      <c r="F728" s="195" t="s">
        <v>947</v>
      </c>
      <c r="G728" s="196" t="s">
        <v>219</v>
      </c>
      <c r="H728" s="197">
        <v>28.2</v>
      </c>
      <c r="I728" s="198"/>
      <c r="J728" s="199">
        <f>ROUND(I728*H728,2)</f>
        <v>0</v>
      </c>
      <c r="K728" s="195" t="s">
        <v>158</v>
      </c>
      <c r="L728" s="61"/>
      <c r="M728" s="200" t="s">
        <v>22</v>
      </c>
      <c r="N728" s="201" t="s">
        <v>49</v>
      </c>
      <c r="O728" s="42"/>
      <c r="P728" s="202">
        <f>O728*H728</f>
        <v>0</v>
      </c>
      <c r="Q728" s="202">
        <v>2.8900000000000002E-3</v>
      </c>
      <c r="R728" s="202">
        <f>Q728*H728</f>
        <v>8.1498000000000001E-2</v>
      </c>
      <c r="S728" s="202">
        <v>0</v>
      </c>
      <c r="T728" s="203">
        <f>S728*H728</f>
        <v>0</v>
      </c>
      <c r="AR728" s="24" t="s">
        <v>285</v>
      </c>
      <c r="AT728" s="24" t="s">
        <v>154</v>
      </c>
      <c r="AU728" s="24" t="s">
        <v>87</v>
      </c>
      <c r="AY728" s="24" t="s">
        <v>152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24" t="s">
        <v>24</v>
      </c>
      <c r="BK728" s="204">
        <f>ROUND(I728*H728,2)</f>
        <v>0</v>
      </c>
      <c r="BL728" s="24" t="s">
        <v>285</v>
      </c>
      <c r="BM728" s="24" t="s">
        <v>948</v>
      </c>
    </row>
    <row r="729" spans="2:65" s="11" customFormat="1">
      <c r="B729" s="205"/>
      <c r="C729" s="206"/>
      <c r="D729" s="207" t="s">
        <v>161</v>
      </c>
      <c r="E729" s="208" t="s">
        <v>22</v>
      </c>
      <c r="F729" s="209" t="s">
        <v>949</v>
      </c>
      <c r="G729" s="206"/>
      <c r="H729" s="210" t="s">
        <v>22</v>
      </c>
      <c r="I729" s="211"/>
      <c r="J729" s="206"/>
      <c r="K729" s="206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161</v>
      </c>
      <c r="AU729" s="216" t="s">
        <v>87</v>
      </c>
      <c r="AV729" s="11" t="s">
        <v>24</v>
      </c>
      <c r="AW729" s="11" t="s">
        <v>42</v>
      </c>
      <c r="AX729" s="11" t="s">
        <v>78</v>
      </c>
      <c r="AY729" s="216" t="s">
        <v>152</v>
      </c>
    </row>
    <row r="730" spans="2:65" s="12" customFormat="1">
      <c r="B730" s="217"/>
      <c r="C730" s="218"/>
      <c r="D730" s="207" t="s">
        <v>161</v>
      </c>
      <c r="E730" s="219" t="s">
        <v>22</v>
      </c>
      <c r="F730" s="220" t="s">
        <v>950</v>
      </c>
      <c r="G730" s="218"/>
      <c r="H730" s="221">
        <v>14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161</v>
      </c>
      <c r="AU730" s="227" t="s">
        <v>87</v>
      </c>
      <c r="AV730" s="12" t="s">
        <v>87</v>
      </c>
      <c r="AW730" s="12" t="s">
        <v>42</v>
      </c>
      <c r="AX730" s="12" t="s">
        <v>78</v>
      </c>
      <c r="AY730" s="227" t="s">
        <v>152</v>
      </c>
    </row>
    <row r="731" spans="2:65" s="11" customFormat="1">
      <c r="B731" s="205"/>
      <c r="C731" s="206"/>
      <c r="D731" s="207" t="s">
        <v>161</v>
      </c>
      <c r="E731" s="208" t="s">
        <v>22</v>
      </c>
      <c r="F731" s="209" t="s">
        <v>951</v>
      </c>
      <c r="G731" s="206"/>
      <c r="H731" s="210" t="s">
        <v>22</v>
      </c>
      <c r="I731" s="211"/>
      <c r="J731" s="206"/>
      <c r="K731" s="206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161</v>
      </c>
      <c r="AU731" s="216" t="s">
        <v>87</v>
      </c>
      <c r="AV731" s="11" t="s">
        <v>24</v>
      </c>
      <c r="AW731" s="11" t="s">
        <v>42</v>
      </c>
      <c r="AX731" s="11" t="s">
        <v>78</v>
      </c>
      <c r="AY731" s="216" t="s">
        <v>152</v>
      </c>
    </row>
    <row r="732" spans="2:65" s="12" customFormat="1">
      <c r="B732" s="217"/>
      <c r="C732" s="218"/>
      <c r="D732" s="207" t="s">
        <v>161</v>
      </c>
      <c r="E732" s="219" t="s">
        <v>22</v>
      </c>
      <c r="F732" s="220" t="s">
        <v>822</v>
      </c>
      <c r="G732" s="218"/>
      <c r="H732" s="221">
        <v>7.2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161</v>
      </c>
      <c r="AU732" s="227" t="s">
        <v>87</v>
      </c>
      <c r="AV732" s="12" t="s">
        <v>87</v>
      </c>
      <c r="AW732" s="12" t="s">
        <v>42</v>
      </c>
      <c r="AX732" s="12" t="s">
        <v>78</v>
      </c>
      <c r="AY732" s="227" t="s">
        <v>152</v>
      </c>
    </row>
    <row r="733" spans="2:65" s="12" customFormat="1">
      <c r="B733" s="217"/>
      <c r="C733" s="218"/>
      <c r="D733" s="207" t="s">
        <v>161</v>
      </c>
      <c r="E733" s="219" t="s">
        <v>22</v>
      </c>
      <c r="F733" s="220" t="s">
        <v>952</v>
      </c>
      <c r="G733" s="218"/>
      <c r="H733" s="221">
        <v>3.4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161</v>
      </c>
      <c r="AU733" s="227" t="s">
        <v>87</v>
      </c>
      <c r="AV733" s="12" t="s">
        <v>87</v>
      </c>
      <c r="AW733" s="12" t="s">
        <v>42</v>
      </c>
      <c r="AX733" s="12" t="s">
        <v>78</v>
      </c>
      <c r="AY733" s="227" t="s">
        <v>152</v>
      </c>
    </row>
    <row r="734" spans="2:65" s="12" customFormat="1">
      <c r="B734" s="217"/>
      <c r="C734" s="218"/>
      <c r="D734" s="207" t="s">
        <v>161</v>
      </c>
      <c r="E734" s="219" t="s">
        <v>22</v>
      </c>
      <c r="F734" s="220" t="s">
        <v>953</v>
      </c>
      <c r="G734" s="218"/>
      <c r="H734" s="221">
        <v>3.6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161</v>
      </c>
      <c r="AU734" s="227" t="s">
        <v>87</v>
      </c>
      <c r="AV734" s="12" t="s">
        <v>87</v>
      </c>
      <c r="AW734" s="12" t="s">
        <v>42</v>
      </c>
      <c r="AX734" s="12" t="s">
        <v>78</v>
      </c>
      <c r="AY734" s="227" t="s">
        <v>152</v>
      </c>
    </row>
    <row r="735" spans="2:65" s="13" customFormat="1">
      <c r="B735" s="228"/>
      <c r="C735" s="229"/>
      <c r="D735" s="230" t="s">
        <v>161</v>
      </c>
      <c r="E735" s="231" t="s">
        <v>22</v>
      </c>
      <c r="F735" s="232" t="s">
        <v>171</v>
      </c>
      <c r="G735" s="229"/>
      <c r="H735" s="233">
        <v>28.2</v>
      </c>
      <c r="I735" s="234"/>
      <c r="J735" s="229"/>
      <c r="K735" s="229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161</v>
      </c>
      <c r="AU735" s="239" t="s">
        <v>87</v>
      </c>
      <c r="AV735" s="13" t="s">
        <v>159</v>
      </c>
      <c r="AW735" s="13" t="s">
        <v>42</v>
      </c>
      <c r="AX735" s="13" t="s">
        <v>24</v>
      </c>
      <c r="AY735" s="239" t="s">
        <v>152</v>
      </c>
    </row>
    <row r="736" spans="2:65" s="1" customFormat="1" ht="22.5" customHeight="1">
      <c r="B736" s="41"/>
      <c r="C736" s="193" t="s">
        <v>954</v>
      </c>
      <c r="D736" s="193" t="s">
        <v>154</v>
      </c>
      <c r="E736" s="194" t="s">
        <v>955</v>
      </c>
      <c r="F736" s="195" t="s">
        <v>956</v>
      </c>
      <c r="G736" s="196" t="s">
        <v>219</v>
      </c>
      <c r="H736" s="197">
        <v>253.316</v>
      </c>
      <c r="I736" s="198"/>
      <c r="J736" s="199">
        <f>ROUND(I736*H736,2)</f>
        <v>0</v>
      </c>
      <c r="K736" s="195" t="s">
        <v>158</v>
      </c>
      <c r="L736" s="61"/>
      <c r="M736" s="200" t="s">
        <v>22</v>
      </c>
      <c r="N736" s="201" t="s">
        <v>49</v>
      </c>
      <c r="O736" s="42"/>
      <c r="P736" s="202">
        <f>O736*H736</f>
        <v>0</v>
      </c>
      <c r="Q736" s="202">
        <v>4.2000000000000002E-4</v>
      </c>
      <c r="R736" s="202">
        <f>Q736*H736</f>
        <v>0.10639272000000001</v>
      </c>
      <c r="S736" s="202">
        <v>0</v>
      </c>
      <c r="T736" s="203">
        <f>S736*H736</f>
        <v>0</v>
      </c>
      <c r="AR736" s="24" t="s">
        <v>285</v>
      </c>
      <c r="AT736" s="24" t="s">
        <v>154</v>
      </c>
      <c r="AU736" s="24" t="s">
        <v>87</v>
      </c>
      <c r="AY736" s="24" t="s">
        <v>152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24" t="s">
        <v>24</v>
      </c>
      <c r="BK736" s="204">
        <f>ROUND(I736*H736,2)</f>
        <v>0</v>
      </c>
      <c r="BL736" s="24" t="s">
        <v>285</v>
      </c>
      <c r="BM736" s="24" t="s">
        <v>957</v>
      </c>
    </row>
    <row r="737" spans="2:65" s="12" customFormat="1">
      <c r="B737" s="217"/>
      <c r="C737" s="218"/>
      <c r="D737" s="207" t="s">
        <v>161</v>
      </c>
      <c r="E737" s="219" t="s">
        <v>22</v>
      </c>
      <c r="F737" s="220" t="s">
        <v>958</v>
      </c>
      <c r="G737" s="218"/>
      <c r="H737" s="221">
        <v>253.316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161</v>
      </c>
      <c r="AU737" s="227" t="s">
        <v>87</v>
      </c>
      <c r="AV737" s="12" t="s">
        <v>87</v>
      </c>
      <c r="AW737" s="12" t="s">
        <v>42</v>
      </c>
      <c r="AX737" s="12" t="s">
        <v>78</v>
      </c>
      <c r="AY737" s="227" t="s">
        <v>152</v>
      </c>
    </row>
    <row r="738" spans="2:65" s="13" customFormat="1">
      <c r="B738" s="228"/>
      <c r="C738" s="229"/>
      <c r="D738" s="230" t="s">
        <v>161</v>
      </c>
      <c r="E738" s="231" t="s">
        <v>22</v>
      </c>
      <c r="F738" s="232" t="s">
        <v>171</v>
      </c>
      <c r="G738" s="229"/>
      <c r="H738" s="233">
        <v>253.316</v>
      </c>
      <c r="I738" s="234"/>
      <c r="J738" s="229"/>
      <c r="K738" s="229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161</v>
      </c>
      <c r="AU738" s="239" t="s">
        <v>87</v>
      </c>
      <c r="AV738" s="13" t="s">
        <v>159</v>
      </c>
      <c r="AW738" s="13" t="s">
        <v>42</v>
      </c>
      <c r="AX738" s="13" t="s">
        <v>24</v>
      </c>
      <c r="AY738" s="239" t="s">
        <v>152</v>
      </c>
    </row>
    <row r="739" spans="2:65" s="1" customFormat="1" ht="31.5" customHeight="1">
      <c r="B739" s="41"/>
      <c r="C739" s="193" t="s">
        <v>959</v>
      </c>
      <c r="D739" s="193" t="s">
        <v>154</v>
      </c>
      <c r="E739" s="194" t="s">
        <v>960</v>
      </c>
      <c r="F739" s="195" t="s">
        <v>961</v>
      </c>
      <c r="G739" s="196" t="s">
        <v>207</v>
      </c>
      <c r="H739" s="197">
        <v>8</v>
      </c>
      <c r="I739" s="198"/>
      <c r="J739" s="199">
        <f>ROUND(I739*H739,2)</f>
        <v>0</v>
      </c>
      <c r="K739" s="195" t="s">
        <v>158</v>
      </c>
      <c r="L739" s="61"/>
      <c r="M739" s="200" t="s">
        <v>22</v>
      </c>
      <c r="N739" s="201" t="s">
        <v>49</v>
      </c>
      <c r="O739" s="42"/>
      <c r="P739" s="202">
        <f>O739*H739</f>
        <v>0</v>
      </c>
      <c r="Q739" s="202">
        <v>3.96E-3</v>
      </c>
      <c r="R739" s="202">
        <f>Q739*H739</f>
        <v>3.168E-2</v>
      </c>
      <c r="S739" s="202">
        <v>0</v>
      </c>
      <c r="T739" s="203">
        <f>S739*H739</f>
        <v>0</v>
      </c>
      <c r="AR739" s="24" t="s">
        <v>285</v>
      </c>
      <c r="AT739" s="24" t="s">
        <v>154</v>
      </c>
      <c r="AU739" s="24" t="s">
        <v>87</v>
      </c>
      <c r="AY739" s="24" t="s">
        <v>152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24" t="s">
        <v>24</v>
      </c>
      <c r="BK739" s="204">
        <f>ROUND(I739*H739,2)</f>
        <v>0</v>
      </c>
      <c r="BL739" s="24" t="s">
        <v>285</v>
      </c>
      <c r="BM739" s="24" t="s">
        <v>962</v>
      </c>
    </row>
    <row r="740" spans="2:65" s="1" customFormat="1" ht="31.5" customHeight="1">
      <c r="B740" s="41"/>
      <c r="C740" s="193" t="s">
        <v>963</v>
      </c>
      <c r="D740" s="193" t="s">
        <v>154</v>
      </c>
      <c r="E740" s="194" t="s">
        <v>964</v>
      </c>
      <c r="F740" s="195" t="s">
        <v>965</v>
      </c>
      <c r="G740" s="196" t="s">
        <v>207</v>
      </c>
      <c r="H740" s="197">
        <v>27</v>
      </c>
      <c r="I740" s="198"/>
      <c r="J740" s="199">
        <f>ROUND(I740*H740,2)</f>
        <v>0</v>
      </c>
      <c r="K740" s="195" t="s">
        <v>158</v>
      </c>
      <c r="L740" s="61"/>
      <c r="M740" s="200" t="s">
        <v>22</v>
      </c>
      <c r="N740" s="201" t="s">
        <v>49</v>
      </c>
      <c r="O740" s="42"/>
      <c r="P740" s="202">
        <f>O740*H740</f>
        <v>0</v>
      </c>
      <c r="Q740" s="202">
        <v>4.4999999999999999E-4</v>
      </c>
      <c r="R740" s="202">
        <f>Q740*H740</f>
        <v>1.2149999999999999E-2</v>
      </c>
      <c r="S740" s="202">
        <v>0</v>
      </c>
      <c r="T740" s="203">
        <f>S740*H740</f>
        <v>0</v>
      </c>
      <c r="AR740" s="24" t="s">
        <v>285</v>
      </c>
      <c r="AT740" s="24" t="s">
        <v>154</v>
      </c>
      <c r="AU740" s="24" t="s">
        <v>87</v>
      </c>
      <c r="AY740" s="24" t="s">
        <v>152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24" t="s">
        <v>24</v>
      </c>
      <c r="BK740" s="204">
        <f>ROUND(I740*H740,2)</f>
        <v>0</v>
      </c>
      <c r="BL740" s="24" t="s">
        <v>285</v>
      </c>
      <c r="BM740" s="24" t="s">
        <v>966</v>
      </c>
    </row>
    <row r="741" spans="2:65" s="1" customFormat="1" ht="22.5" customHeight="1">
      <c r="B741" s="41"/>
      <c r="C741" s="193" t="s">
        <v>967</v>
      </c>
      <c r="D741" s="193" t="s">
        <v>154</v>
      </c>
      <c r="E741" s="194" t="s">
        <v>968</v>
      </c>
      <c r="F741" s="195" t="s">
        <v>969</v>
      </c>
      <c r="G741" s="196" t="s">
        <v>219</v>
      </c>
      <c r="H741" s="197">
        <v>8.67</v>
      </c>
      <c r="I741" s="198"/>
      <c r="J741" s="199">
        <f>ROUND(I741*H741,2)</f>
        <v>0</v>
      </c>
      <c r="K741" s="195" t="s">
        <v>158</v>
      </c>
      <c r="L741" s="61"/>
      <c r="M741" s="200" t="s">
        <v>22</v>
      </c>
      <c r="N741" s="201" t="s">
        <v>49</v>
      </c>
      <c r="O741" s="42"/>
      <c r="P741" s="202">
        <f>O741*H741</f>
        <v>0</v>
      </c>
      <c r="Q741" s="202">
        <v>1.3699999999999999E-3</v>
      </c>
      <c r="R741" s="202">
        <f>Q741*H741</f>
        <v>1.1877899999999999E-2</v>
      </c>
      <c r="S741" s="202">
        <v>0</v>
      </c>
      <c r="T741" s="203">
        <f>S741*H741</f>
        <v>0</v>
      </c>
      <c r="AR741" s="24" t="s">
        <v>285</v>
      </c>
      <c r="AT741" s="24" t="s">
        <v>154</v>
      </c>
      <c r="AU741" s="24" t="s">
        <v>87</v>
      </c>
      <c r="AY741" s="24" t="s">
        <v>152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24</v>
      </c>
      <c r="BK741" s="204">
        <f>ROUND(I741*H741,2)</f>
        <v>0</v>
      </c>
      <c r="BL741" s="24" t="s">
        <v>285</v>
      </c>
      <c r="BM741" s="24" t="s">
        <v>970</v>
      </c>
    </row>
    <row r="742" spans="2:65" s="11" customFormat="1">
      <c r="B742" s="205"/>
      <c r="C742" s="206"/>
      <c r="D742" s="207" t="s">
        <v>161</v>
      </c>
      <c r="E742" s="208" t="s">
        <v>22</v>
      </c>
      <c r="F742" s="209" t="s">
        <v>766</v>
      </c>
      <c r="G742" s="206"/>
      <c r="H742" s="210" t="s">
        <v>22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161</v>
      </c>
      <c r="AU742" s="216" t="s">
        <v>87</v>
      </c>
      <c r="AV742" s="11" t="s">
        <v>24</v>
      </c>
      <c r="AW742" s="11" t="s">
        <v>42</v>
      </c>
      <c r="AX742" s="11" t="s">
        <v>78</v>
      </c>
      <c r="AY742" s="216" t="s">
        <v>152</v>
      </c>
    </row>
    <row r="743" spans="2:65" s="12" customFormat="1">
      <c r="B743" s="217"/>
      <c r="C743" s="218"/>
      <c r="D743" s="230" t="s">
        <v>161</v>
      </c>
      <c r="E743" s="240" t="s">
        <v>22</v>
      </c>
      <c r="F743" s="241" t="s">
        <v>971</v>
      </c>
      <c r="G743" s="218"/>
      <c r="H743" s="242">
        <v>8.67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161</v>
      </c>
      <c r="AU743" s="227" t="s">
        <v>87</v>
      </c>
      <c r="AV743" s="12" t="s">
        <v>87</v>
      </c>
      <c r="AW743" s="12" t="s">
        <v>42</v>
      </c>
      <c r="AX743" s="12" t="s">
        <v>24</v>
      </c>
      <c r="AY743" s="227" t="s">
        <v>152</v>
      </c>
    </row>
    <row r="744" spans="2:65" s="1" customFormat="1" ht="22.5" customHeight="1">
      <c r="B744" s="41"/>
      <c r="C744" s="193" t="s">
        <v>972</v>
      </c>
      <c r="D744" s="193" t="s">
        <v>154</v>
      </c>
      <c r="E744" s="194" t="s">
        <v>973</v>
      </c>
      <c r="F744" s="195" t="s">
        <v>974</v>
      </c>
      <c r="G744" s="196" t="s">
        <v>219</v>
      </c>
      <c r="H744" s="197">
        <v>25.7</v>
      </c>
      <c r="I744" s="198"/>
      <c r="J744" s="199">
        <f>ROUND(I744*H744,2)</f>
        <v>0</v>
      </c>
      <c r="K744" s="195" t="s">
        <v>158</v>
      </c>
      <c r="L744" s="61"/>
      <c r="M744" s="200" t="s">
        <v>22</v>
      </c>
      <c r="N744" s="201" t="s">
        <v>49</v>
      </c>
      <c r="O744" s="42"/>
      <c r="P744" s="202">
        <f>O744*H744</f>
        <v>0</v>
      </c>
      <c r="Q744" s="202">
        <v>1.74E-3</v>
      </c>
      <c r="R744" s="202">
        <f>Q744*H744</f>
        <v>4.4718000000000001E-2</v>
      </c>
      <c r="S744" s="202">
        <v>0</v>
      </c>
      <c r="T744" s="203">
        <f>S744*H744</f>
        <v>0</v>
      </c>
      <c r="AR744" s="24" t="s">
        <v>285</v>
      </c>
      <c r="AT744" s="24" t="s">
        <v>154</v>
      </c>
      <c r="AU744" s="24" t="s">
        <v>87</v>
      </c>
      <c r="AY744" s="24" t="s">
        <v>152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24" t="s">
        <v>24</v>
      </c>
      <c r="BK744" s="204">
        <f>ROUND(I744*H744,2)</f>
        <v>0</v>
      </c>
      <c r="BL744" s="24" t="s">
        <v>285</v>
      </c>
      <c r="BM744" s="24" t="s">
        <v>975</v>
      </c>
    </row>
    <row r="745" spans="2:65" s="1" customFormat="1" ht="31.5" customHeight="1">
      <c r="B745" s="41"/>
      <c r="C745" s="193" t="s">
        <v>976</v>
      </c>
      <c r="D745" s="193" t="s">
        <v>154</v>
      </c>
      <c r="E745" s="194" t="s">
        <v>977</v>
      </c>
      <c r="F745" s="195" t="s">
        <v>978</v>
      </c>
      <c r="G745" s="196" t="s">
        <v>219</v>
      </c>
      <c r="H745" s="197">
        <v>4.4000000000000004</v>
      </c>
      <c r="I745" s="198"/>
      <c r="J745" s="199">
        <f>ROUND(I745*H745,2)</f>
        <v>0</v>
      </c>
      <c r="K745" s="195" t="s">
        <v>158</v>
      </c>
      <c r="L745" s="61"/>
      <c r="M745" s="200" t="s">
        <v>22</v>
      </c>
      <c r="N745" s="201" t="s">
        <v>49</v>
      </c>
      <c r="O745" s="42"/>
      <c r="P745" s="202">
        <f>O745*H745</f>
        <v>0</v>
      </c>
      <c r="Q745" s="202">
        <v>1.82E-3</v>
      </c>
      <c r="R745" s="202">
        <f>Q745*H745</f>
        <v>8.0080000000000012E-3</v>
      </c>
      <c r="S745" s="202">
        <v>0</v>
      </c>
      <c r="T745" s="203">
        <f>S745*H745</f>
        <v>0</v>
      </c>
      <c r="AR745" s="24" t="s">
        <v>285</v>
      </c>
      <c r="AT745" s="24" t="s">
        <v>154</v>
      </c>
      <c r="AU745" s="24" t="s">
        <v>87</v>
      </c>
      <c r="AY745" s="24" t="s">
        <v>152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24" t="s">
        <v>24</v>
      </c>
      <c r="BK745" s="204">
        <f>ROUND(I745*H745,2)</f>
        <v>0</v>
      </c>
      <c r="BL745" s="24" t="s">
        <v>285</v>
      </c>
      <c r="BM745" s="24" t="s">
        <v>979</v>
      </c>
    </row>
    <row r="746" spans="2:65" s="1" customFormat="1" ht="31.5" customHeight="1">
      <c r="B746" s="41"/>
      <c r="C746" s="193" t="s">
        <v>980</v>
      </c>
      <c r="D746" s="193" t="s">
        <v>154</v>
      </c>
      <c r="E746" s="194" t="s">
        <v>981</v>
      </c>
      <c r="F746" s="195" t="s">
        <v>982</v>
      </c>
      <c r="G746" s="196" t="s">
        <v>219</v>
      </c>
      <c r="H746" s="197">
        <v>8.4</v>
      </c>
      <c r="I746" s="198"/>
      <c r="J746" s="199">
        <f>ROUND(I746*H746,2)</f>
        <v>0</v>
      </c>
      <c r="K746" s="195" t="s">
        <v>158</v>
      </c>
      <c r="L746" s="61"/>
      <c r="M746" s="200" t="s">
        <v>22</v>
      </c>
      <c r="N746" s="201" t="s">
        <v>49</v>
      </c>
      <c r="O746" s="42"/>
      <c r="P746" s="202">
        <f>O746*H746</f>
        <v>0</v>
      </c>
      <c r="Q746" s="202">
        <v>2.1199999999999999E-3</v>
      </c>
      <c r="R746" s="202">
        <f>Q746*H746</f>
        <v>1.7808000000000001E-2</v>
      </c>
      <c r="S746" s="202">
        <v>0</v>
      </c>
      <c r="T746" s="203">
        <f>S746*H746</f>
        <v>0</v>
      </c>
      <c r="AR746" s="24" t="s">
        <v>285</v>
      </c>
      <c r="AT746" s="24" t="s">
        <v>154</v>
      </c>
      <c r="AU746" s="24" t="s">
        <v>87</v>
      </c>
      <c r="AY746" s="24" t="s">
        <v>152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24" t="s">
        <v>24</v>
      </c>
      <c r="BK746" s="204">
        <f>ROUND(I746*H746,2)</f>
        <v>0</v>
      </c>
      <c r="BL746" s="24" t="s">
        <v>285</v>
      </c>
      <c r="BM746" s="24" t="s">
        <v>983</v>
      </c>
    </row>
    <row r="747" spans="2:65" s="1" customFormat="1" ht="22.5" customHeight="1">
      <c r="B747" s="41"/>
      <c r="C747" s="193" t="s">
        <v>984</v>
      </c>
      <c r="D747" s="193" t="s">
        <v>154</v>
      </c>
      <c r="E747" s="194" t="s">
        <v>985</v>
      </c>
      <c r="F747" s="195" t="s">
        <v>986</v>
      </c>
      <c r="G747" s="196" t="s">
        <v>226</v>
      </c>
      <c r="H747" s="197">
        <v>3.09</v>
      </c>
      <c r="I747" s="198"/>
      <c r="J747" s="199">
        <f>ROUND(I747*H747,2)</f>
        <v>0</v>
      </c>
      <c r="K747" s="195" t="s">
        <v>158</v>
      </c>
      <c r="L747" s="61"/>
      <c r="M747" s="200" t="s">
        <v>22</v>
      </c>
      <c r="N747" s="201" t="s">
        <v>49</v>
      </c>
      <c r="O747" s="42"/>
      <c r="P747" s="202">
        <f>O747*H747</f>
        <v>0</v>
      </c>
      <c r="Q747" s="202">
        <v>0</v>
      </c>
      <c r="R747" s="202">
        <f>Q747*H747</f>
        <v>0</v>
      </c>
      <c r="S747" s="202">
        <v>0</v>
      </c>
      <c r="T747" s="203">
        <f>S747*H747</f>
        <v>0</v>
      </c>
      <c r="AR747" s="24" t="s">
        <v>285</v>
      </c>
      <c r="AT747" s="24" t="s">
        <v>154</v>
      </c>
      <c r="AU747" s="24" t="s">
        <v>87</v>
      </c>
      <c r="AY747" s="24" t="s">
        <v>152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24</v>
      </c>
      <c r="BK747" s="204">
        <f>ROUND(I747*H747,2)</f>
        <v>0</v>
      </c>
      <c r="BL747" s="24" t="s">
        <v>285</v>
      </c>
      <c r="BM747" s="24" t="s">
        <v>987</v>
      </c>
    </row>
    <row r="748" spans="2:65" s="10" customFormat="1" ht="29.85" customHeight="1">
      <c r="B748" s="176"/>
      <c r="C748" s="177"/>
      <c r="D748" s="190" t="s">
        <v>77</v>
      </c>
      <c r="E748" s="191" t="s">
        <v>988</v>
      </c>
      <c r="F748" s="191" t="s">
        <v>989</v>
      </c>
      <c r="G748" s="177"/>
      <c r="H748" s="177"/>
      <c r="I748" s="180"/>
      <c r="J748" s="192">
        <f>BK748</f>
        <v>0</v>
      </c>
      <c r="K748" s="177"/>
      <c r="L748" s="182"/>
      <c r="M748" s="183"/>
      <c r="N748" s="184"/>
      <c r="O748" s="184"/>
      <c r="P748" s="185">
        <f>SUM(P749:P907)</f>
        <v>0</v>
      </c>
      <c r="Q748" s="184"/>
      <c r="R748" s="185">
        <f>SUM(R749:R907)</f>
        <v>10.37649526</v>
      </c>
      <c r="S748" s="184"/>
      <c r="T748" s="186">
        <f>SUM(T749:T907)</f>
        <v>0.58100000000000007</v>
      </c>
      <c r="AR748" s="187" t="s">
        <v>87</v>
      </c>
      <c r="AT748" s="188" t="s">
        <v>77</v>
      </c>
      <c r="AU748" s="188" t="s">
        <v>24</v>
      </c>
      <c r="AY748" s="187" t="s">
        <v>152</v>
      </c>
      <c r="BK748" s="189">
        <f>SUM(BK749:BK907)</f>
        <v>0</v>
      </c>
    </row>
    <row r="749" spans="2:65" s="1" customFormat="1" ht="22.5" customHeight="1">
      <c r="B749" s="41"/>
      <c r="C749" s="193" t="s">
        <v>990</v>
      </c>
      <c r="D749" s="193" t="s">
        <v>154</v>
      </c>
      <c r="E749" s="194" t="s">
        <v>991</v>
      </c>
      <c r="F749" s="195" t="s">
        <v>992</v>
      </c>
      <c r="G749" s="196" t="s">
        <v>157</v>
      </c>
      <c r="H749" s="197">
        <v>208.53</v>
      </c>
      <c r="I749" s="198"/>
      <c r="J749" s="199">
        <f>ROUND(I749*H749,2)</f>
        <v>0</v>
      </c>
      <c r="K749" s="195" t="s">
        <v>22</v>
      </c>
      <c r="L749" s="61"/>
      <c r="M749" s="200" t="s">
        <v>22</v>
      </c>
      <c r="N749" s="201" t="s">
        <v>49</v>
      </c>
      <c r="O749" s="42"/>
      <c r="P749" s="202">
        <f>O749*H749</f>
        <v>0</v>
      </c>
      <c r="Q749" s="202">
        <v>0</v>
      </c>
      <c r="R749" s="202">
        <f>Q749*H749</f>
        <v>0</v>
      </c>
      <c r="S749" s="202">
        <v>0</v>
      </c>
      <c r="T749" s="203">
        <f>S749*H749</f>
        <v>0</v>
      </c>
      <c r="AR749" s="24" t="s">
        <v>285</v>
      </c>
      <c r="AT749" s="24" t="s">
        <v>154</v>
      </c>
      <c r="AU749" s="24" t="s">
        <v>87</v>
      </c>
      <c r="AY749" s="24" t="s">
        <v>152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24" t="s">
        <v>24</v>
      </c>
      <c r="BK749" s="204">
        <f>ROUND(I749*H749,2)</f>
        <v>0</v>
      </c>
      <c r="BL749" s="24" t="s">
        <v>285</v>
      </c>
      <c r="BM749" s="24" t="s">
        <v>993</v>
      </c>
    </row>
    <row r="750" spans="2:65" s="1" customFormat="1" ht="22.5" customHeight="1">
      <c r="B750" s="41"/>
      <c r="C750" s="257" t="s">
        <v>994</v>
      </c>
      <c r="D750" s="257" t="s">
        <v>293</v>
      </c>
      <c r="E750" s="258" t="s">
        <v>995</v>
      </c>
      <c r="F750" s="259" t="s">
        <v>996</v>
      </c>
      <c r="G750" s="260" t="s">
        <v>157</v>
      </c>
      <c r="H750" s="261">
        <v>208.53</v>
      </c>
      <c r="I750" s="262"/>
      <c r="J750" s="263">
        <f>ROUND(I750*H750,2)</f>
        <v>0</v>
      </c>
      <c r="K750" s="259" t="s">
        <v>22</v>
      </c>
      <c r="L750" s="264"/>
      <c r="M750" s="265" t="s">
        <v>22</v>
      </c>
      <c r="N750" s="266" t="s">
        <v>49</v>
      </c>
      <c r="O750" s="42"/>
      <c r="P750" s="202">
        <f>O750*H750</f>
        <v>0</v>
      </c>
      <c r="Q750" s="202">
        <v>8.0000000000000004E-4</v>
      </c>
      <c r="R750" s="202">
        <f>Q750*H750</f>
        <v>0.166824</v>
      </c>
      <c r="S750" s="202">
        <v>0</v>
      </c>
      <c r="T750" s="203">
        <f>S750*H750</f>
        <v>0</v>
      </c>
      <c r="AR750" s="24" t="s">
        <v>382</v>
      </c>
      <c r="AT750" s="24" t="s">
        <v>293</v>
      </c>
      <c r="AU750" s="24" t="s">
        <v>87</v>
      </c>
      <c r="AY750" s="24" t="s">
        <v>152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24" t="s">
        <v>24</v>
      </c>
      <c r="BK750" s="204">
        <f>ROUND(I750*H750,2)</f>
        <v>0</v>
      </c>
      <c r="BL750" s="24" t="s">
        <v>285</v>
      </c>
      <c r="BM750" s="24" t="s">
        <v>997</v>
      </c>
    </row>
    <row r="751" spans="2:65" s="11" customFormat="1">
      <c r="B751" s="205"/>
      <c r="C751" s="206"/>
      <c r="D751" s="207" t="s">
        <v>161</v>
      </c>
      <c r="E751" s="208" t="s">
        <v>22</v>
      </c>
      <c r="F751" s="209" t="s">
        <v>998</v>
      </c>
      <c r="G751" s="206"/>
      <c r="H751" s="210" t="s">
        <v>22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161</v>
      </c>
      <c r="AU751" s="216" t="s">
        <v>87</v>
      </c>
      <c r="AV751" s="11" t="s">
        <v>24</v>
      </c>
      <c r="AW751" s="11" t="s">
        <v>42</v>
      </c>
      <c r="AX751" s="11" t="s">
        <v>78</v>
      </c>
      <c r="AY751" s="216" t="s">
        <v>152</v>
      </c>
    </row>
    <row r="752" spans="2:65" s="12" customFormat="1">
      <c r="B752" s="217"/>
      <c r="C752" s="218"/>
      <c r="D752" s="207" t="s">
        <v>161</v>
      </c>
      <c r="E752" s="219" t="s">
        <v>22</v>
      </c>
      <c r="F752" s="220" t="s">
        <v>999</v>
      </c>
      <c r="G752" s="218"/>
      <c r="H752" s="221">
        <v>189.63</v>
      </c>
      <c r="I752" s="222"/>
      <c r="J752" s="218"/>
      <c r="K752" s="218"/>
      <c r="L752" s="223"/>
      <c r="M752" s="224"/>
      <c r="N752" s="225"/>
      <c r="O752" s="225"/>
      <c r="P752" s="225"/>
      <c r="Q752" s="225"/>
      <c r="R752" s="225"/>
      <c r="S752" s="225"/>
      <c r="T752" s="226"/>
      <c r="AT752" s="227" t="s">
        <v>161</v>
      </c>
      <c r="AU752" s="227" t="s">
        <v>87</v>
      </c>
      <c r="AV752" s="12" t="s">
        <v>87</v>
      </c>
      <c r="AW752" s="12" t="s">
        <v>42</v>
      </c>
      <c r="AX752" s="12" t="s">
        <v>78</v>
      </c>
      <c r="AY752" s="227" t="s">
        <v>152</v>
      </c>
    </row>
    <row r="753" spans="2:65" s="11" customFormat="1">
      <c r="B753" s="205"/>
      <c r="C753" s="206"/>
      <c r="D753" s="207" t="s">
        <v>161</v>
      </c>
      <c r="E753" s="208" t="s">
        <v>22</v>
      </c>
      <c r="F753" s="209" t="s">
        <v>1000</v>
      </c>
      <c r="G753" s="206"/>
      <c r="H753" s="210" t="s">
        <v>22</v>
      </c>
      <c r="I753" s="211"/>
      <c r="J753" s="206"/>
      <c r="K753" s="206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161</v>
      </c>
      <c r="AU753" s="216" t="s">
        <v>87</v>
      </c>
      <c r="AV753" s="11" t="s">
        <v>24</v>
      </c>
      <c r="AW753" s="11" t="s">
        <v>42</v>
      </c>
      <c r="AX753" s="11" t="s">
        <v>78</v>
      </c>
      <c r="AY753" s="216" t="s">
        <v>152</v>
      </c>
    </row>
    <row r="754" spans="2:65" s="12" customFormat="1">
      <c r="B754" s="217"/>
      <c r="C754" s="218"/>
      <c r="D754" s="207" t="s">
        <v>161</v>
      </c>
      <c r="E754" s="219" t="s">
        <v>22</v>
      </c>
      <c r="F754" s="220" t="s">
        <v>1001</v>
      </c>
      <c r="G754" s="218"/>
      <c r="H754" s="221">
        <v>18.899999999999999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161</v>
      </c>
      <c r="AU754" s="227" t="s">
        <v>87</v>
      </c>
      <c r="AV754" s="12" t="s">
        <v>87</v>
      </c>
      <c r="AW754" s="12" t="s">
        <v>42</v>
      </c>
      <c r="AX754" s="12" t="s">
        <v>78</v>
      </c>
      <c r="AY754" s="227" t="s">
        <v>152</v>
      </c>
    </row>
    <row r="755" spans="2:65" s="13" customFormat="1">
      <c r="B755" s="228"/>
      <c r="C755" s="229"/>
      <c r="D755" s="230" t="s">
        <v>161</v>
      </c>
      <c r="E755" s="231" t="s">
        <v>22</v>
      </c>
      <c r="F755" s="232" t="s">
        <v>171</v>
      </c>
      <c r="G755" s="229"/>
      <c r="H755" s="233">
        <v>208.53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161</v>
      </c>
      <c r="AU755" s="239" t="s">
        <v>87</v>
      </c>
      <c r="AV755" s="13" t="s">
        <v>159</v>
      </c>
      <c r="AW755" s="13" t="s">
        <v>42</v>
      </c>
      <c r="AX755" s="13" t="s">
        <v>24</v>
      </c>
      <c r="AY755" s="239" t="s">
        <v>152</v>
      </c>
    </row>
    <row r="756" spans="2:65" s="1" customFormat="1" ht="22.5" customHeight="1">
      <c r="B756" s="41"/>
      <c r="C756" s="193" t="s">
        <v>1002</v>
      </c>
      <c r="D756" s="193" t="s">
        <v>154</v>
      </c>
      <c r="E756" s="194" t="s">
        <v>1003</v>
      </c>
      <c r="F756" s="195" t="s">
        <v>1004</v>
      </c>
      <c r="G756" s="196" t="s">
        <v>157</v>
      </c>
      <c r="H756" s="197">
        <v>47.88</v>
      </c>
      <c r="I756" s="198"/>
      <c r="J756" s="199">
        <f>ROUND(I756*H756,2)</f>
        <v>0</v>
      </c>
      <c r="K756" s="195" t="s">
        <v>22</v>
      </c>
      <c r="L756" s="61"/>
      <c r="M756" s="200" t="s">
        <v>22</v>
      </c>
      <c r="N756" s="201" t="s">
        <v>49</v>
      </c>
      <c r="O756" s="42"/>
      <c r="P756" s="202">
        <f>O756*H756</f>
        <v>0</v>
      </c>
      <c r="Q756" s="202">
        <v>0</v>
      </c>
      <c r="R756" s="202">
        <f>Q756*H756</f>
        <v>0</v>
      </c>
      <c r="S756" s="202">
        <v>0</v>
      </c>
      <c r="T756" s="203">
        <f>S756*H756</f>
        <v>0</v>
      </c>
      <c r="AR756" s="24" t="s">
        <v>285</v>
      </c>
      <c r="AT756" s="24" t="s">
        <v>154</v>
      </c>
      <c r="AU756" s="24" t="s">
        <v>87</v>
      </c>
      <c r="AY756" s="24" t="s">
        <v>152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24" t="s">
        <v>24</v>
      </c>
      <c r="BK756" s="204">
        <f>ROUND(I756*H756,2)</f>
        <v>0</v>
      </c>
      <c r="BL756" s="24" t="s">
        <v>285</v>
      </c>
      <c r="BM756" s="24" t="s">
        <v>1005</v>
      </c>
    </row>
    <row r="757" spans="2:65" s="11" customFormat="1">
      <c r="B757" s="205"/>
      <c r="C757" s="206"/>
      <c r="D757" s="207" t="s">
        <v>161</v>
      </c>
      <c r="E757" s="208" t="s">
        <v>22</v>
      </c>
      <c r="F757" s="209" t="s">
        <v>1006</v>
      </c>
      <c r="G757" s="206"/>
      <c r="H757" s="210" t="s">
        <v>22</v>
      </c>
      <c r="I757" s="211"/>
      <c r="J757" s="206"/>
      <c r="K757" s="206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161</v>
      </c>
      <c r="AU757" s="216" t="s">
        <v>87</v>
      </c>
      <c r="AV757" s="11" t="s">
        <v>24</v>
      </c>
      <c r="AW757" s="11" t="s">
        <v>42</v>
      </c>
      <c r="AX757" s="11" t="s">
        <v>78</v>
      </c>
      <c r="AY757" s="216" t="s">
        <v>152</v>
      </c>
    </row>
    <row r="758" spans="2:65" s="12" customFormat="1">
      <c r="B758" s="217"/>
      <c r="C758" s="218"/>
      <c r="D758" s="207" t="s">
        <v>161</v>
      </c>
      <c r="E758" s="219" t="s">
        <v>22</v>
      </c>
      <c r="F758" s="220" t="s">
        <v>1007</v>
      </c>
      <c r="G758" s="218"/>
      <c r="H758" s="221">
        <v>22.05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161</v>
      </c>
      <c r="AU758" s="227" t="s">
        <v>87</v>
      </c>
      <c r="AV758" s="12" t="s">
        <v>87</v>
      </c>
      <c r="AW758" s="12" t="s">
        <v>42</v>
      </c>
      <c r="AX758" s="12" t="s">
        <v>78</v>
      </c>
      <c r="AY758" s="227" t="s">
        <v>152</v>
      </c>
    </row>
    <row r="759" spans="2:65" s="11" customFormat="1">
      <c r="B759" s="205"/>
      <c r="C759" s="206"/>
      <c r="D759" s="207" t="s">
        <v>161</v>
      </c>
      <c r="E759" s="208" t="s">
        <v>22</v>
      </c>
      <c r="F759" s="209" t="s">
        <v>1008</v>
      </c>
      <c r="G759" s="206"/>
      <c r="H759" s="210" t="s">
        <v>22</v>
      </c>
      <c r="I759" s="211"/>
      <c r="J759" s="206"/>
      <c r="K759" s="206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161</v>
      </c>
      <c r="AU759" s="216" t="s">
        <v>87</v>
      </c>
      <c r="AV759" s="11" t="s">
        <v>24</v>
      </c>
      <c r="AW759" s="11" t="s">
        <v>42</v>
      </c>
      <c r="AX759" s="11" t="s">
        <v>78</v>
      </c>
      <c r="AY759" s="216" t="s">
        <v>152</v>
      </c>
    </row>
    <row r="760" spans="2:65" s="12" customFormat="1">
      <c r="B760" s="217"/>
      <c r="C760" s="218"/>
      <c r="D760" s="207" t="s">
        <v>161</v>
      </c>
      <c r="E760" s="219" t="s">
        <v>22</v>
      </c>
      <c r="F760" s="220" t="s">
        <v>1009</v>
      </c>
      <c r="G760" s="218"/>
      <c r="H760" s="221">
        <v>12.15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161</v>
      </c>
      <c r="AU760" s="227" t="s">
        <v>87</v>
      </c>
      <c r="AV760" s="12" t="s">
        <v>87</v>
      </c>
      <c r="AW760" s="12" t="s">
        <v>42</v>
      </c>
      <c r="AX760" s="12" t="s">
        <v>78</v>
      </c>
      <c r="AY760" s="227" t="s">
        <v>152</v>
      </c>
    </row>
    <row r="761" spans="2:65" s="11" customFormat="1">
      <c r="B761" s="205"/>
      <c r="C761" s="206"/>
      <c r="D761" s="207" t="s">
        <v>161</v>
      </c>
      <c r="E761" s="208" t="s">
        <v>22</v>
      </c>
      <c r="F761" s="209" t="s">
        <v>1010</v>
      </c>
      <c r="G761" s="206"/>
      <c r="H761" s="210" t="s">
        <v>22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161</v>
      </c>
      <c r="AU761" s="216" t="s">
        <v>87</v>
      </c>
      <c r="AV761" s="11" t="s">
        <v>24</v>
      </c>
      <c r="AW761" s="11" t="s">
        <v>42</v>
      </c>
      <c r="AX761" s="11" t="s">
        <v>78</v>
      </c>
      <c r="AY761" s="216" t="s">
        <v>152</v>
      </c>
    </row>
    <row r="762" spans="2:65" s="12" customFormat="1">
      <c r="B762" s="217"/>
      <c r="C762" s="218"/>
      <c r="D762" s="207" t="s">
        <v>161</v>
      </c>
      <c r="E762" s="219" t="s">
        <v>22</v>
      </c>
      <c r="F762" s="220" t="s">
        <v>1011</v>
      </c>
      <c r="G762" s="218"/>
      <c r="H762" s="221">
        <v>7.56</v>
      </c>
      <c r="I762" s="222"/>
      <c r="J762" s="218"/>
      <c r="K762" s="218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161</v>
      </c>
      <c r="AU762" s="227" t="s">
        <v>87</v>
      </c>
      <c r="AV762" s="12" t="s">
        <v>87</v>
      </c>
      <c r="AW762" s="12" t="s">
        <v>42</v>
      </c>
      <c r="AX762" s="12" t="s">
        <v>78</v>
      </c>
      <c r="AY762" s="227" t="s">
        <v>152</v>
      </c>
    </row>
    <row r="763" spans="2:65" s="11" customFormat="1">
      <c r="B763" s="205"/>
      <c r="C763" s="206"/>
      <c r="D763" s="207" t="s">
        <v>161</v>
      </c>
      <c r="E763" s="208" t="s">
        <v>22</v>
      </c>
      <c r="F763" s="209" t="s">
        <v>1012</v>
      </c>
      <c r="G763" s="206"/>
      <c r="H763" s="210" t="s">
        <v>22</v>
      </c>
      <c r="I763" s="211"/>
      <c r="J763" s="206"/>
      <c r="K763" s="206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161</v>
      </c>
      <c r="AU763" s="216" t="s">
        <v>87</v>
      </c>
      <c r="AV763" s="11" t="s">
        <v>24</v>
      </c>
      <c r="AW763" s="11" t="s">
        <v>42</v>
      </c>
      <c r="AX763" s="11" t="s">
        <v>78</v>
      </c>
      <c r="AY763" s="216" t="s">
        <v>152</v>
      </c>
    </row>
    <row r="764" spans="2:65" s="12" customFormat="1">
      <c r="B764" s="217"/>
      <c r="C764" s="218"/>
      <c r="D764" s="207" t="s">
        <v>161</v>
      </c>
      <c r="E764" s="219" t="s">
        <v>22</v>
      </c>
      <c r="F764" s="220" t="s">
        <v>1013</v>
      </c>
      <c r="G764" s="218"/>
      <c r="H764" s="221">
        <v>5.04</v>
      </c>
      <c r="I764" s="222"/>
      <c r="J764" s="218"/>
      <c r="K764" s="218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161</v>
      </c>
      <c r="AU764" s="227" t="s">
        <v>87</v>
      </c>
      <c r="AV764" s="12" t="s">
        <v>87</v>
      </c>
      <c r="AW764" s="12" t="s">
        <v>42</v>
      </c>
      <c r="AX764" s="12" t="s">
        <v>78</v>
      </c>
      <c r="AY764" s="227" t="s">
        <v>152</v>
      </c>
    </row>
    <row r="765" spans="2:65" s="11" customFormat="1">
      <c r="B765" s="205"/>
      <c r="C765" s="206"/>
      <c r="D765" s="207" t="s">
        <v>161</v>
      </c>
      <c r="E765" s="208" t="s">
        <v>22</v>
      </c>
      <c r="F765" s="209" t="s">
        <v>1014</v>
      </c>
      <c r="G765" s="206"/>
      <c r="H765" s="210" t="s">
        <v>22</v>
      </c>
      <c r="I765" s="211"/>
      <c r="J765" s="206"/>
      <c r="K765" s="206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161</v>
      </c>
      <c r="AU765" s="216" t="s">
        <v>87</v>
      </c>
      <c r="AV765" s="11" t="s">
        <v>24</v>
      </c>
      <c r="AW765" s="11" t="s">
        <v>42</v>
      </c>
      <c r="AX765" s="11" t="s">
        <v>78</v>
      </c>
      <c r="AY765" s="216" t="s">
        <v>152</v>
      </c>
    </row>
    <row r="766" spans="2:65" s="12" customFormat="1">
      <c r="B766" s="217"/>
      <c r="C766" s="218"/>
      <c r="D766" s="207" t="s">
        <v>161</v>
      </c>
      <c r="E766" s="219" t="s">
        <v>22</v>
      </c>
      <c r="F766" s="220" t="s">
        <v>1015</v>
      </c>
      <c r="G766" s="218"/>
      <c r="H766" s="221">
        <v>1.08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161</v>
      </c>
      <c r="AU766" s="227" t="s">
        <v>87</v>
      </c>
      <c r="AV766" s="12" t="s">
        <v>87</v>
      </c>
      <c r="AW766" s="12" t="s">
        <v>42</v>
      </c>
      <c r="AX766" s="12" t="s">
        <v>78</v>
      </c>
      <c r="AY766" s="227" t="s">
        <v>152</v>
      </c>
    </row>
    <row r="767" spans="2:65" s="13" customFormat="1">
      <c r="B767" s="228"/>
      <c r="C767" s="229"/>
      <c r="D767" s="230" t="s">
        <v>161</v>
      </c>
      <c r="E767" s="231" t="s">
        <v>22</v>
      </c>
      <c r="F767" s="232" t="s">
        <v>171</v>
      </c>
      <c r="G767" s="229"/>
      <c r="H767" s="233">
        <v>47.88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161</v>
      </c>
      <c r="AU767" s="239" t="s">
        <v>87</v>
      </c>
      <c r="AV767" s="13" t="s">
        <v>159</v>
      </c>
      <c r="AW767" s="13" t="s">
        <v>42</v>
      </c>
      <c r="AX767" s="13" t="s">
        <v>24</v>
      </c>
      <c r="AY767" s="239" t="s">
        <v>152</v>
      </c>
    </row>
    <row r="768" spans="2:65" s="1" customFormat="1" ht="22.5" customHeight="1">
      <c r="B768" s="41"/>
      <c r="C768" s="257" t="s">
        <v>1016</v>
      </c>
      <c r="D768" s="257" t="s">
        <v>293</v>
      </c>
      <c r="E768" s="258" t="s">
        <v>1017</v>
      </c>
      <c r="F768" s="259" t="s">
        <v>1018</v>
      </c>
      <c r="G768" s="260" t="s">
        <v>157</v>
      </c>
      <c r="H768" s="261">
        <v>47.88</v>
      </c>
      <c r="I768" s="262"/>
      <c r="J768" s="263">
        <f>ROUND(I768*H768,2)</f>
        <v>0</v>
      </c>
      <c r="K768" s="259" t="s">
        <v>22</v>
      </c>
      <c r="L768" s="264"/>
      <c r="M768" s="265" t="s">
        <v>22</v>
      </c>
      <c r="N768" s="266" t="s">
        <v>49</v>
      </c>
      <c r="O768" s="42"/>
      <c r="P768" s="202">
        <f>O768*H768</f>
        <v>0</v>
      </c>
      <c r="Q768" s="202">
        <v>0</v>
      </c>
      <c r="R768" s="202">
        <f>Q768*H768</f>
        <v>0</v>
      </c>
      <c r="S768" s="202">
        <v>0</v>
      </c>
      <c r="T768" s="203">
        <f>S768*H768</f>
        <v>0</v>
      </c>
      <c r="AR768" s="24" t="s">
        <v>382</v>
      </c>
      <c r="AT768" s="24" t="s">
        <v>293</v>
      </c>
      <c r="AU768" s="24" t="s">
        <v>87</v>
      </c>
      <c r="AY768" s="24" t="s">
        <v>152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24" t="s">
        <v>24</v>
      </c>
      <c r="BK768" s="204">
        <f>ROUND(I768*H768,2)</f>
        <v>0</v>
      </c>
      <c r="BL768" s="24" t="s">
        <v>285</v>
      </c>
      <c r="BM768" s="24" t="s">
        <v>1019</v>
      </c>
    </row>
    <row r="769" spans="2:65" s="11" customFormat="1">
      <c r="B769" s="205"/>
      <c r="C769" s="206"/>
      <c r="D769" s="207" t="s">
        <v>161</v>
      </c>
      <c r="E769" s="208" t="s">
        <v>22</v>
      </c>
      <c r="F769" s="209" t="s">
        <v>1006</v>
      </c>
      <c r="G769" s="206"/>
      <c r="H769" s="210" t="s">
        <v>22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161</v>
      </c>
      <c r="AU769" s="216" t="s">
        <v>87</v>
      </c>
      <c r="AV769" s="11" t="s">
        <v>24</v>
      </c>
      <c r="AW769" s="11" t="s">
        <v>42</v>
      </c>
      <c r="AX769" s="11" t="s">
        <v>78</v>
      </c>
      <c r="AY769" s="216" t="s">
        <v>152</v>
      </c>
    </row>
    <row r="770" spans="2:65" s="12" customFormat="1">
      <c r="B770" s="217"/>
      <c r="C770" s="218"/>
      <c r="D770" s="207" t="s">
        <v>161</v>
      </c>
      <c r="E770" s="219" t="s">
        <v>22</v>
      </c>
      <c r="F770" s="220" t="s">
        <v>1007</v>
      </c>
      <c r="G770" s="218"/>
      <c r="H770" s="221">
        <v>22.05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161</v>
      </c>
      <c r="AU770" s="227" t="s">
        <v>87</v>
      </c>
      <c r="AV770" s="12" t="s">
        <v>87</v>
      </c>
      <c r="AW770" s="12" t="s">
        <v>42</v>
      </c>
      <c r="AX770" s="12" t="s">
        <v>78</v>
      </c>
      <c r="AY770" s="227" t="s">
        <v>152</v>
      </c>
    </row>
    <row r="771" spans="2:65" s="11" customFormat="1">
      <c r="B771" s="205"/>
      <c r="C771" s="206"/>
      <c r="D771" s="207" t="s">
        <v>161</v>
      </c>
      <c r="E771" s="208" t="s">
        <v>22</v>
      </c>
      <c r="F771" s="209" t="s">
        <v>1008</v>
      </c>
      <c r="G771" s="206"/>
      <c r="H771" s="210" t="s">
        <v>22</v>
      </c>
      <c r="I771" s="211"/>
      <c r="J771" s="206"/>
      <c r="K771" s="206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161</v>
      </c>
      <c r="AU771" s="216" t="s">
        <v>87</v>
      </c>
      <c r="AV771" s="11" t="s">
        <v>24</v>
      </c>
      <c r="AW771" s="11" t="s">
        <v>42</v>
      </c>
      <c r="AX771" s="11" t="s">
        <v>78</v>
      </c>
      <c r="AY771" s="216" t="s">
        <v>152</v>
      </c>
    </row>
    <row r="772" spans="2:65" s="12" customFormat="1">
      <c r="B772" s="217"/>
      <c r="C772" s="218"/>
      <c r="D772" s="207" t="s">
        <v>161</v>
      </c>
      <c r="E772" s="219" t="s">
        <v>22</v>
      </c>
      <c r="F772" s="220" t="s">
        <v>1009</v>
      </c>
      <c r="G772" s="218"/>
      <c r="H772" s="221">
        <v>12.15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161</v>
      </c>
      <c r="AU772" s="227" t="s">
        <v>87</v>
      </c>
      <c r="AV772" s="12" t="s">
        <v>87</v>
      </c>
      <c r="AW772" s="12" t="s">
        <v>42</v>
      </c>
      <c r="AX772" s="12" t="s">
        <v>78</v>
      </c>
      <c r="AY772" s="227" t="s">
        <v>152</v>
      </c>
    </row>
    <row r="773" spans="2:65" s="11" customFormat="1">
      <c r="B773" s="205"/>
      <c r="C773" s="206"/>
      <c r="D773" s="207" t="s">
        <v>161</v>
      </c>
      <c r="E773" s="208" t="s">
        <v>22</v>
      </c>
      <c r="F773" s="209" t="s">
        <v>1010</v>
      </c>
      <c r="G773" s="206"/>
      <c r="H773" s="210" t="s">
        <v>22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161</v>
      </c>
      <c r="AU773" s="216" t="s">
        <v>87</v>
      </c>
      <c r="AV773" s="11" t="s">
        <v>24</v>
      </c>
      <c r="AW773" s="11" t="s">
        <v>42</v>
      </c>
      <c r="AX773" s="11" t="s">
        <v>78</v>
      </c>
      <c r="AY773" s="216" t="s">
        <v>152</v>
      </c>
    </row>
    <row r="774" spans="2:65" s="12" customFormat="1">
      <c r="B774" s="217"/>
      <c r="C774" s="218"/>
      <c r="D774" s="207" t="s">
        <v>161</v>
      </c>
      <c r="E774" s="219" t="s">
        <v>22</v>
      </c>
      <c r="F774" s="220" t="s">
        <v>1011</v>
      </c>
      <c r="G774" s="218"/>
      <c r="H774" s="221">
        <v>7.56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161</v>
      </c>
      <c r="AU774" s="227" t="s">
        <v>87</v>
      </c>
      <c r="AV774" s="12" t="s">
        <v>87</v>
      </c>
      <c r="AW774" s="12" t="s">
        <v>42</v>
      </c>
      <c r="AX774" s="12" t="s">
        <v>78</v>
      </c>
      <c r="AY774" s="227" t="s">
        <v>152</v>
      </c>
    </row>
    <row r="775" spans="2:65" s="11" customFormat="1">
      <c r="B775" s="205"/>
      <c r="C775" s="206"/>
      <c r="D775" s="207" t="s">
        <v>161</v>
      </c>
      <c r="E775" s="208" t="s">
        <v>22</v>
      </c>
      <c r="F775" s="209" t="s">
        <v>1012</v>
      </c>
      <c r="G775" s="206"/>
      <c r="H775" s="210" t="s">
        <v>22</v>
      </c>
      <c r="I775" s="211"/>
      <c r="J775" s="206"/>
      <c r="K775" s="206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161</v>
      </c>
      <c r="AU775" s="216" t="s">
        <v>87</v>
      </c>
      <c r="AV775" s="11" t="s">
        <v>24</v>
      </c>
      <c r="AW775" s="11" t="s">
        <v>42</v>
      </c>
      <c r="AX775" s="11" t="s">
        <v>78</v>
      </c>
      <c r="AY775" s="216" t="s">
        <v>152</v>
      </c>
    </row>
    <row r="776" spans="2:65" s="12" customFormat="1">
      <c r="B776" s="217"/>
      <c r="C776" s="218"/>
      <c r="D776" s="207" t="s">
        <v>161</v>
      </c>
      <c r="E776" s="219" t="s">
        <v>22</v>
      </c>
      <c r="F776" s="220" t="s">
        <v>1013</v>
      </c>
      <c r="G776" s="218"/>
      <c r="H776" s="221">
        <v>5.04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161</v>
      </c>
      <c r="AU776" s="227" t="s">
        <v>87</v>
      </c>
      <c r="AV776" s="12" t="s">
        <v>87</v>
      </c>
      <c r="AW776" s="12" t="s">
        <v>42</v>
      </c>
      <c r="AX776" s="12" t="s">
        <v>78</v>
      </c>
      <c r="AY776" s="227" t="s">
        <v>152</v>
      </c>
    </row>
    <row r="777" spans="2:65" s="11" customFormat="1">
      <c r="B777" s="205"/>
      <c r="C777" s="206"/>
      <c r="D777" s="207" t="s">
        <v>161</v>
      </c>
      <c r="E777" s="208" t="s">
        <v>22</v>
      </c>
      <c r="F777" s="209" t="s">
        <v>1014</v>
      </c>
      <c r="G777" s="206"/>
      <c r="H777" s="210" t="s">
        <v>22</v>
      </c>
      <c r="I777" s="211"/>
      <c r="J777" s="206"/>
      <c r="K777" s="206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161</v>
      </c>
      <c r="AU777" s="216" t="s">
        <v>87</v>
      </c>
      <c r="AV777" s="11" t="s">
        <v>24</v>
      </c>
      <c r="AW777" s="11" t="s">
        <v>42</v>
      </c>
      <c r="AX777" s="11" t="s">
        <v>78</v>
      </c>
      <c r="AY777" s="216" t="s">
        <v>152</v>
      </c>
    </row>
    <row r="778" spans="2:65" s="12" customFormat="1">
      <c r="B778" s="217"/>
      <c r="C778" s="218"/>
      <c r="D778" s="207" t="s">
        <v>161</v>
      </c>
      <c r="E778" s="219" t="s">
        <v>22</v>
      </c>
      <c r="F778" s="220" t="s">
        <v>1015</v>
      </c>
      <c r="G778" s="218"/>
      <c r="H778" s="221">
        <v>1.08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161</v>
      </c>
      <c r="AU778" s="227" t="s">
        <v>87</v>
      </c>
      <c r="AV778" s="12" t="s">
        <v>87</v>
      </c>
      <c r="AW778" s="12" t="s">
        <v>42</v>
      </c>
      <c r="AX778" s="12" t="s">
        <v>78</v>
      </c>
      <c r="AY778" s="227" t="s">
        <v>152</v>
      </c>
    </row>
    <row r="779" spans="2:65" s="13" customFormat="1">
      <c r="B779" s="228"/>
      <c r="C779" s="229"/>
      <c r="D779" s="230" t="s">
        <v>161</v>
      </c>
      <c r="E779" s="231" t="s">
        <v>22</v>
      </c>
      <c r="F779" s="232" t="s">
        <v>171</v>
      </c>
      <c r="G779" s="229"/>
      <c r="H779" s="233">
        <v>47.88</v>
      </c>
      <c r="I779" s="234"/>
      <c r="J779" s="229"/>
      <c r="K779" s="229"/>
      <c r="L779" s="235"/>
      <c r="M779" s="236"/>
      <c r="N779" s="237"/>
      <c r="O779" s="237"/>
      <c r="P779" s="237"/>
      <c r="Q779" s="237"/>
      <c r="R779" s="237"/>
      <c r="S779" s="237"/>
      <c r="T779" s="238"/>
      <c r="AT779" s="239" t="s">
        <v>161</v>
      </c>
      <c r="AU779" s="239" t="s">
        <v>87</v>
      </c>
      <c r="AV779" s="13" t="s">
        <v>159</v>
      </c>
      <c r="AW779" s="13" t="s">
        <v>42</v>
      </c>
      <c r="AX779" s="13" t="s">
        <v>24</v>
      </c>
      <c r="AY779" s="239" t="s">
        <v>152</v>
      </c>
    </row>
    <row r="780" spans="2:65" s="1" customFormat="1" ht="22.5" customHeight="1">
      <c r="B780" s="41"/>
      <c r="C780" s="193" t="s">
        <v>1020</v>
      </c>
      <c r="D780" s="193" t="s">
        <v>154</v>
      </c>
      <c r="E780" s="194" t="s">
        <v>1021</v>
      </c>
      <c r="F780" s="195" t="s">
        <v>1022</v>
      </c>
      <c r="G780" s="196" t="s">
        <v>207</v>
      </c>
      <c r="H780" s="197">
        <v>12</v>
      </c>
      <c r="I780" s="198"/>
      <c r="J780" s="199">
        <f>ROUND(I780*H780,2)</f>
        <v>0</v>
      </c>
      <c r="K780" s="195" t="s">
        <v>158</v>
      </c>
      <c r="L780" s="61"/>
      <c r="M780" s="200" t="s">
        <v>22</v>
      </c>
      <c r="N780" s="201" t="s">
        <v>49</v>
      </c>
      <c r="O780" s="42"/>
      <c r="P780" s="202">
        <f>O780*H780</f>
        <v>0</v>
      </c>
      <c r="Q780" s="202">
        <v>0</v>
      </c>
      <c r="R780" s="202">
        <f>Q780*H780</f>
        <v>0</v>
      </c>
      <c r="S780" s="202">
        <v>3.0000000000000001E-3</v>
      </c>
      <c r="T780" s="203">
        <f>S780*H780</f>
        <v>3.6000000000000004E-2</v>
      </c>
      <c r="AR780" s="24" t="s">
        <v>285</v>
      </c>
      <c r="AT780" s="24" t="s">
        <v>154</v>
      </c>
      <c r="AU780" s="24" t="s">
        <v>87</v>
      </c>
      <c r="AY780" s="24" t="s">
        <v>152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24" t="s">
        <v>24</v>
      </c>
      <c r="BK780" s="204">
        <f>ROUND(I780*H780,2)</f>
        <v>0</v>
      </c>
      <c r="BL780" s="24" t="s">
        <v>285</v>
      </c>
      <c r="BM780" s="24" t="s">
        <v>1023</v>
      </c>
    </row>
    <row r="781" spans="2:65" s="1" customFormat="1" ht="31.5" customHeight="1">
      <c r="B781" s="41"/>
      <c r="C781" s="193" t="s">
        <v>1024</v>
      </c>
      <c r="D781" s="193" t="s">
        <v>154</v>
      </c>
      <c r="E781" s="194" t="s">
        <v>1025</v>
      </c>
      <c r="F781" s="195" t="s">
        <v>1026</v>
      </c>
      <c r="G781" s="196" t="s">
        <v>207</v>
      </c>
      <c r="H781" s="197">
        <v>109</v>
      </c>
      <c r="I781" s="198"/>
      <c r="J781" s="199">
        <f>ROUND(I781*H781,2)</f>
        <v>0</v>
      </c>
      <c r="K781" s="195" t="s">
        <v>158</v>
      </c>
      <c r="L781" s="61"/>
      <c r="M781" s="200" t="s">
        <v>22</v>
      </c>
      <c r="N781" s="201" t="s">
        <v>49</v>
      </c>
      <c r="O781" s="42"/>
      <c r="P781" s="202">
        <f>O781*H781</f>
        <v>0</v>
      </c>
      <c r="Q781" s="202">
        <v>0</v>
      </c>
      <c r="R781" s="202">
        <f>Q781*H781</f>
        <v>0</v>
      </c>
      <c r="S781" s="202">
        <v>5.0000000000000001E-3</v>
      </c>
      <c r="T781" s="203">
        <f>S781*H781</f>
        <v>0.54500000000000004</v>
      </c>
      <c r="AR781" s="24" t="s">
        <v>285</v>
      </c>
      <c r="AT781" s="24" t="s">
        <v>154</v>
      </c>
      <c r="AU781" s="24" t="s">
        <v>87</v>
      </c>
      <c r="AY781" s="24" t="s">
        <v>152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24" t="s">
        <v>24</v>
      </c>
      <c r="BK781" s="204">
        <f>ROUND(I781*H781,2)</f>
        <v>0</v>
      </c>
      <c r="BL781" s="24" t="s">
        <v>285</v>
      </c>
      <c r="BM781" s="24" t="s">
        <v>1027</v>
      </c>
    </row>
    <row r="782" spans="2:65" s="12" customFormat="1">
      <c r="B782" s="217"/>
      <c r="C782" s="218"/>
      <c r="D782" s="207" t="s">
        <v>161</v>
      </c>
      <c r="E782" s="219" t="s">
        <v>22</v>
      </c>
      <c r="F782" s="220" t="s">
        <v>1028</v>
      </c>
      <c r="G782" s="218"/>
      <c r="H782" s="221">
        <v>109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161</v>
      </c>
      <c r="AU782" s="227" t="s">
        <v>87</v>
      </c>
      <c r="AV782" s="12" t="s">
        <v>87</v>
      </c>
      <c r="AW782" s="12" t="s">
        <v>42</v>
      </c>
      <c r="AX782" s="12" t="s">
        <v>78</v>
      </c>
      <c r="AY782" s="227" t="s">
        <v>152</v>
      </c>
    </row>
    <row r="783" spans="2:65" s="13" customFormat="1">
      <c r="B783" s="228"/>
      <c r="C783" s="229"/>
      <c r="D783" s="230" t="s">
        <v>161</v>
      </c>
      <c r="E783" s="231" t="s">
        <v>22</v>
      </c>
      <c r="F783" s="232" t="s">
        <v>171</v>
      </c>
      <c r="G783" s="229"/>
      <c r="H783" s="233">
        <v>109</v>
      </c>
      <c r="I783" s="234"/>
      <c r="J783" s="229"/>
      <c r="K783" s="229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161</v>
      </c>
      <c r="AU783" s="239" t="s">
        <v>87</v>
      </c>
      <c r="AV783" s="13" t="s">
        <v>159</v>
      </c>
      <c r="AW783" s="13" t="s">
        <v>42</v>
      </c>
      <c r="AX783" s="13" t="s">
        <v>24</v>
      </c>
      <c r="AY783" s="239" t="s">
        <v>152</v>
      </c>
    </row>
    <row r="784" spans="2:65" s="1" customFormat="1" ht="22.5" customHeight="1">
      <c r="B784" s="41"/>
      <c r="C784" s="193" t="s">
        <v>1029</v>
      </c>
      <c r="D784" s="193" t="s">
        <v>154</v>
      </c>
      <c r="E784" s="194" t="s">
        <v>1030</v>
      </c>
      <c r="F784" s="195" t="s">
        <v>1031</v>
      </c>
      <c r="G784" s="196" t="s">
        <v>157</v>
      </c>
      <c r="H784" s="197">
        <v>62.01</v>
      </c>
      <c r="I784" s="198"/>
      <c r="J784" s="199">
        <f>ROUND(I784*H784,2)</f>
        <v>0</v>
      </c>
      <c r="K784" s="195" t="s">
        <v>158</v>
      </c>
      <c r="L784" s="61"/>
      <c r="M784" s="200" t="s">
        <v>22</v>
      </c>
      <c r="N784" s="201" t="s">
        <v>49</v>
      </c>
      <c r="O784" s="42"/>
      <c r="P784" s="202">
        <f>O784*H784</f>
        <v>0</v>
      </c>
      <c r="Q784" s="202">
        <v>2.5000000000000001E-4</v>
      </c>
      <c r="R784" s="202">
        <f>Q784*H784</f>
        <v>1.5502500000000001E-2</v>
      </c>
      <c r="S784" s="202">
        <v>0</v>
      </c>
      <c r="T784" s="203">
        <f>S784*H784</f>
        <v>0</v>
      </c>
      <c r="AR784" s="24" t="s">
        <v>285</v>
      </c>
      <c r="AT784" s="24" t="s">
        <v>154</v>
      </c>
      <c r="AU784" s="24" t="s">
        <v>87</v>
      </c>
      <c r="AY784" s="24" t="s">
        <v>152</v>
      </c>
      <c r="BE784" s="204">
        <f>IF(N784="základní",J784,0)</f>
        <v>0</v>
      </c>
      <c r="BF784" s="204">
        <f>IF(N784="snížená",J784,0)</f>
        <v>0</v>
      </c>
      <c r="BG784" s="204">
        <f>IF(N784="zákl. přenesená",J784,0)</f>
        <v>0</v>
      </c>
      <c r="BH784" s="204">
        <f>IF(N784="sníž. přenesená",J784,0)</f>
        <v>0</v>
      </c>
      <c r="BI784" s="204">
        <f>IF(N784="nulová",J784,0)</f>
        <v>0</v>
      </c>
      <c r="BJ784" s="24" t="s">
        <v>24</v>
      </c>
      <c r="BK784" s="204">
        <f>ROUND(I784*H784,2)</f>
        <v>0</v>
      </c>
      <c r="BL784" s="24" t="s">
        <v>285</v>
      </c>
      <c r="BM784" s="24" t="s">
        <v>1032</v>
      </c>
    </row>
    <row r="785" spans="2:65" s="11" customFormat="1">
      <c r="B785" s="205"/>
      <c r="C785" s="206"/>
      <c r="D785" s="207" t="s">
        <v>161</v>
      </c>
      <c r="E785" s="208" t="s">
        <v>22</v>
      </c>
      <c r="F785" s="209" t="s">
        <v>166</v>
      </c>
      <c r="G785" s="206"/>
      <c r="H785" s="210" t="s">
        <v>22</v>
      </c>
      <c r="I785" s="211"/>
      <c r="J785" s="206"/>
      <c r="K785" s="206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161</v>
      </c>
      <c r="AU785" s="216" t="s">
        <v>87</v>
      </c>
      <c r="AV785" s="11" t="s">
        <v>24</v>
      </c>
      <c r="AW785" s="11" t="s">
        <v>42</v>
      </c>
      <c r="AX785" s="11" t="s">
        <v>78</v>
      </c>
      <c r="AY785" s="216" t="s">
        <v>152</v>
      </c>
    </row>
    <row r="786" spans="2:65" s="12" customFormat="1">
      <c r="B786" s="217"/>
      <c r="C786" s="218"/>
      <c r="D786" s="207" t="s">
        <v>161</v>
      </c>
      <c r="E786" s="219" t="s">
        <v>22</v>
      </c>
      <c r="F786" s="220" t="s">
        <v>610</v>
      </c>
      <c r="G786" s="218"/>
      <c r="H786" s="221">
        <v>18.899999999999999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161</v>
      </c>
      <c r="AU786" s="227" t="s">
        <v>87</v>
      </c>
      <c r="AV786" s="12" t="s">
        <v>87</v>
      </c>
      <c r="AW786" s="12" t="s">
        <v>42</v>
      </c>
      <c r="AX786" s="12" t="s">
        <v>78</v>
      </c>
      <c r="AY786" s="227" t="s">
        <v>152</v>
      </c>
    </row>
    <row r="787" spans="2:65" s="11" customFormat="1">
      <c r="B787" s="205"/>
      <c r="C787" s="206"/>
      <c r="D787" s="207" t="s">
        <v>161</v>
      </c>
      <c r="E787" s="208" t="s">
        <v>22</v>
      </c>
      <c r="F787" s="209" t="s">
        <v>164</v>
      </c>
      <c r="G787" s="206"/>
      <c r="H787" s="210" t="s">
        <v>22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161</v>
      </c>
      <c r="AU787" s="216" t="s">
        <v>87</v>
      </c>
      <c r="AV787" s="11" t="s">
        <v>24</v>
      </c>
      <c r="AW787" s="11" t="s">
        <v>42</v>
      </c>
      <c r="AX787" s="11" t="s">
        <v>78</v>
      </c>
      <c r="AY787" s="216" t="s">
        <v>152</v>
      </c>
    </row>
    <row r="788" spans="2:65" s="12" customFormat="1">
      <c r="B788" s="217"/>
      <c r="C788" s="218"/>
      <c r="D788" s="207" t="s">
        <v>161</v>
      </c>
      <c r="E788" s="219" t="s">
        <v>22</v>
      </c>
      <c r="F788" s="220" t="s">
        <v>611</v>
      </c>
      <c r="G788" s="218"/>
      <c r="H788" s="221">
        <v>3.78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161</v>
      </c>
      <c r="AU788" s="227" t="s">
        <v>87</v>
      </c>
      <c r="AV788" s="12" t="s">
        <v>87</v>
      </c>
      <c r="AW788" s="12" t="s">
        <v>42</v>
      </c>
      <c r="AX788" s="12" t="s">
        <v>78</v>
      </c>
      <c r="AY788" s="227" t="s">
        <v>152</v>
      </c>
    </row>
    <row r="789" spans="2:65" s="11" customFormat="1">
      <c r="B789" s="205"/>
      <c r="C789" s="206"/>
      <c r="D789" s="207" t="s">
        <v>161</v>
      </c>
      <c r="E789" s="208" t="s">
        <v>22</v>
      </c>
      <c r="F789" s="209" t="s">
        <v>162</v>
      </c>
      <c r="G789" s="206"/>
      <c r="H789" s="210" t="s">
        <v>22</v>
      </c>
      <c r="I789" s="211"/>
      <c r="J789" s="206"/>
      <c r="K789" s="206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161</v>
      </c>
      <c r="AU789" s="216" t="s">
        <v>87</v>
      </c>
      <c r="AV789" s="11" t="s">
        <v>24</v>
      </c>
      <c r="AW789" s="11" t="s">
        <v>42</v>
      </c>
      <c r="AX789" s="11" t="s">
        <v>78</v>
      </c>
      <c r="AY789" s="216" t="s">
        <v>152</v>
      </c>
    </row>
    <row r="790" spans="2:65" s="12" customFormat="1">
      <c r="B790" s="217"/>
      <c r="C790" s="218"/>
      <c r="D790" s="207" t="s">
        <v>161</v>
      </c>
      <c r="E790" s="219" t="s">
        <v>22</v>
      </c>
      <c r="F790" s="220" t="s">
        <v>612</v>
      </c>
      <c r="G790" s="218"/>
      <c r="H790" s="221">
        <v>15.12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161</v>
      </c>
      <c r="AU790" s="227" t="s">
        <v>87</v>
      </c>
      <c r="AV790" s="12" t="s">
        <v>87</v>
      </c>
      <c r="AW790" s="12" t="s">
        <v>42</v>
      </c>
      <c r="AX790" s="12" t="s">
        <v>78</v>
      </c>
      <c r="AY790" s="227" t="s">
        <v>152</v>
      </c>
    </row>
    <row r="791" spans="2:65" s="12" customFormat="1">
      <c r="B791" s="217"/>
      <c r="C791" s="218"/>
      <c r="D791" s="207" t="s">
        <v>161</v>
      </c>
      <c r="E791" s="219" t="s">
        <v>22</v>
      </c>
      <c r="F791" s="220" t="s">
        <v>613</v>
      </c>
      <c r="G791" s="218"/>
      <c r="H791" s="221">
        <v>4.32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161</v>
      </c>
      <c r="AU791" s="227" t="s">
        <v>87</v>
      </c>
      <c r="AV791" s="12" t="s">
        <v>87</v>
      </c>
      <c r="AW791" s="12" t="s">
        <v>42</v>
      </c>
      <c r="AX791" s="12" t="s">
        <v>78</v>
      </c>
      <c r="AY791" s="227" t="s">
        <v>152</v>
      </c>
    </row>
    <row r="792" spans="2:65" s="12" customFormat="1">
      <c r="B792" s="217"/>
      <c r="C792" s="218"/>
      <c r="D792" s="207" t="s">
        <v>161</v>
      </c>
      <c r="E792" s="219" t="s">
        <v>22</v>
      </c>
      <c r="F792" s="220" t="s">
        <v>614</v>
      </c>
      <c r="G792" s="218"/>
      <c r="H792" s="221">
        <v>11.52</v>
      </c>
      <c r="I792" s="222"/>
      <c r="J792" s="218"/>
      <c r="K792" s="218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161</v>
      </c>
      <c r="AU792" s="227" t="s">
        <v>87</v>
      </c>
      <c r="AV792" s="12" t="s">
        <v>87</v>
      </c>
      <c r="AW792" s="12" t="s">
        <v>42</v>
      </c>
      <c r="AX792" s="12" t="s">
        <v>78</v>
      </c>
      <c r="AY792" s="227" t="s">
        <v>152</v>
      </c>
    </row>
    <row r="793" spans="2:65" s="12" customFormat="1">
      <c r="B793" s="217"/>
      <c r="C793" s="218"/>
      <c r="D793" s="207" t="s">
        <v>161</v>
      </c>
      <c r="E793" s="219" t="s">
        <v>22</v>
      </c>
      <c r="F793" s="220" t="s">
        <v>615</v>
      </c>
      <c r="G793" s="218"/>
      <c r="H793" s="221">
        <v>2.7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161</v>
      </c>
      <c r="AU793" s="227" t="s">
        <v>87</v>
      </c>
      <c r="AV793" s="12" t="s">
        <v>87</v>
      </c>
      <c r="AW793" s="12" t="s">
        <v>42</v>
      </c>
      <c r="AX793" s="12" t="s">
        <v>78</v>
      </c>
      <c r="AY793" s="227" t="s">
        <v>152</v>
      </c>
    </row>
    <row r="794" spans="2:65" s="12" customFormat="1">
      <c r="B794" s="217"/>
      <c r="C794" s="218"/>
      <c r="D794" s="207" t="s">
        <v>161</v>
      </c>
      <c r="E794" s="219" t="s">
        <v>22</v>
      </c>
      <c r="F794" s="220" t="s">
        <v>616</v>
      </c>
      <c r="G794" s="218"/>
      <c r="H794" s="221">
        <v>5.67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161</v>
      </c>
      <c r="AU794" s="227" t="s">
        <v>87</v>
      </c>
      <c r="AV794" s="12" t="s">
        <v>87</v>
      </c>
      <c r="AW794" s="12" t="s">
        <v>42</v>
      </c>
      <c r="AX794" s="12" t="s">
        <v>78</v>
      </c>
      <c r="AY794" s="227" t="s">
        <v>152</v>
      </c>
    </row>
    <row r="795" spans="2:65" s="14" customFormat="1">
      <c r="B795" s="243"/>
      <c r="C795" s="244"/>
      <c r="D795" s="230" t="s">
        <v>161</v>
      </c>
      <c r="E795" s="267" t="s">
        <v>22</v>
      </c>
      <c r="F795" s="268" t="s">
        <v>257</v>
      </c>
      <c r="G795" s="244"/>
      <c r="H795" s="269">
        <v>62.01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AT795" s="253" t="s">
        <v>161</v>
      </c>
      <c r="AU795" s="253" t="s">
        <v>87</v>
      </c>
      <c r="AV795" s="14" t="s">
        <v>176</v>
      </c>
      <c r="AW795" s="14" t="s">
        <v>42</v>
      </c>
      <c r="AX795" s="14" t="s">
        <v>24</v>
      </c>
      <c r="AY795" s="253" t="s">
        <v>152</v>
      </c>
    </row>
    <row r="796" spans="2:65" s="1" customFormat="1" ht="22.5" customHeight="1">
      <c r="B796" s="41"/>
      <c r="C796" s="257" t="s">
        <v>1033</v>
      </c>
      <c r="D796" s="257" t="s">
        <v>293</v>
      </c>
      <c r="E796" s="258" t="s">
        <v>1034</v>
      </c>
      <c r="F796" s="259" t="s">
        <v>1035</v>
      </c>
      <c r="G796" s="260" t="s">
        <v>207</v>
      </c>
      <c r="H796" s="261">
        <v>8</v>
      </c>
      <c r="I796" s="262"/>
      <c r="J796" s="263">
        <f>ROUND(I796*H796,2)</f>
        <v>0</v>
      </c>
      <c r="K796" s="259" t="s">
        <v>158</v>
      </c>
      <c r="L796" s="264"/>
      <c r="M796" s="265" t="s">
        <v>22</v>
      </c>
      <c r="N796" s="266" t="s">
        <v>49</v>
      </c>
      <c r="O796" s="42"/>
      <c r="P796" s="202">
        <f>O796*H796</f>
        <v>0</v>
      </c>
      <c r="Q796" s="202">
        <v>2.4899999999999999E-2</v>
      </c>
      <c r="R796" s="202">
        <f>Q796*H796</f>
        <v>0.19919999999999999</v>
      </c>
      <c r="S796" s="202">
        <v>0</v>
      </c>
      <c r="T796" s="203">
        <f>S796*H796</f>
        <v>0</v>
      </c>
      <c r="AR796" s="24" t="s">
        <v>382</v>
      </c>
      <c r="AT796" s="24" t="s">
        <v>293</v>
      </c>
      <c r="AU796" s="24" t="s">
        <v>87</v>
      </c>
      <c r="AY796" s="24" t="s">
        <v>152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24" t="s">
        <v>24</v>
      </c>
      <c r="BK796" s="204">
        <f>ROUND(I796*H796,2)</f>
        <v>0</v>
      </c>
      <c r="BL796" s="24" t="s">
        <v>285</v>
      </c>
      <c r="BM796" s="24" t="s">
        <v>1036</v>
      </c>
    </row>
    <row r="797" spans="2:65" s="1" customFormat="1" ht="22.5" customHeight="1">
      <c r="B797" s="41"/>
      <c r="C797" s="257" t="s">
        <v>1037</v>
      </c>
      <c r="D797" s="257" t="s">
        <v>293</v>
      </c>
      <c r="E797" s="258" t="s">
        <v>1038</v>
      </c>
      <c r="F797" s="259" t="s">
        <v>1039</v>
      </c>
      <c r="G797" s="260" t="s">
        <v>207</v>
      </c>
      <c r="H797" s="261">
        <v>4</v>
      </c>
      <c r="I797" s="262"/>
      <c r="J797" s="263">
        <f>ROUND(I797*H797,2)</f>
        <v>0</v>
      </c>
      <c r="K797" s="259" t="s">
        <v>158</v>
      </c>
      <c r="L797" s="264"/>
      <c r="M797" s="265" t="s">
        <v>22</v>
      </c>
      <c r="N797" s="266" t="s">
        <v>49</v>
      </c>
      <c r="O797" s="42"/>
      <c r="P797" s="202">
        <f>O797*H797</f>
        <v>0</v>
      </c>
      <c r="Q797" s="202">
        <v>1.8700000000000001E-2</v>
      </c>
      <c r="R797" s="202">
        <f>Q797*H797</f>
        <v>7.4800000000000005E-2</v>
      </c>
      <c r="S797" s="202">
        <v>0</v>
      </c>
      <c r="T797" s="203">
        <f>S797*H797</f>
        <v>0</v>
      </c>
      <c r="AR797" s="24" t="s">
        <v>382</v>
      </c>
      <c r="AT797" s="24" t="s">
        <v>293</v>
      </c>
      <c r="AU797" s="24" t="s">
        <v>87</v>
      </c>
      <c r="AY797" s="24" t="s">
        <v>152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24" t="s">
        <v>24</v>
      </c>
      <c r="BK797" s="204">
        <f>ROUND(I797*H797,2)</f>
        <v>0</v>
      </c>
      <c r="BL797" s="24" t="s">
        <v>285</v>
      </c>
      <c r="BM797" s="24" t="s">
        <v>1040</v>
      </c>
    </row>
    <row r="798" spans="2:65" s="12" customFormat="1">
      <c r="B798" s="217"/>
      <c r="C798" s="218"/>
      <c r="D798" s="230" t="s">
        <v>161</v>
      </c>
      <c r="E798" s="240" t="s">
        <v>22</v>
      </c>
      <c r="F798" s="241" t="s">
        <v>1041</v>
      </c>
      <c r="G798" s="218"/>
      <c r="H798" s="242">
        <v>4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161</v>
      </c>
      <c r="AU798" s="227" t="s">
        <v>87</v>
      </c>
      <c r="AV798" s="12" t="s">
        <v>87</v>
      </c>
      <c r="AW798" s="12" t="s">
        <v>42</v>
      </c>
      <c r="AX798" s="12" t="s">
        <v>24</v>
      </c>
      <c r="AY798" s="227" t="s">
        <v>152</v>
      </c>
    </row>
    <row r="799" spans="2:65" s="1" customFormat="1" ht="22.5" customHeight="1">
      <c r="B799" s="41"/>
      <c r="C799" s="257" t="s">
        <v>1042</v>
      </c>
      <c r="D799" s="257" t="s">
        <v>293</v>
      </c>
      <c r="E799" s="258" t="s">
        <v>1043</v>
      </c>
      <c r="F799" s="259" t="s">
        <v>1044</v>
      </c>
      <c r="G799" s="260" t="s">
        <v>207</v>
      </c>
      <c r="H799" s="261">
        <v>16</v>
      </c>
      <c r="I799" s="262"/>
      <c r="J799" s="263">
        <f>ROUND(I799*H799,2)</f>
        <v>0</v>
      </c>
      <c r="K799" s="259" t="s">
        <v>158</v>
      </c>
      <c r="L799" s="264"/>
      <c r="M799" s="265" t="s">
        <v>22</v>
      </c>
      <c r="N799" s="266" t="s">
        <v>49</v>
      </c>
      <c r="O799" s="42"/>
      <c r="P799" s="202">
        <f>O799*H799</f>
        <v>0</v>
      </c>
      <c r="Q799" s="202">
        <v>3.1099999999999999E-2</v>
      </c>
      <c r="R799" s="202">
        <f>Q799*H799</f>
        <v>0.49759999999999999</v>
      </c>
      <c r="S799" s="202">
        <v>0</v>
      </c>
      <c r="T799" s="203">
        <f>S799*H799</f>
        <v>0</v>
      </c>
      <c r="AR799" s="24" t="s">
        <v>382</v>
      </c>
      <c r="AT799" s="24" t="s">
        <v>293</v>
      </c>
      <c r="AU799" s="24" t="s">
        <v>87</v>
      </c>
      <c r="AY799" s="24" t="s">
        <v>152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24" t="s">
        <v>24</v>
      </c>
      <c r="BK799" s="204">
        <f>ROUND(I799*H799,2)</f>
        <v>0</v>
      </c>
      <c r="BL799" s="24" t="s">
        <v>285</v>
      </c>
      <c r="BM799" s="24" t="s">
        <v>1045</v>
      </c>
    </row>
    <row r="800" spans="2:65" s="12" customFormat="1">
      <c r="B800" s="217"/>
      <c r="C800" s="218"/>
      <c r="D800" s="230" t="s">
        <v>161</v>
      </c>
      <c r="E800" s="240" t="s">
        <v>22</v>
      </c>
      <c r="F800" s="241" t="s">
        <v>1046</v>
      </c>
      <c r="G800" s="218"/>
      <c r="H800" s="242">
        <v>16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161</v>
      </c>
      <c r="AU800" s="227" t="s">
        <v>87</v>
      </c>
      <c r="AV800" s="12" t="s">
        <v>87</v>
      </c>
      <c r="AW800" s="12" t="s">
        <v>42</v>
      </c>
      <c r="AX800" s="12" t="s">
        <v>24</v>
      </c>
      <c r="AY800" s="227" t="s">
        <v>152</v>
      </c>
    </row>
    <row r="801" spans="2:65" s="1" customFormat="1" ht="22.5" customHeight="1">
      <c r="B801" s="41"/>
      <c r="C801" s="193" t="s">
        <v>1047</v>
      </c>
      <c r="D801" s="193" t="s">
        <v>154</v>
      </c>
      <c r="E801" s="194" t="s">
        <v>1048</v>
      </c>
      <c r="F801" s="195" t="s">
        <v>1049</v>
      </c>
      <c r="G801" s="196" t="s">
        <v>157</v>
      </c>
      <c r="H801" s="197">
        <v>308.66000000000003</v>
      </c>
      <c r="I801" s="198"/>
      <c r="J801" s="199">
        <f>ROUND(I801*H801,2)</f>
        <v>0</v>
      </c>
      <c r="K801" s="195" t="s">
        <v>158</v>
      </c>
      <c r="L801" s="61"/>
      <c r="M801" s="200" t="s">
        <v>22</v>
      </c>
      <c r="N801" s="201" t="s">
        <v>49</v>
      </c>
      <c r="O801" s="42"/>
      <c r="P801" s="202">
        <f>O801*H801</f>
        <v>0</v>
      </c>
      <c r="Q801" s="202">
        <v>2.5000000000000001E-4</v>
      </c>
      <c r="R801" s="202">
        <f>Q801*H801</f>
        <v>7.7165000000000011E-2</v>
      </c>
      <c r="S801" s="202">
        <v>0</v>
      </c>
      <c r="T801" s="203">
        <f>S801*H801</f>
        <v>0</v>
      </c>
      <c r="AR801" s="24" t="s">
        <v>285</v>
      </c>
      <c r="AT801" s="24" t="s">
        <v>154</v>
      </c>
      <c r="AU801" s="24" t="s">
        <v>87</v>
      </c>
      <c r="AY801" s="24" t="s">
        <v>152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24</v>
      </c>
      <c r="BK801" s="204">
        <f>ROUND(I801*H801,2)</f>
        <v>0</v>
      </c>
      <c r="BL801" s="24" t="s">
        <v>285</v>
      </c>
      <c r="BM801" s="24" t="s">
        <v>1050</v>
      </c>
    </row>
    <row r="802" spans="2:65" s="11" customFormat="1">
      <c r="B802" s="205"/>
      <c r="C802" s="206"/>
      <c r="D802" s="207" t="s">
        <v>161</v>
      </c>
      <c r="E802" s="208" t="s">
        <v>22</v>
      </c>
      <c r="F802" s="209" t="s">
        <v>166</v>
      </c>
      <c r="G802" s="206"/>
      <c r="H802" s="210" t="s">
        <v>22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161</v>
      </c>
      <c r="AU802" s="216" t="s">
        <v>87</v>
      </c>
      <c r="AV802" s="11" t="s">
        <v>24</v>
      </c>
      <c r="AW802" s="11" t="s">
        <v>42</v>
      </c>
      <c r="AX802" s="11" t="s">
        <v>78</v>
      </c>
      <c r="AY802" s="216" t="s">
        <v>152</v>
      </c>
    </row>
    <row r="803" spans="2:65" s="12" customFormat="1">
      <c r="B803" s="217"/>
      <c r="C803" s="218"/>
      <c r="D803" s="207" t="s">
        <v>161</v>
      </c>
      <c r="E803" s="219" t="s">
        <v>22</v>
      </c>
      <c r="F803" s="220" t="s">
        <v>621</v>
      </c>
      <c r="G803" s="218"/>
      <c r="H803" s="221">
        <v>149.94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161</v>
      </c>
      <c r="AU803" s="227" t="s">
        <v>87</v>
      </c>
      <c r="AV803" s="12" t="s">
        <v>87</v>
      </c>
      <c r="AW803" s="12" t="s">
        <v>42</v>
      </c>
      <c r="AX803" s="12" t="s">
        <v>78</v>
      </c>
      <c r="AY803" s="227" t="s">
        <v>152</v>
      </c>
    </row>
    <row r="804" spans="2:65" s="12" customFormat="1">
      <c r="B804" s="217"/>
      <c r="C804" s="218"/>
      <c r="D804" s="207" t="s">
        <v>161</v>
      </c>
      <c r="E804" s="219" t="s">
        <v>22</v>
      </c>
      <c r="F804" s="220" t="s">
        <v>1051</v>
      </c>
      <c r="G804" s="218"/>
      <c r="H804" s="221">
        <v>6.3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161</v>
      </c>
      <c r="AU804" s="227" t="s">
        <v>87</v>
      </c>
      <c r="AV804" s="12" t="s">
        <v>87</v>
      </c>
      <c r="AW804" s="12" t="s">
        <v>42</v>
      </c>
      <c r="AX804" s="12" t="s">
        <v>78</v>
      </c>
      <c r="AY804" s="227" t="s">
        <v>152</v>
      </c>
    </row>
    <row r="805" spans="2:65" s="11" customFormat="1">
      <c r="B805" s="205"/>
      <c r="C805" s="206"/>
      <c r="D805" s="207" t="s">
        <v>161</v>
      </c>
      <c r="E805" s="208" t="s">
        <v>22</v>
      </c>
      <c r="F805" s="209" t="s">
        <v>164</v>
      </c>
      <c r="G805" s="206"/>
      <c r="H805" s="210" t="s">
        <v>22</v>
      </c>
      <c r="I805" s="211"/>
      <c r="J805" s="206"/>
      <c r="K805" s="206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161</v>
      </c>
      <c r="AU805" s="216" t="s">
        <v>87</v>
      </c>
      <c r="AV805" s="11" t="s">
        <v>24</v>
      </c>
      <c r="AW805" s="11" t="s">
        <v>42</v>
      </c>
      <c r="AX805" s="11" t="s">
        <v>78</v>
      </c>
      <c r="AY805" s="216" t="s">
        <v>152</v>
      </c>
    </row>
    <row r="806" spans="2:65" s="12" customFormat="1">
      <c r="B806" s="217"/>
      <c r="C806" s="218"/>
      <c r="D806" s="207" t="s">
        <v>161</v>
      </c>
      <c r="E806" s="219" t="s">
        <v>22</v>
      </c>
      <c r="F806" s="220" t="s">
        <v>623</v>
      </c>
      <c r="G806" s="218"/>
      <c r="H806" s="221">
        <v>17.64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161</v>
      </c>
      <c r="AU806" s="227" t="s">
        <v>87</v>
      </c>
      <c r="AV806" s="12" t="s">
        <v>87</v>
      </c>
      <c r="AW806" s="12" t="s">
        <v>42</v>
      </c>
      <c r="AX806" s="12" t="s">
        <v>78</v>
      </c>
      <c r="AY806" s="227" t="s">
        <v>152</v>
      </c>
    </row>
    <row r="807" spans="2:65" s="11" customFormat="1">
      <c r="B807" s="205"/>
      <c r="C807" s="206"/>
      <c r="D807" s="207" t="s">
        <v>161</v>
      </c>
      <c r="E807" s="208" t="s">
        <v>22</v>
      </c>
      <c r="F807" s="209" t="s">
        <v>162</v>
      </c>
      <c r="G807" s="206"/>
      <c r="H807" s="210" t="s">
        <v>22</v>
      </c>
      <c r="I807" s="211"/>
      <c r="J807" s="206"/>
      <c r="K807" s="206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161</v>
      </c>
      <c r="AU807" s="216" t="s">
        <v>87</v>
      </c>
      <c r="AV807" s="11" t="s">
        <v>24</v>
      </c>
      <c r="AW807" s="11" t="s">
        <v>42</v>
      </c>
      <c r="AX807" s="11" t="s">
        <v>78</v>
      </c>
      <c r="AY807" s="216" t="s">
        <v>152</v>
      </c>
    </row>
    <row r="808" spans="2:65" s="12" customFormat="1">
      <c r="B808" s="217"/>
      <c r="C808" s="218"/>
      <c r="D808" s="207" t="s">
        <v>161</v>
      </c>
      <c r="E808" s="219" t="s">
        <v>22</v>
      </c>
      <c r="F808" s="220" t="s">
        <v>1052</v>
      </c>
      <c r="G808" s="218"/>
      <c r="H808" s="221">
        <v>65.48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161</v>
      </c>
      <c r="AU808" s="227" t="s">
        <v>87</v>
      </c>
      <c r="AV808" s="12" t="s">
        <v>87</v>
      </c>
      <c r="AW808" s="12" t="s">
        <v>42</v>
      </c>
      <c r="AX808" s="12" t="s">
        <v>78</v>
      </c>
      <c r="AY808" s="227" t="s">
        <v>152</v>
      </c>
    </row>
    <row r="809" spans="2:65" s="12" customFormat="1">
      <c r="B809" s="217"/>
      <c r="C809" s="218"/>
      <c r="D809" s="207" t="s">
        <v>161</v>
      </c>
      <c r="E809" s="219" t="s">
        <v>22</v>
      </c>
      <c r="F809" s="220" t="s">
        <v>625</v>
      </c>
      <c r="G809" s="218"/>
      <c r="H809" s="221">
        <v>22.05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161</v>
      </c>
      <c r="AU809" s="227" t="s">
        <v>87</v>
      </c>
      <c r="AV809" s="12" t="s">
        <v>87</v>
      </c>
      <c r="AW809" s="12" t="s">
        <v>42</v>
      </c>
      <c r="AX809" s="12" t="s">
        <v>78</v>
      </c>
      <c r="AY809" s="227" t="s">
        <v>152</v>
      </c>
    </row>
    <row r="810" spans="2:65" s="11" customFormat="1">
      <c r="B810" s="205"/>
      <c r="C810" s="206"/>
      <c r="D810" s="207" t="s">
        <v>161</v>
      </c>
      <c r="E810" s="208" t="s">
        <v>22</v>
      </c>
      <c r="F810" s="209" t="s">
        <v>168</v>
      </c>
      <c r="G810" s="206"/>
      <c r="H810" s="210" t="s">
        <v>22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161</v>
      </c>
      <c r="AU810" s="216" t="s">
        <v>87</v>
      </c>
      <c r="AV810" s="11" t="s">
        <v>24</v>
      </c>
      <c r="AW810" s="11" t="s">
        <v>42</v>
      </c>
      <c r="AX810" s="11" t="s">
        <v>78</v>
      </c>
      <c r="AY810" s="216" t="s">
        <v>152</v>
      </c>
    </row>
    <row r="811" spans="2:65" s="12" customFormat="1">
      <c r="B811" s="217"/>
      <c r="C811" s="218"/>
      <c r="D811" s="207" t="s">
        <v>161</v>
      </c>
      <c r="E811" s="219" t="s">
        <v>22</v>
      </c>
      <c r="F811" s="220" t="s">
        <v>1053</v>
      </c>
      <c r="G811" s="218"/>
      <c r="H811" s="221">
        <v>47.25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161</v>
      </c>
      <c r="AU811" s="227" t="s">
        <v>87</v>
      </c>
      <c r="AV811" s="12" t="s">
        <v>87</v>
      </c>
      <c r="AW811" s="12" t="s">
        <v>42</v>
      </c>
      <c r="AX811" s="12" t="s">
        <v>78</v>
      </c>
      <c r="AY811" s="227" t="s">
        <v>152</v>
      </c>
    </row>
    <row r="812" spans="2:65" s="14" customFormat="1">
      <c r="B812" s="243"/>
      <c r="C812" s="244"/>
      <c r="D812" s="230" t="s">
        <v>161</v>
      </c>
      <c r="E812" s="267" t="s">
        <v>22</v>
      </c>
      <c r="F812" s="268" t="s">
        <v>257</v>
      </c>
      <c r="G812" s="244"/>
      <c r="H812" s="269">
        <v>308.66000000000003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161</v>
      </c>
      <c r="AU812" s="253" t="s">
        <v>87</v>
      </c>
      <c r="AV812" s="14" t="s">
        <v>176</v>
      </c>
      <c r="AW812" s="14" t="s">
        <v>42</v>
      </c>
      <c r="AX812" s="14" t="s">
        <v>24</v>
      </c>
      <c r="AY812" s="253" t="s">
        <v>152</v>
      </c>
    </row>
    <row r="813" spans="2:65" s="1" customFormat="1" ht="22.5" customHeight="1">
      <c r="B813" s="41"/>
      <c r="C813" s="257" t="s">
        <v>1054</v>
      </c>
      <c r="D813" s="257" t="s">
        <v>293</v>
      </c>
      <c r="E813" s="258" t="s">
        <v>1055</v>
      </c>
      <c r="F813" s="259" t="s">
        <v>1056</v>
      </c>
      <c r="G813" s="260" t="s">
        <v>207</v>
      </c>
      <c r="H813" s="261">
        <v>13</v>
      </c>
      <c r="I813" s="262"/>
      <c r="J813" s="263">
        <f>ROUND(I813*H813,2)</f>
        <v>0</v>
      </c>
      <c r="K813" s="259" t="s">
        <v>22</v>
      </c>
      <c r="L813" s="264"/>
      <c r="M813" s="265" t="s">
        <v>22</v>
      </c>
      <c r="N813" s="266" t="s">
        <v>49</v>
      </c>
      <c r="O813" s="42"/>
      <c r="P813" s="202">
        <f>O813*H813</f>
        <v>0</v>
      </c>
      <c r="Q813" s="202">
        <v>5.4399999999999997E-2</v>
      </c>
      <c r="R813" s="202">
        <f>Q813*H813</f>
        <v>0.70719999999999994</v>
      </c>
      <c r="S813" s="202">
        <v>0</v>
      </c>
      <c r="T813" s="203">
        <f>S813*H813</f>
        <v>0</v>
      </c>
      <c r="AR813" s="24" t="s">
        <v>382</v>
      </c>
      <c r="AT813" s="24" t="s">
        <v>293</v>
      </c>
      <c r="AU813" s="24" t="s">
        <v>87</v>
      </c>
      <c r="AY813" s="24" t="s">
        <v>152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24</v>
      </c>
      <c r="BK813" s="204">
        <f>ROUND(I813*H813,2)</f>
        <v>0</v>
      </c>
      <c r="BL813" s="24" t="s">
        <v>285</v>
      </c>
      <c r="BM813" s="24" t="s">
        <v>1057</v>
      </c>
    </row>
    <row r="814" spans="2:65" s="12" customFormat="1">
      <c r="B814" s="217"/>
      <c r="C814" s="218"/>
      <c r="D814" s="230" t="s">
        <v>161</v>
      </c>
      <c r="E814" s="240" t="s">
        <v>22</v>
      </c>
      <c r="F814" s="241" t="s">
        <v>1058</v>
      </c>
      <c r="G814" s="218"/>
      <c r="H814" s="242">
        <v>13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161</v>
      </c>
      <c r="AU814" s="227" t="s">
        <v>87</v>
      </c>
      <c r="AV814" s="12" t="s">
        <v>87</v>
      </c>
      <c r="AW814" s="12" t="s">
        <v>42</v>
      </c>
      <c r="AX814" s="12" t="s">
        <v>24</v>
      </c>
      <c r="AY814" s="227" t="s">
        <v>152</v>
      </c>
    </row>
    <row r="815" spans="2:65" s="1" customFormat="1" ht="31.5" customHeight="1">
      <c r="B815" s="41"/>
      <c r="C815" s="257" t="s">
        <v>1059</v>
      </c>
      <c r="D815" s="257" t="s">
        <v>293</v>
      </c>
      <c r="E815" s="258" t="s">
        <v>1060</v>
      </c>
      <c r="F815" s="259" t="s">
        <v>1061</v>
      </c>
      <c r="G815" s="260" t="s">
        <v>207</v>
      </c>
      <c r="H815" s="261">
        <v>21</v>
      </c>
      <c r="I815" s="262"/>
      <c r="J815" s="263">
        <f>ROUND(I815*H815,2)</f>
        <v>0</v>
      </c>
      <c r="K815" s="259" t="s">
        <v>22</v>
      </c>
      <c r="L815" s="264"/>
      <c r="M815" s="265" t="s">
        <v>22</v>
      </c>
      <c r="N815" s="266" t="s">
        <v>49</v>
      </c>
      <c r="O815" s="42"/>
      <c r="P815" s="202">
        <f>O815*H815</f>
        <v>0</v>
      </c>
      <c r="Q815" s="202">
        <v>6.2199999999999998E-2</v>
      </c>
      <c r="R815" s="202">
        <f>Q815*H815</f>
        <v>1.3062</v>
      </c>
      <c r="S815" s="202">
        <v>0</v>
      </c>
      <c r="T815" s="203">
        <f>S815*H815</f>
        <v>0</v>
      </c>
      <c r="AR815" s="24" t="s">
        <v>382</v>
      </c>
      <c r="AT815" s="24" t="s">
        <v>293</v>
      </c>
      <c r="AU815" s="24" t="s">
        <v>87</v>
      </c>
      <c r="AY815" s="24" t="s">
        <v>152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24" t="s">
        <v>24</v>
      </c>
      <c r="BK815" s="204">
        <f>ROUND(I815*H815,2)</f>
        <v>0</v>
      </c>
      <c r="BL815" s="24" t="s">
        <v>285</v>
      </c>
      <c r="BM815" s="24" t="s">
        <v>1062</v>
      </c>
    </row>
    <row r="816" spans="2:65" s="12" customFormat="1">
      <c r="B816" s="217"/>
      <c r="C816" s="218"/>
      <c r="D816" s="230" t="s">
        <v>161</v>
      </c>
      <c r="E816" s="240" t="s">
        <v>22</v>
      </c>
      <c r="F816" s="241" t="s">
        <v>1063</v>
      </c>
      <c r="G816" s="218"/>
      <c r="H816" s="242">
        <v>21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161</v>
      </c>
      <c r="AU816" s="227" t="s">
        <v>87</v>
      </c>
      <c r="AV816" s="12" t="s">
        <v>87</v>
      </c>
      <c r="AW816" s="12" t="s">
        <v>42</v>
      </c>
      <c r="AX816" s="12" t="s">
        <v>24</v>
      </c>
      <c r="AY816" s="227" t="s">
        <v>152</v>
      </c>
    </row>
    <row r="817" spans="2:65" s="1" customFormat="1" ht="22.5" customHeight="1">
      <c r="B817" s="41"/>
      <c r="C817" s="257" t="s">
        <v>1064</v>
      </c>
      <c r="D817" s="257" t="s">
        <v>293</v>
      </c>
      <c r="E817" s="258" t="s">
        <v>1065</v>
      </c>
      <c r="F817" s="259" t="s">
        <v>1066</v>
      </c>
      <c r="G817" s="260" t="s">
        <v>207</v>
      </c>
      <c r="H817" s="261">
        <v>2</v>
      </c>
      <c r="I817" s="262"/>
      <c r="J817" s="263">
        <f>ROUND(I817*H817,2)</f>
        <v>0</v>
      </c>
      <c r="K817" s="259" t="s">
        <v>22</v>
      </c>
      <c r="L817" s="264"/>
      <c r="M817" s="265" t="s">
        <v>22</v>
      </c>
      <c r="N817" s="266" t="s">
        <v>49</v>
      </c>
      <c r="O817" s="42"/>
      <c r="P817" s="202">
        <f>O817*H817</f>
        <v>0</v>
      </c>
      <c r="Q817" s="202">
        <v>5.4399999999999997E-2</v>
      </c>
      <c r="R817" s="202">
        <f>Q817*H817</f>
        <v>0.10879999999999999</v>
      </c>
      <c r="S817" s="202">
        <v>0</v>
      </c>
      <c r="T817" s="203">
        <f>S817*H817</f>
        <v>0</v>
      </c>
      <c r="AR817" s="24" t="s">
        <v>382</v>
      </c>
      <c r="AT817" s="24" t="s">
        <v>293</v>
      </c>
      <c r="AU817" s="24" t="s">
        <v>87</v>
      </c>
      <c r="AY817" s="24" t="s">
        <v>152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24" t="s">
        <v>24</v>
      </c>
      <c r="BK817" s="204">
        <f>ROUND(I817*H817,2)</f>
        <v>0</v>
      </c>
      <c r="BL817" s="24" t="s">
        <v>285</v>
      </c>
      <c r="BM817" s="24" t="s">
        <v>1067</v>
      </c>
    </row>
    <row r="818" spans="2:65" s="12" customFormat="1">
      <c r="B818" s="217"/>
      <c r="C818" s="218"/>
      <c r="D818" s="230" t="s">
        <v>161</v>
      </c>
      <c r="E818" s="240" t="s">
        <v>22</v>
      </c>
      <c r="F818" s="241" t="s">
        <v>87</v>
      </c>
      <c r="G818" s="218"/>
      <c r="H818" s="242">
        <v>2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161</v>
      </c>
      <c r="AU818" s="227" t="s">
        <v>87</v>
      </c>
      <c r="AV818" s="12" t="s">
        <v>87</v>
      </c>
      <c r="AW818" s="12" t="s">
        <v>42</v>
      </c>
      <c r="AX818" s="12" t="s">
        <v>24</v>
      </c>
      <c r="AY818" s="227" t="s">
        <v>152</v>
      </c>
    </row>
    <row r="819" spans="2:65" s="1" customFormat="1" ht="22.5" customHeight="1">
      <c r="B819" s="41"/>
      <c r="C819" s="257" t="s">
        <v>1068</v>
      </c>
      <c r="D819" s="257" t="s">
        <v>293</v>
      </c>
      <c r="E819" s="258" t="s">
        <v>1069</v>
      </c>
      <c r="F819" s="259" t="s">
        <v>1070</v>
      </c>
      <c r="G819" s="260" t="s">
        <v>207</v>
      </c>
      <c r="H819" s="261">
        <v>15</v>
      </c>
      <c r="I819" s="262"/>
      <c r="J819" s="263">
        <f>ROUND(I819*H819,2)</f>
        <v>0</v>
      </c>
      <c r="K819" s="259" t="s">
        <v>158</v>
      </c>
      <c r="L819" s="264"/>
      <c r="M819" s="265" t="s">
        <v>22</v>
      </c>
      <c r="N819" s="266" t="s">
        <v>49</v>
      </c>
      <c r="O819" s="42"/>
      <c r="P819" s="202">
        <f>O819*H819</f>
        <v>0</v>
      </c>
      <c r="Q819" s="202">
        <v>5.4399999999999997E-2</v>
      </c>
      <c r="R819" s="202">
        <f>Q819*H819</f>
        <v>0.81599999999999995</v>
      </c>
      <c r="S819" s="202">
        <v>0</v>
      </c>
      <c r="T819" s="203">
        <f>S819*H819</f>
        <v>0</v>
      </c>
      <c r="AR819" s="24" t="s">
        <v>382</v>
      </c>
      <c r="AT819" s="24" t="s">
        <v>293</v>
      </c>
      <c r="AU819" s="24" t="s">
        <v>87</v>
      </c>
      <c r="AY819" s="24" t="s">
        <v>152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24" t="s">
        <v>24</v>
      </c>
      <c r="BK819" s="204">
        <f>ROUND(I819*H819,2)</f>
        <v>0</v>
      </c>
      <c r="BL819" s="24" t="s">
        <v>285</v>
      </c>
      <c r="BM819" s="24" t="s">
        <v>1071</v>
      </c>
    </row>
    <row r="820" spans="2:65" s="12" customFormat="1">
      <c r="B820" s="217"/>
      <c r="C820" s="218"/>
      <c r="D820" s="230" t="s">
        <v>161</v>
      </c>
      <c r="E820" s="240" t="s">
        <v>22</v>
      </c>
      <c r="F820" s="241" t="s">
        <v>1072</v>
      </c>
      <c r="G820" s="218"/>
      <c r="H820" s="242">
        <v>15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161</v>
      </c>
      <c r="AU820" s="227" t="s">
        <v>87</v>
      </c>
      <c r="AV820" s="12" t="s">
        <v>87</v>
      </c>
      <c r="AW820" s="12" t="s">
        <v>42</v>
      </c>
      <c r="AX820" s="12" t="s">
        <v>24</v>
      </c>
      <c r="AY820" s="227" t="s">
        <v>152</v>
      </c>
    </row>
    <row r="821" spans="2:65" s="1" customFormat="1" ht="31.5" customHeight="1">
      <c r="B821" s="41"/>
      <c r="C821" s="257" t="s">
        <v>1073</v>
      </c>
      <c r="D821" s="257" t="s">
        <v>293</v>
      </c>
      <c r="E821" s="258" t="s">
        <v>1074</v>
      </c>
      <c r="F821" s="259" t="s">
        <v>1075</v>
      </c>
      <c r="G821" s="260" t="s">
        <v>207</v>
      </c>
      <c r="H821" s="261">
        <v>43</v>
      </c>
      <c r="I821" s="262"/>
      <c r="J821" s="263">
        <f>ROUND(I821*H821,2)</f>
        <v>0</v>
      </c>
      <c r="K821" s="259" t="s">
        <v>22</v>
      </c>
      <c r="L821" s="264"/>
      <c r="M821" s="265" t="s">
        <v>22</v>
      </c>
      <c r="N821" s="266" t="s">
        <v>49</v>
      </c>
      <c r="O821" s="42"/>
      <c r="P821" s="202">
        <f>O821*H821</f>
        <v>0</v>
      </c>
      <c r="Q821" s="202">
        <v>6.2199999999999998E-2</v>
      </c>
      <c r="R821" s="202">
        <f>Q821*H821</f>
        <v>2.6745999999999999</v>
      </c>
      <c r="S821" s="202">
        <v>0</v>
      </c>
      <c r="T821" s="203">
        <f>S821*H821</f>
        <v>0</v>
      </c>
      <c r="AR821" s="24" t="s">
        <v>382</v>
      </c>
      <c r="AT821" s="24" t="s">
        <v>293</v>
      </c>
      <c r="AU821" s="24" t="s">
        <v>87</v>
      </c>
      <c r="AY821" s="24" t="s">
        <v>152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24" t="s">
        <v>24</v>
      </c>
      <c r="BK821" s="204">
        <f>ROUND(I821*H821,2)</f>
        <v>0</v>
      </c>
      <c r="BL821" s="24" t="s">
        <v>285</v>
      </c>
      <c r="BM821" s="24" t="s">
        <v>1076</v>
      </c>
    </row>
    <row r="822" spans="2:65" s="12" customFormat="1">
      <c r="B822" s="217"/>
      <c r="C822" s="218"/>
      <c r="D822" s="230" t="s">
        <v>161</v>
      </c>
      <c r="E822" s="240" t="s">
        <v>22</v>
      </c>
      <c r="F822" s="241" t="s">
        <v>1077</v>
      </c>
      <c r="G822" s="218"/>
      <c r="H822" s="242">
        <v>43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161</v>
      </c>
      <c r="AU822" s="227" t="s">
        <v>87</v>
      </c>
      <c r="AV822" s="12" t="s">
        <v>87</v>
      </c>
      <c r="AW822" s="12" t="s">
        <v>42</v>
      </c>
      <c r="AX822" s="12" t="s">
        <v>24</v>
      </c>
      <c r="AY822" s="227" t="s">
        <v>152</v>
      </c>
    </row>
    <row r="823" spans="2:65" s="1" customFormat="1" ht="22.5" customHeight="1">
      <c r="B823" s="41"/>
      <c r="C823" s="193" t="s">
        <v>1078</v>
      </c>
      <c r="D823" s="193" t="s">
        <v>154</v>
      </c>
      <c r="E823" s="194" t="s">
        <v>1079</v>
      </c>
      <c r="F823" s="195" t="s">
        <v>1080</v>
      </c>
      <c r="G823" s="196" t="s">
        <v>207</v>
      </c>
      <c r="H823" s="197">
        <v>12</v>
      </c>
      <c r="I823" s="198"/>
      <c r="J823" s="199">
        <f>ROUND(I823*H823,2)</f>
        <v>0</v>
      </c>
      <c r="K823" s="195" t="s">
        <v>158</v>
      </c>
      <c r="L823" s="61"/>
      <c r="M823" s="200" t="s">
        <v>22</v>
      </c>
      <c r="N823" s="201" t="s">
        <v>49</v>
      </c>
      <c r="O823" s="42"/>
      <c r="P823" s="202">
        <f>O823*H823</f>
        <v>0</v>
      </c>
      <c r="Q823" s="202">
        <v>2.5000000000000001E-4</v>
      </c>
      <c r="R823" s="202">
        <f>Q823*H823</f>
        <v>3.0000000000000001E-3</v>
      </c>
      <c r="S823" s="202">
        <v>0</v>
      </c>
      <c r="T823" s="203">
        <f>S823*H823</f>
        <v>0</v>
      </c>
      <c r="AR823" s="24" t="s">
        <v>285</v>
      </c>
      <c r="AT823" s="24" t="s">
        <v>154</v>
      </c>
      <c r="AU823" s="24" t="s">
        <v>87</v>
      </c>
      <c r="AY823" s="24" t="s">
        <v>152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24" t="s">
        <v>24</v>
      </c>
      <c r="BK823" s="204">
        <f>ROUND(I823*H823,2)</f>
        <v>0</v>
      </c>
      <c r="BL823" s="24" t="s">
        <v>285</v>
      </c>
      <c r="BM823" s="24" t="s">
        <v>1081</v>
      </c>
    </row>
    <row r="824" spans="2:65" s="11" customFormat="1">
      <c r="B824" s="205"/>
      <c r="C824" s="206"/>
      <c r="D824" s="207" t="s">
        <v>161</v>
      </c>
      <c r="E824" s="208" t="s">
        <v>22</v>
      </c>
      <c r="F824" s="209" t="s">
        <v>603</v>
      </c>
      <c r="G824" s="206"/>
      <c r="H824" s="210" t="s">
        <v>22</v>
      </c>
      <c r="I824" s="211"/>
      <c r="J824" s="206"/>
      <c r="K824" s="206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161</v>
      </c>
      <c r="AU824" s="216" t="s">
        <v>87</v>
      </c>
      <c r="AV824" s="11" t="s">
        <v>24</v>
      </c>
      <c r="AW824" s="11" t="s">
        <v>42</v>
      </c>
      <c r="AX824" s="11" t="s">
        <v>78</v>
      </c>
      <c r="AY824" s="216" t="s">
        <v>152</v>
      </c>
    </row>
    <row r="825" spans="2:65" s="11" customFormat="1">
      <c r="B825" s="205"/>
      <c r="C825" s="206"/>
      <c r="D825" s="207" t="s">
        <v>161</v>
      </c>
      <c r="E825" s="208" t="s">
        <v>22</v>
      </c>
      <c r="F825" s="209" t="s">
        <v>1082</v>
      </c>
      <c r="G825" s="206"/>
      <c r="H825" s="210" t="s">
        <v>22</v>
      </c>
      <c r="I825" s="211"/>
      <c r="J825" s="206"/>
      <c r="K825" s="206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161</v>
      </c>
      <c r="AU825" s="216" t="s">
        <v>87</v>
      </c>
      <c r="AV825" s="11" t="s">
        <v>24</v>
      </c>
      <c r="AW825" s="11" t="s">
        <v>42</v>
      </c>
      <c r="AX825" s="11" t="s">
        <v>78</v>
      </c>
      <c r="AY825" s="216" t="s">
        <v>152</v>
      </c>
    </row>
    <row r="826" spans="2:65" s="12" customFormat="1">
      <c r="B826" s="217"/>
      <c r="C826" s="218"/>
      <c r="D826" s="207" t="s">
        <v>161</v>
      </c>
      <c r="E826" s="219" t="s">
        <v>22</v>
      </c>
      <c r="F826" s="220" t="s">
        <v>1083</v>
      </c>
      <c r="G826" s="218"/>
      <c r="H826" s="221">
        <v>12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161</v>
      </c>
      <c r="AU826" s="227" t="s">
        <v>87</v>
      </c>
      <c r="AV826" s="12" t="s">
        <v>87</v>
      </c>
      <c r="AW826" s="12" t="s">
        <v>42</v>
      </c>
      <c r="AX826" s="12" t="s">
        <v>78</v>
      </c>
      <c r="AY826" s="227" t="s">
        <v>152</v>
      </c>
    </row>
    <row r="827" spans="2:65" s="14" customFormat="1">
      <c r="B827" s="243"/>
      <c r="C827" s="244"/>
      <c r="D827" s="230" t="s">
        <v>161</v>
      </c>
      <c r="E827" s="267" t="s">
        <v>22</v>
      </c>
      <c r="F827" s="268" t="s">
        <v>257</v>
      </c>
      <c r="G827" s="244"/>
      <c r="H827" s="269">
        <v>12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AT827" s="253" t="s">
        <v>161</v>
      </c>
      <c r="AU827" s="253" t="s">
        <v>87</v>
      </c>
      <c r="AV827" s="14" t="s">
        <v>176</v>
      </c>
      <c r="AW827" s="14" t="s">
        <v>42</v>
      </c>
      <c r="AX827" s="14" t="s">
        <v>24</v>
      </c>
      <c r="AY827" s="253" t="s">
        <v>152</v>
      </c>
    </row>
    <row r="828" spans="2:65" s="1" customFormat="1" ht="22.5" customHeight="1">
      <c r="B828" s="41"/>
      <c r="C828" s="257" t="s">
        <v>1084</v>
      </c>
      <c r="D828" s="257" t="s">
        <v>293</v>
      </c>
      <c r="E828" s="258" t="s">
        <v>1085</v>
      </c>
      <c r="F828" s="259" t="s">
        <v>1086</v>
      </c>
      <c r="G828" s="260" t="s">
        <v>207</v>
      </c>
      <c r="H828" s="261">
        <v>12</v>
      </c>
      <c r="I828" s="262"/>
      <c r="J828" s="263">
        <f>ROUND(I828*H828,2)</f>
        <v>0</v>
      </c>
      <c r="K828" s="259" t="s">
        <v>158</v>
      </c>
      <c r="L828" s="264"/>
      <c r="M828" s="265" t="s">
        <v>22</v>
      </c>
      <c r="N828" s="266" t="s">
        <v>49</v>
      </c>
      <c r="O828" s="42"/>
      <c r="P828" s="202">
        <f>O828*H828</f>
        <v>0</v>
      </c>
      <c r="Q828" s="202">
        <v>1.4E-2</v>
      </c>
      <c r="R828" s="202">
        <f>Q828*H828</f>
        <v>0.16800000000000001</v>
      </c>
      <c r="S828" s="202">
        <v>0</v>
      </c>
      <c r="T828" s="203">
        <f>S828*H828</f>
        <v>0</v>
      </c>
      <c r="AR828" s="24" t="s">
        <v>382</v>
      </c>
      <c r="AT828" s="24" t="s">
        <v>293</v>
      </c>
      <c r="AU828" s="24" t="s">
        <v>87</v>
      </c>
      <c r="AY828" s="24" t="s">
        <v>152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24" t="s">
        <v>24</v>
      </c>
      <c r="BK828" s="204">
        <f>ROUND(I828*H828,2)</f>
        <v>0</v>
      </c>
      <c r="BL828" s="24" t="s">
        <v>285</v>
      </c>
      <c r="BM828" s="24" t="s">
        <v>1087</v>
      </c>
    </row>
    <row r="829" spans="2:65" s="1" customFormat="1" ht="31.5" customHeight="1">
      <c r="B829" s="41"/>
      <c r="C829" s="193" t="s">
        <v>1088</v>
      </c>
      <c r="D829" s="193" t="s">
        <v>154</v>
      </c>
      <c r="E829" s="194" t="s">
        <v>1089</v>
      </c>
      <c r="F829" s="195" t="s">
        <v>1090</v>
      </c>
      <c r="G829" s="196" t="s">
        <v>157</v>
      </c>
      <c r="H829" s="197">
        <v>20.79</v>
      </c>
      <c r="I829" s="198"/>
      <c r="J829" s="199">
        <f>ROUND(I829*H829,2)</f>
        <v>0</v>
      </c>
      <c r="K829" s="195" t="s">
        <v>158</v>
      </c>
      <c r="L829" s="61"/>
      <c r="M829" s="200" t="s">
        <v>22</v>
      </c>
      <c r="N829" s="201" t="s">
        <v>49</v>
      </c>
      <c r="O829" s="42"/>
      <c r="P829" s="202">
        <f>O829*H829</f>
        <v>0</v>
      </c>
      <c r="Q829" s="202">
        <v>0</v>
      </c>
      <c r="R829" s="202">
        <f>Q829*H829</f>
        <v>0</v>
      </c>
      <c r="S829" s="202">
        <v>0</v>
      </c>
      <c r="T829" s="203">
        <f>S829*H829</f>
        <v>0</v>
      </c>
      <c r="AR829" s="24" t="s">
        <v>285</v>
      </c>
      <c r="AT829" s="24" t="s">
        <v>154</v>
      </c>
      <c r="AU829" s="24" t="s">
        <v>87</v>
      </c>
      <c r="AY829" s="24" t="s">
        <v>152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24" t="s">
        <v>24</v>
      </c>
      <c r="BK829" s="204">
        <f>ROUND(I829*H829,2)</f>
        <v>0</v>
      </c>
      <c r="BL829" s="24" t="s">
        <v>285</v>
      </c>
      <c r="BM829" s="24" t="s">
        <v>1091</v>
      </c>
    </row>
    <row r="830" spans="2:65" s="12" customFormat="1">
      <c r="B830" s="217"/>
      <c r="C830" s="218"/>
      <c r="D830" s="207" t="s">
        <v>161</v>
      </c>
      <c r="E830" s="219" t="s">
        <v>22</v>
      </c>
      <c r="F830" s="220" t="s">
        <v>1092</v>
      </c>
      <c r="G830" s="218"/>
      <c r="H830" s="221">
        <v>13.23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161</v>
      </c>
      <c r="AU830" s="227" t="s">
        <v>87</v>
      </c>
      <c r="AV830" s="12" t="s">
        <v>87</v>
      </c>
      <c r="AW830" s="12" t="s">
        <v>42</v>
      </c>
      <c r="AX830" s="12" t="s">
        <v>78</v>
      </c>
      <c r="AY830" s="227" t="s">
        <v>152</v>
      </c>
    </row>
    <row r="831" spans="2:65" s="12" customFormat="1">
      <c r="B831" s="217"/>
      <c r="C831" s="218"/>
      <c r="D831" s="207" t="s">
        <v>161</v>
      </c>
      <c r="E831" s="219" t="s">
        <v>22</v>
      </c>
      <c r="F831" s="220" t="s">
        <v>1093</v>
      </c>
      <c r="G831" s="218"/>
      <c r="H831" s="221">
        <v>7.56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161</v>
      </c>
      <c r="AU831" s="227" t="s">
        <v>87</v>
      </c>
      <c r="AV831" s="12" t="s">
        <v>87</v>
      </c>
      <c r="AW831" s="12" t="s">
        <v>42</v>
      </c>
      <c r="AX831" s="12" t="s">
        <v>78</v>
      </c>
      <c r="AY831" s="227" t="s">
        <v>152</v>
      </c>
    </row>
    <row r="832" spans="2:65" s="13" customFormat="1">
      <c r="B832" s="228"/>
      <c r="C832" s="229"/>
      <c r="D832" s="230" t="s">
        <v>161</v>
      </c>
      <c r="E832" s="231" t="s">
        <v>22</v>
      </c>
      <c r="F832" s="232" t="s">
        <v>171</v>
      </c>
      <c r="G832" s="229"/>
      <c r="H832" s="233">
        <v>20.79</v>
      </c>
      <c r="I832" s="234"/>
      <c r="J832" s="229"/>
      <c r="K832" s="229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161</v>
      </c>
      <c r="AU832" s="239" t="s">
        <v>87</v>
      </c>
      <c r="AV832" s="13" t="s">
        <v>159</v>
      </c>
      <c r="AW832" s="13" t="s">
        <v>42</v>
      </c>
      <c r="AX832" s="13" t="s">
        <v>24</v>
      </c>
      <c r="AY832" s="239" t="s">
        <v>152</v>
      </c>
    </row>
    <row r="833" spans="2:65" s="1" customFormat="1" ht="22.5" customHeight="1">
      <c r="B833" s="41"/>
      <c r="C833" s="193" t="s">
        <v>1094</v>
      </c>
      <c r="D833" s="193" t="s">
        <v>154</v>
      </c>
      <c r="E833" s="194" t="s">
        <v>1095</v>
      </c>
      <c r="F833" s="195" t="s">
        <v>1096</v>
      </c>
      <c r="G833" s="196" t="s">
        <v>219</v>
      </c>
      <c r="H833" s="197">
        <v>951.75</v>
      </c>
      <c r="I833" s="198"/>
      <c r="J833" s="199">
        <f>ROUND(I833*H833,2)</f>
        <v>0</v>
      </c>
      <c r="K833" s="195" t="s">
        <v>158</v>
      </c>
      <c r="L833" s="61"/>
      <c r="M833" s="200" t="s">
        <v>22</v>
      </c>
      <c r="N833" s="201" t="s">
        <v>49</v>
      </c>
      <c r="O833" s="42"/>
      <c r="P833" s="202">
        <f>O833*H833</f>
        <v>0</v>
      </c>
      <c r="Q833" s="202">
        <v>2.7999999999999998E-4</v>
      </c>
      <c r="R833" s="202">
        <f>Q833*H833</f>
        <v>0.26648999999999995</v>
      </c>
      <c r="S833" s="202">
        <v>0</v>
      </c>
      <c r="T833" s="203">
        <f>S833*H833</f>
        <v>0</v>
      </c>
      <c r="AR833" s="24" t="s">
        <v>285</v>
      </c>
      <c r="AT833" s="24" t="s">
        <v>154</v>
      </c>
      <c r="AU833" s="24" t="s">
        <v>87</v>
      </c>
      <c r="AY833" s="24" t="s">
        <v>152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24" t="s">
        <v>24</v>
      </c>
      <c r="BK833" s="204">
        <f>ROUND(I833*H833,2)</f>
        <v>0</v>
      </c>
      <c r="BL833" s="24" t="s">
        <v>285</v>
      </c>
      <c r="BM833" s="24" t="s">
        <v>1097</v>
      </c>
    </row>
    <row r="834" spans="2:65" s="12" customFormat="1">
      <c r="B834" s="217"/>
      <c r="C834" s="218"/>
      <c r="D834" s="230" t="s">
        <v>161</v>
      </c>
      <c r="E834" s="240" t="s">
        <v>22</v>
      </c>
      <c r="F834" s="241" t="s">
        <v>1098</v>
      </c>
      <c r="G834" s="218"/>
      <c r="H834" s="242">
        <v>951.75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161</v>
      </c>
      <c r="AU834" s="227" t="s">
        <v>87</v>
      </c>
      <c r="AV834" s="12" t="s">
        <v>87</v>
      </c>
      <c r="AW834" s="12" t="s">
        <v>42</v>
      </c>
      <c r="AX834" s="12" t="s">
        <v>24</v>
      </c>
      <c r="AY834" s="227" t="s">
        <v>152</v>
      </c>
    </row>
    <row r="835" spans="2:65" s="1" customFormat="1" ht="22.5" customHeight="1">
      <c r="B835" s="41"/>
      <c r="C835" s="193" t="s">
        <v>1099</v>
      </c>
      <c r="D835" s="193" t="s">
        <v>154</v>
      </c>
      <c r="E835" s="194" t="s">
        <v>1100</v>
      </c>
      <c r="F835" s="195" t="s">
        <v>1101</v>
      </c>
      <c r="G835" s="196" t="s">
        <v>157</v>
      </c>
      <c r="H835" s="197">
        <v>6.0519999999999996</v>
      </c>
      <c r="I835" s="198"/>
      <c r="J835" s="199">
        <f>ROUND(I835*H835,2)</f>
        <v>0</v>
      </c>
      <c r="K835" s="195" t="s">
        <v>22</v>
      </c>
      <c r="L835" s="61"/>
      <c r="M835" s="200" t="s">
        <v>22</v>
      </c>
      <c r="N835" s="201" t="s">
        <v>49</v>
      </c>
      <c r="O835" s="42"/>
      <c r="P835" s="202">
        <f>O835*H835</f>
        <v>0</v>
      </c>
      <c r="Q835" s="202">
        <v>8.8000000000000003E-4</v>
      </c>
      <c r="R835" s="202">
        <f>Q835*H835</f>
        <v>5.3257599999999997E-3</v>
      </c>
      <c r="S835" s="202">
        <v>0</v>
      </c>
      <c r="T835" s="203">
        <f>S835*H835</f>
        <v>0</v>
      </c>
      <c r="AR835" s="24" t="s">
        <v>285</v>
      </c>
      <c r="AT835" s="24" t="s">
        <v>154</v>
      </c>
      <c r="AU835" s="24" t="s">
        <v>87</v>
      </c>
      <c r="AY835" s="24" t="s">
        <v>152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24" t="s">
        <v>24</v>
      </c>
      <c r="BK835" s="204">
        <f>ROUND(I835*H835,2)</f>
        <v>0</v>
      </c>
      <c r="BL835" s="24" t="s">
        <v>285</v>
      </c>
      <c r="BM835" s="24" t="s">
        <v>1102</v>
      </c>
    </row>
    <row r="836" spans="2:65" s="11" customFormat="1">
      <c r="B836" s="205"/>
      <c r="C836" s="206"/>
      <c r="D836" s="207" t="s">
        <v>161</v>
      </c>
      <c r="E836" s="208" t="s">
        <v>22</v>
      </c>
      <c r="F836" s="209" t="s">
        <v>1103</v>
      </c>
      <c r="G836" s="206"/>
      <c r="H836" s="210" t="s">
        <v>22</v>
      </c>
      <c r="I836" s="211"/>
      <c r="J836" s="206"/>
      <c r="K836" s="206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161</v>
      </c>
      <c r="AU836" s="216" t="s">
        <v>87</v>
      </c>
      <c r="AV836" s="11" t="s">
        <v>24</v>
      </c>
      <c r="AW836" s="11" t="s">
        <v>42</v>
      </c>
      <c r="AX836" s="11" t="s">
        <v>78</v>
      </c>
      <c r="AY836" s="216" t="s">
        <v>152</v>
      </c>
    </row>
    <row r="837" spans="2:65" s="12" customFormat="1">
      <c r="B837" s="217"/>
      <c r="C837" s="218"/>
      <c r="D837" s="207" t="s">
        <v>161</v>
      </c>
      <c r="E837" s="219" t="s">
        <v>22</v>
      </c>
      <c r="F837" s="220" t="s">
        <v>1104</v>
      </c>
      <c r="G837" s="218"/>
      <c r="H837" s="221">
        <v>6.0519999999999996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161</v>
      </c>
      <c r="AU837" s="227" t="s">
        <v>87</v>
      </c>
      <c r="AV837" s="12" t="s">
        <v>87</v>
      </c>
      <c r="AW837" s="12" t="s">
        <v>42</v>
      </c>
      <c r="AX837" s="12" t="s">
        <v>78</v>
      </c>
      <c r="AY837" s="227" t="s">
        <v>152</v>
      </c>
    </row>
    <row r="838" spans="2:65" s="13" customFormat="1">
      <c r="B838" s="228"/>
      <c r="C838" s="229"/>
      <c r="D838" s="230" t="s">
        <v>161</v>
      </c>
      <c r="E838" s="231" t="s">
        <v>22</v>
      </c>
      <c r="F838" s="232" t="s">
        <v>171</v>
      </c>
      <c r="G838" s="229"/>
      <c r="H838" s="233">
        <v>6.0519999999999996</v>
      </c>
      <c r="I838" s="234"/>
      <c r="J838" s="229"/>
      <c r="K838" s="229"/>
      <c r="L838" s="235"/>
      <c r="M838" s="236"/>
      <c r="N838" s="237"/>
      <c r="O838" s="237"/>
      <c r="P838" s="237"/>
      <c r="Q838" s="237"/>
      <c r="R838" s="237"/>
      <c r="S838" s="237"/>
      <c r="T838" s="238"/>
      <c r="AT838" s="239" t="s">
        <v>161</v>
      </c>
      <c r="AU838" s="239" t="s">
        <v>87</v>
      </c>
      <c r="AV838" s="13" t="s">
        <v>159</v>
      </c>
      <c r="AW838" s="13" t="s">
        <v>42</v>
      </c>
      <c r="AX838" s="13" t="s">
        <v>24</v>
      </c>
      <c r="AY838" s="239" t="s">
        <v>152</v>
      </c>
    </row>
    <row r="839" spans="2:65" s="1" customFormat="1" ht="22.5" customHeight="1">
      <c r="B839" s="41"/>
      <c r="C839" s="257" t="s">
        <v>1105</v>
      </c>
      <c r="D839" s="257" t="s">
        <v>293</v>
      </c>
      <c r="E839" s="258" t="s">
        <v>1106</v>
      </c>
      <c r="F839" s="259" t="s">
        <v>1107</v>
      </c>
      <c r="G839" s="260" t="s">
        <v>157</v>
      </c>
      <c r="H839" s="261">
        <v>6.0519999999999996</v>
      </c>
      <c r="I839" s="262"/>
      <c r="J839" s="263">
        <f>ROUND(I839*H839,2)</f>
        <v>0</v>
      </c>
      <c r="K839" s="259" t="s">
        <v>22</v>
      </c>
      <c r="L839" s="264"/>
      <c r="M839" s="265" t="s">
        <v>22</v>
      </c>
      <c r="N839" s="266" t="s">
        <v>49</v>
      </c>
      <c r="O839" s="42"/>
      <c r="P839" s="202">
        <f>O839*H839</f>
        <v>0</v>
      </c>
      <c r="Q839" s="202">
        <v>7.9000000000000001E-2</v>
      </c>
      <c r="R839" s="202">
        <f>Q839*H839</f>
        <v>0.47810799999999998</v>
      </c>
      <c r="S839" s="202">
        <v>0</v>
      </c>
      <c r="T839" s="203">
        <f>S839*H839</f>
        <v>0</v>
      </c>
      <c r="AR839" s="24" t="s">
        <v>382</v>
      </c>
      <c r="AT839" s="24" t="s">
        <v>293</v>
      </c>
      <c r="AU839" s="24" t="s">
        <v>87</v>
      </c>
      <c r="AY839" s="24" t="s">
        <v>152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24" t="s">
        <v>24</v>
      </c>
      <c r="BK839" s="204">
        <f>ROUND(I839*H839,2)</f>
        <v>0</v>
      </c>
      <c r="BL839" s="24" t="s">
        <v>285</v>
      </c>
      <c r="BM839" s="24" t="s">
        <v>1108</v>
      </c>
    </row>
    <row r="840" spans="2:65" s="1" customFormat="1" ht="22.5" customHeight="1">
      <c r="B840" s="41"/>
      <c r="C840" s="193" t="s">
        <v>1109</v>
      </c>
      <c r="D840" s="193" t="s">
        <v>154</v>
      </c>
      <c r="E840" s="194" t="s">
        <v>1110</v>
      </c>
      <c r="F840" s="195" t="s">
        <v>1111</v>
      </c>
      <c r="G840" s="196" t="s">
        <v>207</v>
      </c>
      <c r="H840" s="197">
        <v>1</v>
      </c>
      <c r="I840" s="198"/>
      <c r="J840" s="199">
        <f>ROUND(I840*H840,2)</f>
        <v>0</v>
      </c>
      <c r="K840" s="195" t="s">
        <v>158</v>
      </c>
      <c r="L840" s="61"/>
      <c r="M840" s="200" t="s">
        <v>22</v>
      </c>
      <c r="N840" s="201" t="s">
        <v>49</v>
      </c>
      <c r="O840" s="42"/>
      <c r="P840" s="202">
        <f>O840*H840</f>
        <v>0</v>
      </c>
      <c r="Q840" s="202">
        <v>8.8000000000000003E-4</v>
      </c>
      <c r="R840" s="202">
        <f>Q840*H840</f>
        <v>8.8000000000000003E-4</v>
      </c>
      <c r="S840" s="202">
        <v>0</v>
      </c>
      <c r="T840" s="203">
        <f>S840*H840</f>
        <v>0</v>
      </c>
      <c r="AR840" s="24" t="s">
        <v>285</v>
      </c>
      <c r="AT840" s="24" t="s">
        <v>154</v>
      </c>
      <c r="AU840" s="24" t="s">
        <v>87</v>
      </c>
      <c r="AY840" s="24" t="s">
        <v>152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24" t="s">
        <v>24</v>
      </c>
      <c r="BK840" s="204">
        <f>ROUND(I840*H840,2)</f>
        <v>0</v>
      </c>
      <c r="BL840" s="24" t="s">
        <v>285</v>
      </c>
      <c r="BM840" s="24" t="s">
        <v>1112</v>
      </c>
    </row>
    <row r="841" spans="2:65" s="1" customFormat="1" ht="22.5" customHeight="1">
      <c r="B841" s="41"/>
      <c r="C841" s="257" t="s">
        <v>1113</v>
      </c>
      <c r="D841" s="257" t="s">
        <v>293</v>
      </c>
      <c r="E841" s="258" t="s">
        <v>1114</v>
      </c>
      <c r="F841" s="259" t="s">
        <v>1115</v>
      </c>
      <c r="G841" s="260" t="s">
        <v>207</v>
      </c>
      <c r="H841" s="261">
        <v>1</v>
      </c>
      <c r="I841" s="262"/>
      <c r="J841" s="263">
        <f>ROUND(I841*H841,2)</f>
        <v>0</v>
      </c>
      <c r="K841" s="259" t="s">
        <v>22</v>
      </c>
      <c r="L841" s="264"/>
      <c r="M841" s="265" t="s">
        <v>22</v>
      </c>
      <c r="N841" s="266" t="s">
        <v>49</v>
      </c>
      <c r="O841" s="42"/>
      <c r="P841" s="202">
        <f>O841*H841</f>
        <v>0</v>
      </c>
      <c r="Q841" s="202">
        <v>7.9000000000000001E-2</v>
      </c>
      <c r="R841" s="202">
        <f>Q841*H841</f>
        <v>7.9000000000000001E-2</v>
      </c>
      <c r="S841" s="202">
        <v>0</v>
      </c>
      <c r="T841" s="203">
        <f>S841*H841</f>
        <v>0</v>
      </c>
      <c r="AR841" s="24" t="s">
        <v>382</v>
      </c>
      <c r="AT841" s="24" t="s">
        <v>293</v>
      </c>
      <c r="AU841" s="24" t="s">
        <v>87</v>
      </c>
      <c r="AY841" s="24" t="s">
        <v>152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24" t="s">
        <v>24</v>
      </c>
      <c r="BK841" s="204">
        <f>ROUND(I841*H841,2)</f>
        <v>0</v>
      </c>
      <c r="BL841" s="24" t="s">
        <v>285</v>
      </c>
      <c r="BM841" s="24" t="s">
        <v>1116</v>
      </c>
    </row>
    <row r="842" spans="2:65" s="12" customFormat="1">
      <c r="B842" s="217"/>
      <c r="C842" s="218"/>
      <c r="D842" s="230" t="s">
        <v>161</v>
      </c>
      <c r="E842" s="240" t="s">
        <v>22</v>
      </c>
      <c r="F842" s="241" t="s">
        <v>1117</v>
      </c>
      <c r="G842" s="218"/>
      <c r="H842" s="242">
        <v>1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161</v>
      </c>
      <c r="AU842" s="227" t="s">
        <v>87</v>
      </c>
      <c r="AV842" s="12" t="s">
        <v>87</v>
      </c>
      <c r="AW842" s="12" t="s">
        <v>42</v>
      </c>
      <c r="AX842" s="12" t="s">
        <v>24</v>
      </c>
      <c r="AY842" s="227" t="s">
        <v>152</v>
      </c>
    </row>
    <row r="843" spans="2:65" s="1" customFormat="1" ht="22.5" customHeight="1">
      <c r="B843" s="41"/>
      <c r="C843" s="193" t="s">
        <v>1118</v>
      </c>
      <c r="D843" s="193" t="s">
        <v>154</v>
      </c>
      <c r="E843" s="194" t="s">
        <v>1119</v>
      </c>
      <c r="F843" s="195" t="s">
        <v>1120</v>
      </c>
      <c r="G843" s="196" t="s">
        <v>207</v>
      </c>
      <c r="H843" s="197">
        <v>81</v>
      </c>
      <c r="I843" s="198"/>
      <c r="J843" s="199">
        <f>ROUND(I843*H843,2)</f>
        <v>0</v>
      </c>
      <c r="K843" s="195" t="s">
        <v>158</v>
      </c>
      <c r="L843" s="61"/>
      <c r="M843" s="200" t="s">
        <v>22</v>
      </c>
      <c r="N843" s="201" t="s">
        <v>49</v>
      </c>
      <c r="O843" s="42"/>
      <c r="P843" s="202">
        <f>O843*H843</f>
        <v>0</v>
      </c>
      <c r="Q843" s="202">
        <v>0</v>
      </c>
      <c r="R843" s="202">
        <f>Q843*H843</f>
        <v>0</v>
      </c>
      <c r="S843" s="202">
        <v>0</v>
      </c>
      <c r="T843" s="203">
        <f>S843*H843</f>
        <v>0</v>
      </c>
      <c r="AR843" s="24" t="s">
        <v>285</v>
      </c>
      <c r="AT843" s="24" t="s">
        <v>154</v>
      </c>
      <c r="AU843" s="24" t="s">
        <v>87</v>
      </c>
      <c r="AY843" s="24" t="s">
        <v>152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24" t="s">
        <v>24</v>
      </c>
      <c r="BK843" s="204">
        <f>ROUND(I843*H843,2)</f>
        <v>0</v>
      </c>
      <c r="BL843" s="24" t="s">
        <v>285</v>
      </c>
      <c r="BM843" s="24" t="s">
        <v>1121</v>
      </c>
    </row>
    <row r="844" spans="2:65" s="11" customFormat="1">
      <c r="B844" s="205"/>
      <c r="C844" s="206"/>
      <c r="D844" s="207" t="s">
        <v>161</v>
      </c>
      <c r="E844" s="208" t="s">
        <v>22</v>
      </c>
      <c r="F844" s="209" t="s">
        <v>166</v>
      </c>
      <c r="G844" s="206"/>
      <c r="H844" s="210" t="s">
        <v>22</v>
      </c>
      <c r="I844" s="211"/>
      <c r="J844" s="206"/>
      <c r="K844" s="206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161</v>
      </c>
      <c r="AU844" s="216" t="s">
        <v>87</v>
      </c>
      <c r="AV844" s="11" t="s">
        <v>24</v>
      </c>
      <c r="AW844" s="11" t="s">
        <v>42</v>
      </c>
      <c r="AX844" s="11" t="s">
        <v>78</v>
      </c>
      <c r="AY844" s="216" t="s">
        <v>152</v>
      </c>
    </row>
    <row r="845" spans="2:65" s="12" customFormat="1">
      <c r="B845" s="217"/>
      <c r="C845" s="218"/>
      <c r="D845" s="207" t="s">
        <v>161</v>
      </c>
      <c r="E845" s="219" t="s">
        <v>22</v>
      </c>
      <c r="F845" s="220" t="s">
        <v>1122</v>
      </c>
      <c r="G845" s="218"/>
      <c r="H845" s="221">
        <v>34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161</v>
      </c>
      <c r="AU845" s="227" t="s">
        <v>87</v>
      </c>
      <c r="AV845" s="12" t="s">
        <v>87</v>
      </c>
      <c r="AW845" s="12" t="s">
        <v>42</v>
      </c>
      <c r="AX845" s="12" t="s">
        <v>78</v>
      </c>
      <c r="AY845" s="227" t="s">
        <v>152</v>
      </c>
    </row>
    <row r="846" spans="2:65" s="12" customFormat="1">
      <c r="B846" s="217"/>
      <c r="C846" s="218"/>
      <c r="D846" s="207" t="s">
        <v>161</v>
      </c>
      <c r="E846" s="219" t="s">
        <v>22</v>
      </c>
      <c r="F846" s="220" t="s">
        <v>1123</v>
      </c>
      <c r="G846" s="218"/>
      <c r="H846" s="221">
        <v>2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161</v>
      </c>
      <c r="AU846" s="227" t="s">
        <v>87</v>
      </c>
      <c r="AV846" s="12" t="s">
        <v>87</v>
      </c>
      <c r="AW846" s="12" t="s">
        <v>42</v>
      </c>
      <c r="AX846" s="12" t="s">
        <v>78</v>
      </c>
      <c r="AY846" s="227" t="s">
        <v>152</v>
      </c>
    </row>
    <row r="847" spans="2:65" s="11" customFormat="1">
      <c r="B847" s="205"/>
      <c r="C847" s="206"/>
      <c r="D847" s="207" t="s">
        <v>161</v>
      </c>
      <c r="E847" s="208" t="s">
        <v>22</v>
      </c>
      <c r="F847" s="209" t="s">
        <v>164</v>
      </c>
      <c r="G847" s="206"/>
      <c r="H847" s="210" t="s">
        <v>22</v>
      </c>
      <c r="I847" s="211"/>
      <c r="J847" s="206"/>
      <c r="K847" s="206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161</v>
      </c>
      <c r="AU847" s="216" t="s">
        <v>87</v>
      </c>
      <c r="AV847" s="11" t="s">
        <v>24</v>
      </c>
      <c r="AW847" s="11" t="s">
        <v>42</v>
      </c>
      <c r="AX847" s="11" t="s">
        <v>78</v>
      </c>
      <c r="AY847" s="216" t="s">
        <v>152</v>
      </c>
    </row>
    <row r="848" spans="2:65" s="12" customFormat="1">
      <c r="B848" s="217"/>
      <c r="C848" s="218"/>
      <c r="D848" s="207" t="s">
        <v>161</v>
      </c>
      <c r="E848" s="219" t="s">
        <v>22</v>
      </c>
      <c r="F848" s="220" t="s">
        <v>1124</v>
      </c>
      <c r="G848" s="218"/>
      <c r="H848" s="221">
        <v>4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161</v>
      </c>
      <c r="AU848" s="227" t="s">
        <v>87</v>
      </c>
      <c r="AV848" s="12" t="s">
        <v>87</v>
      </c>
      <c r="AW848" s="12" t="s">
        <v>42</v>
      </c>
      <c r="AX848" s="12" t="s">
        <v>78</v>
      </c>
      <c r="AY848" s="227" t="s">
        <v>152</v>
      </c>
    </row>
    <row r="849" spans="2:65" s="11" customFormat="1">
      <c r="B849" s="205"/>
      <c r="C849" s="206"/>
      <c r="D849" s="207" t="s">
        <v>161</v>
      </c>
      <c r="E849" s="208" t="s">
        <v>22</v>
      </c>
      <c r="F849" s="209" t="s">
        <v>162</v>
      </c>
      <c r="G849" s="206"/>
      <c r="H849" s="210" t="s">
        <v>22</v>
      </c>
      <c r="I849" s="211"/>
      <c r="J849" s="206"/>
      <c r="K849" s="206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161</v>
      </c>
      <c r="AU849" s="216" t="s">
        <v>87</v>
      </c>
      <c r="AV849" s="11" t="s">
        <v>24</v>
      </c>
      <c r="AW849" s="11" t="s">
        <v>42</v>
      </c>
      <c r="AX849" s="11" t="s">
        <v>78</v>
      </c>
      <c r="AY849" s="216" t="s">
        <v>152</v>
      </c>
    </row>
    <row r="850" spans="2:65" s="12" customFormat="1">
      <c r="B850" s="217"/>
      <c r="C850" s="218"/>
      <c r="D850" s="207" t="s">
        <v>161</v>
      </c>
      <c r="E850" s="219" t="s">
        <v>22</v>
      </c>
      <c r="F850" s="220" t="s">
        <v>1125</v>
      </c>
      <c r="G850" s="218"/>
      <c r="H850" s="221">
        <v>21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161</v>
      </c>
      <c r="AU850" s="227" t="s">
        <v>87</v>
      </c>
      <c r="AV850" s="12" t="s">
        <v>87</v>
      </c>
      <c r="AW850" s="12" t="s">
        <v>42</v>
      </c>
      <c r="AX850" s="12" t="s">
        <v>78</v>
      </c>
      <c r="AY850" s="227" t="s">
        <v>152</v>
      </c>
    </row>
    <row r="851" spans="2:65" s="12" customFormat="1">
      <c r="B851" s="217"/>
      <c r="C851" s="218"/>
      <c r="D851" s="207" t="s">
        <v>161</v>
      </c>
      <c r="E851" s="219" t="s">
        <v>22</v>
      </c>
      <c r="F851" s="220" t="s">
        <v>1126</v>
      </c>
      <c r="G851" s="218"/>
      <c r="H851" s="221">
        <v>5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161</v>
      </c>
      <c r="AU851" s="227" t="s">
        <v>87</v>
      </c>
      <c r="AV851" s="12" t="s">
        <v>87</v>
      </c>
      <c r="AW851" s="12" t="s">
        <v>42</v>
      </c>
      <c r="AX851" s="12" t="s">
        <v>78</v>
      </c>
      <c r="AY851" s="227" t="s">
        <v>152</v>
      </c>
    </row>
    <row r="852" spans="2:65" s="11" customFormat="1">
      <c r="B852" s="205"/>
      <c r="C852" s="206"/>
      <c r="D852" s="207" t="s">
        <v>161</v>
      </c>
      <c r="E852" s="208" t="s">
        <v>22</v>
      </c>
      <c r="F852" s="209" t="s">
        <v>168</v>
      </c>
      <c r="G852" s="206"/>
      <c r="H852" s="210" t="s">
        <v>22</v>
      </c>
      <c r="I852" s="211"/>
      <c r="J852" s="206"/>
      <c r="K852" s="206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161</v>
      </c>
      <c r="AU852" s="216" t="s">
        <v>87</v>
      </c>
      <c r="AV852" s="11" t="s">
        <v>24</v>
      </c>
      <c r="AW852" s="11" t="s">
        <v>42</v>
      </c>
      <c r="AX852" s="11" t="s">
        <v>78</v>
      </c>
      <c r="AY852" s="216" t="s">
        <v>152</v>
      </c>
    </row>
    <row r="853" spans="2:65" s="12" customFormat="1">
      <c r="B853" s="217"/>
      <c r="C853" s="218"/>
      <c r="D853" s="207" t="s">
        <v>161</v>
      </c>
      <c r="E853" s="219" t="s">
        <v>22</v>
      </c>
      <c r="F853" s="220" t="s">
        <v>1127</v>
      </c>
      <c r="G853" s="218"/>
      <c r="H853" s="221">
        <v>15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161</v>
      </c>
      <c r="AU853" s="227" t="s">
        <v>87</v>
      </c>
      <c r="AV853" s="12" t="s">
        <v>87</v>
      </c>
      <c r="AW853" s="12" t="s">
        <v>42</v>
      </c>
      <c r="AX853" s="12" t="s">
        <v>78</v>
      </c>
      <c r="AY853" s="227" t="s">
        <v>152</v>
      </c>
    </row>
    <row r="854" spans="2:65" s="14" customFormat="1">
      <c r="B854" s="243"/>
      <c r="C854" s="244"/>
      <c r="D854" s="230" t="s">
        <v>161</v>
      </c>
      <c r="E854" s="267" t="s">
        <v>22</v>
      </c>
      <c r="F854" s="268" t="s">
        <v>257</v>
      </c>
      <c r="G854" s="244"/>
      <c r="H854" s="269">
        <v>81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AT854" s="253" t="s">
        <v>161</v>
      </c>
      <c r="AU854" s="253" t="s">
        <v>87</v>
      </c>
      <c r="AV854" s="14" t="s">
        <v>176</v>
      </c>
      <c r="AW854" s="14" t="s">
        <v>42</v>
      </c>
      <c r="AX854" s="14" t="s">
        <v>24</v>
      </c>
      <c r="AY854" s="253" t="s">
        <v>152</v>
      </c>
    </row>
    <row r="855" spans="2:65" s="1" customFormat="1" ht="22.5" customHeight="1">
      <c r="B855" s="41"/>
      <c r="C855" s="257" t="s">
        <v>1128</v>
      </c>
      <c r="D855" s="257" t="s">
        <v>293</v>
      </c>
      <c r="E855" s="258" t="s">
        <v>1129</v>
      </c>
      <c r="F855" s="259" t="s">
        <v>1130</v>
      </c>
      <c r="G855" s="260" t="s">
        <v>219</v>
      </c>
      <c r="H855" s="261">
        <v>168.9</v>
      </c>
      <c r="I855" s="262"/>
      <c r="J855" s="263">
        <f>ROUND(I855*H855,2)</f>
        <v>0</v>
      </c>
      <c r="K855" s="259" t="s">
        <v>158</v>
      </c>
      <c r="L855" s="264"/>
      <c r="M855" s="265" t="s">
        <v>22</v>
      </c>
      <c r="N855" s="266" t="s">
        <v>49</v>
      </c>
      <c r="O855" s="42"/>
      <c r="P855" s="202">
        <f>O855*H855</f>
        <v>0</v>
      </c>
      <c r="Q855" s="202">
        <v>7.0000000000000001E-3</v>
      </c>
      <c r="R855" s="202">
        <f>Q855*H855</f>
        <v>1.1823000000000001</v>
      </c>
      <c r="S855" s="202">
        <v>0</v>
      </c>
      <c r="T855" s="203">
        <f>S855*H855</f>
        <v>0</v>
      </c>
      <c r="AR855" s="24" t="s">
        <v>382</v>
      </c>
      <c r="AT855" s="24" t="s">
        <v>293</v>
      </c>
      <c r="AU855" s="24" t="s">
        <v>87</v>
      </c>
      <c r="AY855" s="24" t="s">
        <v>152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24</v>
      </c>
      <c r="BK855" s="204">
        <f>ROUND(I855*H855,2)</f>
        <v>0</v>
      </c>
      <c r="BL855" s="24" t="s">
        <v>285</v>
      </c>
      <c r="BM855" s="24" t="s">
        <v>1131</v>
      </c>
    </row>
    <row r="856" spans="2:65" s="11" customFormat="1">
      <c r="B856" s="205"/>
      <c r="C856" s="206"/>
      <c r="D856" s="207" t="s">
        <v>161</v>
      </c>
      <c r="E856" s="208" t="s">
        <v>22</v>
      </c>
      <c r="F856" s="209" t="s">
        <v>166</v>
      </c>
      <c r="G856" s="206"/>
      <c r="H856" s="210" t="s">
        <v>22</v>
      </c>
      <c r="I856" s="211"/>
      <c r="J856" s="206"/>
      <c r="K856" s="206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161</v>
      </c>
      <c r="AU856" s="216" t="s">
        <v>87</v>
      </c>
      <c r="AV856" s="11" t="s">
        <v>24</v>
      </c>
      <c r="AW856" s="11" t="s">
        <v>42</v>
      </c>
      <c r="AX856" s="11" t="s">
        <v>78</v>
      </c>
      <c r="AY856" s="216" t="s">
        <v>152</v>
      </c>
    </row>
    <row r="857" spans="2:65" s="12" customFormat="1">
      <c r="B857" s="217"/>
      <c r="C857" s="218"/>
      <c r="D857" s="207" t="s">
        <v>161</v>
      </c>
      <c r="E857" s="219" t="s">
        <v>22</v>
      </c>
      <c r="F857" s="220" t="s">
        <v>1132</v>
      </c>
      <c r="G857" s="218"/>
      <c r="H857" s="221">
        <v>71.400000000000006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161</v>
      </c>
      <c r="AU857" s="227" t="s">
        <v>87</v>
      </c>
      <c r="AV857" s="12" t="s">
        <v>87</v>
      </c>
      <c r="AW857" s="12" t="s">
        <v>42</v>
      </c>
      <c r="AX857" s="12" t="s">
        <v>78</v>
      </c>
      <c r="AY857" s="227" t="s">
        <v>152</v>
      </c>
    </row>
    <row r="858" spans="2:65" s="12" customFormat="1">
      <c r="B858" s="217"/>
      <c r="C858" s="218"/>
      <c r="D858" s="207" t="s">
        <v>161</v>
      </c>
      <c r="E858" s="219" t="s">
        <v>22</v>
      </c>
      <c r="F858" s="220" t="s">
        <v>1133</v>
      </c>
      <c r="G858" s="218"/>
      <c r="H858" s="221">
        <v>3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161</v>
      </c>
      <c r="AU858" s="227" t="s">
        <v>87</v>
      </c>
      <c r="AV858" s="12" t="s">
        <v>87</v>
      </c>
      <c r="AW858" s="12" t="s">
        <v>42</v>
      </c>
      <c r="AX858" s="12" t="s">
        <v>78</v>
      </c>
      <c r="AY858" s="227" t="s">
        <v>152</v>
      </c>
    </row>
    <row r="859" spans="2:65" s="11" customFormat="1">
      <c r="B859" s="205"/>
      <c r="C859" s="206"/>
      <c r="D859" s="207" t="s">
        <v>161</v>
      </c>
      <c r="E859" s="208" t="s">
        <v>22</v>
      </c>
      <c r="F859" s="209" t="s">
        <v>164</v>
      </c>
      <c r="G859" s="206"/>
      <c r="H859" s="210" t="s">
        <v>22</v>
      </c>
      <c r="I859" s="211"/>
      <c r="J859" s="206"/>
      <c r="K859" s="206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161</v>
      </c>
      <c r="AU859" s="216" t="s">
        <v>87</v>
      </c>
      <c r="AV859" s="11" t="s">
        <v>24</v>
      </c>
      <c r="AW859" s="11" t="s">
        <v>42</v>
      </c>
      <c r="AX859" s="11" t="s">
        <v>78</v>
      </c>
      <c r="AY859" s="216" t="s">
        <v>152</v>
      </c>
    </row>
    <row r="860" spans="2:65" s="12" customFormat="1">
      <c r="B860" s="217"/>
      <c r="C860" s="218"/>
      <c r="D860" s="207" t="s">
        <v>161</v>
      </c>
      <c r="E860" s="219" t="s">
        <v>22</v>
      </c>
      <c r="F860" s="220" t="s">
        <v>1134</v>
      </c>
      <c r="G860" s="218"/>
      <c r="H860" s="221">
        <v>8.4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161</v>
      </c>
      <c r="AU860" s="227" t="s">
        <v>87</v>
      </c>
      <c r="AV860" s="12" t="s">
        <v>87</v>
      </c>
      <c r="AW860" s="12" t="s">
        <v>42</v>
      </c>
      <c r="AX860" s="12" t="s">
        <v>78</v>
      </c>
      <c r="AY860" s="227" t="s">
        <v>152</v>
      </c>
    </row>
    <row r="861" spans="2:65" s="11" customFormat="1">
      <c r="B861" s="205"/>
      <c r="C861" s="206"/>
      <c r="D861" s="207" t="s">
        <v>161</v>
      </c>
      <c r="E861" s="208" t="s">
        <v>22</v>
      </c>
      <c r="F861" s="209" t="s">
        <v>162</v>
      </c>
      <c r="G861" s="206"/>
      <c r="H861" s="210" t="s">
        <v>22</v>
      </c>
      <c r="I861" s="211"/>
      <c r="J861" s="206"/>
      <c r="K861" s="206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161</v>
      </c>
      <c r="AU861" s="216" t="s">
        <v>87</v>
      </c>
      <c r="AV861" s="11" t="s">
        <v>24</v>
      </c>
      <c r="AW861" s="11" t="s">
        <v>42</v>
      </c>
      <c r="AX861" s="11" t="s">
        <v>78</v>
      </c>
      <c r="AY861" s="216" t="s">
        <v>152</v>
      </c>
    </row>
    <row r="862" spans="2:65" s="12" customFormat="1">
      <c r="B862" s="217"/>
      <c r="C862" s="218"/>
      <c r="D862" s="207" t="s">
        <v>161</v>
      </c>
      <c r="E862" s="219" t="s">
        <v>22</v>
      </c>
      <c r="F862" s="220" t="s">
        <v>1135</v>
      </c>
      <c r="G862" s="218"/>
      <c r="H862" s="221">
        <v>44.1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161</v>
      </c>
      <c r="AU862" s="227" t="s">
        <v>87</v>
      </c>
      <c r="AV862" s="12" t="s">
        <v>87</v>
      </c>
      <c r="AW862" s="12" t="s">
        <v>42</v>
      </c>
      <c r="AX862" s="12" t="s">
        <v>78</v>
      </c>
      <c r="AY862" s="227" t="s">
        <v>152</v>
      </c>
    </row>
    <row r="863" spans="2:65" s="12" customFormat="1">
      <c r="B863" s="217"/>
      <c r="C863" s="218"/>
      <c r="D863" s="207" t="s">
        <v>161</v>
      </c>
      <c r="E863" s="219" t="s">
        <v>22</v>
      </c>
      <c r="F863" s="220" t="s">
        <v>1136</v>
      </c>
      <c r="G863" s="218"/>
      <c r="H863" s="221">
        <v>10.5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161</v>
      </c>
      <c r="AU863" s="227" t="s">
        <v>87</v>
      </c>
      <c r="AV863" s="12" t="s">
        <v>87</v>
      </c>
      <c r="AW863" s="12" t="s">
        <v>42</v>
      </c>
      <c r="AX863" s="12" t="s">
        <v>78</v>
      </c>
      <c r="AY863" s="227" t="s">
        <v>152</v>
      </c>
    </row>
    <row r="864" spans="2:65" s="11" customFormat="1">
      <c r="B864" s="205"/>
      <c r="C864" s="206"/>
      <c r="D864" s="207" t="s">
        <v>161</v>
      </c>
      <c r="E864" s="208" t="s">
        <v>22</v>
      </c>
      <c r="F864" s="209" t="s">
        <v>168</v>
      </c>
      <c r="G864" s="206"/>
      <c r="H864" s="210" t="s">
        <v>22</v>
      </c>
      <c r="I864" s="211"/>
      <c r="J864" s="206"/>
      <c r="K864" s="206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161</v>
      </c>
      <c r="AU864" s="216" t="s">
        <v>87</v>
      </c>
      <c r="AV864" s="11" t="s">
        <v>24</v>
      </c>
      <c r="AW864" s="11" t="s">
        <v>42</v>
      </c>
      <c r="AX864" s="11" t="s">
        <v>78</v>
      </c>
      <c r="AY864" s="216" t="s">
        <v>152</v>
      </c>
    </row>
    <row r="865" spans="2:65" s="12" customFormat="1">
      <c r="B865" s="217"/>
      <c r="C865" s="218"/>
      <c r="D865" s="207" t="s">
        <v>161</v>
      </c>
      <c r="E865" s="219" t="s">
        <v>22</v>
      </c>
      <c r="F865" s="220" t="s">
        <v>1137</v>
      </c>
      <c r="G865" s="218"/>
      <c r="H865" s="221">
        <v>31.5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161</v>
      </c>
      <c r="AU865" s="227" t="s">
        <v>87</v>
      </c>
      <c r="AV865" s="12" t="s">
        <v>87</v>
      </c>
      <c r="AW865" s="12" t="s">
        <v>42</v>
      </c>
      <c r="AX865" s="12" t="s">
        <v>78</v>
      </c>
      <c r="AY865" s="227" t="s">
        <v>152</v>
      </c>
    </row>
    <row r="866" spans="2:65" s="14" customFormat="1">
      <c r="B866" s="243"/>
      <c r="C866" s="244"/>
      <c r="D866" s="230" t="s">
        <v>161</v>
      </c>
      <c r="E866" s="267" t="s">
        <v>22</v>
      </c>
      <c r="F866" s="268" t="s">
        <v>257</v>
      </c>
      <c r="G866" s="244"/>
      <c r="H866" s="269">
        <v>168.9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AT866" s="253" t="s">
        <v>161</v>
      </c>
      <c r="AU866" s="253" t="s">
        <v>87</v>
      </c>
      <c r="AV866" s="14" t="s">
        <v>176</v>
      </c>
      <c r="AW866" s="14" t="s">
        <v>42</v>
      </c>
      <c r="AX866" s="14" t="s">
        <v>24</v>
      </c>
      <c r="AY866" s="253" t="s">
        <v>152</v>
      </c>
    </row>
    <row r="867" spans="2:65" s="1" customFormat="1" ht="22.5" customHeight="1">
      <c r="B867" s="41"/>
      <c r="C867" s="193" t="s">
        <v>1138</v>
      </c>
      <c r="D867" s="193" t="s">
        <v>154</v>
      </c>
      <c r="E867" s="194" t="s">
        <v>1139</v>
      </c>
      <c r="F867" s="195" t="s">
        <v>1140</v>
      </c>
      <c r="G867" s="196" t="s">
        <v>207</v>
      </c>
      <c r="H867" s="197">
        <v>12</v>
      </c>
      <c r="I867" s="198"/>
      <c r="J867" s="199">
        <f>ROUND(I867*H867,2)</f>
        <v>0</v>
      </c>
      <c r="K867" s="195" t="s">
        <v>158</v>
      </c>
      <c r="L867" s="61"/>
      <c r="M867" s="200" t="s">
        <v>22</v>
      </c>
      <c r="N867" s="201" t="s">
        <v>49</v>
      </c>
      <c r="O867" s="42"/>
      <c r="P867" s="202">
        <f>O867*H867</f>
        <v>0</v>
      </c>
      <c r="Q867" s="202">
        <v>0</v>
      </c>
      <c r="R867" s="202">
        <f>Q867*H867</f>
        <v>0</v>
      </c>
      <c r="S867" s="202">
        <v>0</v>
      </c>
      <c r="T867" s="203">
        <f>S867*H867</f>
        <v>0</v>
      </c>
      <c r="AR867" s="24" t="s">
        <v>285</v>
      </c>
      <c r="AT867" s="24" t="s">
        <v>154</v>
      </c>
      <c r="AU867" s="24" t="s">
        <v>87</v>
      </c>
      <c r="AY867" s="24" t="s">
        <v>152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24" t="s">
        <v>24</v>
      </c>
      <c r="BK867" s="204">
        <f>ROUND(I867*H867,2)</f>
        <v>0</v>
      </c>
      <c r="BL867" s="24" t="s">
        <v>285</v>
      </c>
      <c r="BM867" s="24" t="s">
        <v>1141</v>
      </c>
    </row>
    <row r="868" spans="2:65" s="12" customFormat="1">
      <c r="B868" s="217"/>
      <c r="C868" s="218"/>
      <c r="D868" s="230" t="s">
        <v>161</v>
      </c>
      <c r="E868" s="240" t="s">
        <v>22</v>
      </c>
      <c r="F868" s="241" t="s">
        <v>1142</v>
      </c>
      <c r="G868" s="218"/>
      <c r="H868" s="242">
        <v>12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161</v>
      </c>
      <c r="AU868" s="227" t="s">
        <v>87</v>
      </c>
      <c r="AV868" s="12" t="s">
        <v>87</v>
      </c>
      <c r="AW868" s="12" t="s">
        <v>42</v>
      </c>
      <c r="AX868" s="12" t="s">
        <v>24</v>
      </c>
      <c r="AY868" s="227" t="s">
        <v>152</v>
      </c>
    </row>
    <row r="869" spans="2:65" s="1" customFormat="1" ht="22.5" customHeight="1">
      <c r="B869" s="41"/>
      <c r="C869" s="257" t="s">
        <v>1143</v>
      </c>
      <c r="D869" s="257" t="s">
        <v>293</v>
      </c>
      <c r="E869" s="258" t="s">
        <v>1129</v>
      </c>
      <c r="F869" s="259" t="s">
        <v>1130</v>
      </c>
      <c r="G869" s="260" t="s">
        <v>219</v>
      </c>
      <c r="H869" s="261">
        <v>10.8</v>
      </c>
      <c r="I869" s="262"/>
      <c r="J869" s="263">
        <f>ROUND(I869*H869,2)</f>
        <v>0</v>
      </c>
      <c r="K869" s="259" t="s">
        <v>158</v>
      </c>
      <c r="L869" s="264"/>
      <c r="M869" s="265" t="s">
        <v>22</v>
      </c>
      <c r="N869" s="266" t="s">
        <v>49</v>
      </c>
      <c r="O869" s="42"/>
      <c r="P869" s="202">
        <f>O869*H869</f>
        <v>0</v>
      </c>
      <c r="Q869" s="202">
        <v>7.0000000000000001E-3</v>
      </c>
      <c r="R869" s="202">
        <f>Q869*H869</f>
        <v>7.5600000000000001E-2</v>
      </c>
      <c r="S869" s="202">
        <v>0</v>
      </c>
      <c r="T869" s="203">
        <f>S869*H869</f>
        <v>0</v>
      </c>
      <c r="AR869" s="24" t="s">
        <v>382</v>
      </c>
      <c r="AT869" s="24" t="s">
        <v>293</v>
      </c>
      <c r="AU869" s="24" t="s">
        <v>87</v>
      </c>
      <c r="AY869" s="24" t="s">
        <v>152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24" t="s">
        <v>24</v>
      </c>
      <c r="BK869" s="204">
        <f>ROUND(I869*H869,2)</f>
        <v>0</v>
      </c>
      <c r="BL869" s="24" t="s">
        <v>285</v>
      </c>
      <c r="BM869" s="24" t="s">
        <v>1144</v>
      </c>
    </row>
    <row r="870" spans="2:65" s="12" customFormat="1">
      <c r="B870" s="217"/>
      <c r="C870" s="218"/>
      <c r="D870" s="230" t="s">
        <v>161</v>
      </c>
      <c r="E870" s="240" t="s">
        <v>22</v>
      </c>
      <c r="F870" s="241" t="s">
        <v>1145</v>
      </c>
      <c r="G870" s="218"/>
      <c r="H870" s="242">
        <v>10.8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161</v>
      </c>
      <c r="AU870" s="227" t="s">
        <v>87</v>
      </c>
      <c r="AV870" s="12" t="s">
        <v>87</v>
      </c>
      <c r="AW870" s="12" t="s">
        <v>42</v>
      </c>
      <c r="AX870" s="12" t="s">
        <v>24</v>
      </c>
      <c r="AY870" s="227" t="s">
        <v>152</v>
      </c>
    </row>
    <row r="871" spans="2:65" s="1" customFormat="1" ht="22.5" customHeight="1">
      <c r="B871" s="41"/>
      <c r="C871" s="193" t="s">
        <v>1146</v>
      </c>
      <c r="D871" s="193" t="s">
        <v>154</v>
      </c>
      <c r="E871" s="194" t="s">
        <v>1147</v>
      </c>
      <c r="F871" s="195" t="s">
        <v>1148</v>
      </c>
      <c r="G871" s="196" t="s">
        <v>207</v>
      </c>
      <c r="H871" s="197">
        <v>30</v>
      </c>
      <c r="I871" s="198"/>
      <c r="J871" s="199">
        <f>ROUND(I871*H871,2)</f>
        <v>0</v>
      </c>
      <c r="K871" s="195" t="s">
        <v>158</v>
      </c>
      <c r="L871" s="61"/>
      <c r="M871" s="200" t="s">
        <v>22</v>
      </c>
      <c r="N871" s="201" t="s">
        <v>49</v>
      </c>
      <c r="O871" s="42"/>
      <c r="P871" s="202">
        <f>O871*H871</f>
        <v>0</v>
      </c>
      <c r="Q871" s="202">
        <v>0</v>
      </c>
      <c r="R871" s="202">
        <f>Q871*H871</f>
        <v>0</v>
      </c>
      <c r="S871" s="202">
        <v>0</v>
      </c>
      <c r="T871" s="203">
        <f>S871*H871</f>
        <v>0</v>
      </c>
      <c r="AR871" s="24" t="s">
        <v>285</v>
      </c>
      <c r="AT871" s="24" t="s">
        <v>154</v>
      </c>
      <c r="AU871" s="24" t="s">
        <v>87</v>
      </c>
      <c r="AY871" s="24" t="s">
        <v>152</v>
      </c>
      <c r="BE871" s="204">
        <f>IF(N871="základní",J871,0)</f>
        <v>0</v>
      </c>
      <c r="BF871" s="204">
        <f>IF(N871="snížená",J871,0)</f>
        <v>0</v>
      </c>
      <c r="BG871" s="204">
        <f>IF(N871="zákl. přenesená",J871,0)</f>
        <v>0</v>
      </c>
      <c r="BH871" s="204">
        <f>IF(N871="sníž. přenesená",J871,0)</f>
        <v>0</v>
      </c>
      <c r="BI871" s="204">
        <f>IF(N871="nulová",J871,0)</f>
        <v>0</v>
      </c>
      <c r="BJ871" s="24" t="s">
        <v>24</v>
      </c>
      <c r="BK871" s="204">
        <f>ROUND(I871*H871,2)</f>
        <v>0</v>
      </c>
      <c r="BL871" s="24" t="s">
        <v>285</v>
      </c>
      <c r="BM871" s="24" t="s">
        <v>1149</v>
      </c>
    </row>
    <row r="872" spans="2:65" s="12" customFormat="1">
      <c r="B872" s="217"/>
      <c r="C872" s="218"/>
      <c r="D872" s="207" t="s">
        <v>161</v>
      </c>
      <c r="E872" s="219" t="s">
        <v>22</v>
      </c>
      <c r="F872" s="220" t="s">
        <v>1150</v>
      </c>
      <c r="G872" s="218"/>
      <c r="H872" s="221">
        <v>16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161</v>
      </c>
      <c r="AU872" s="227" t="s">
        <v>87</v>
      </c>
      <c r="AV872" s="12" t="s">
        <v>87</v>
      </c>
      <c r="AW872" s="12" t="s">
        <v>42</v>
      </c>
      <c r="AX872" s="12" t="s">
        <v>78</v>
      </c>
      <c r="AY872" s="227" t="s">
        <v>152</v>
      </c>
    </row>
    <row r="873" spans="2:65" s="12" customFormat="1">
      <c r="B873" s="217"/>
      <c r="C873" s="218"/>
      <c r="D873" s="207" t="s">
        <v>161</v>
      </c>
      <c r="E873" s="219" t="s">
        <v>22</v>
      </c>
      <c r="F873" s="220" t="s">
        <v>1151</v>
      </c>
      <c r="G873" s="218"/>
      <c r="H873" s="221">
        <v>4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161</v>
      </c>
      <c r="AU873" s="227" t="s">
        <v>87</v>
      </c>
      <c r="AV873" s="12" t="s">
        <v>87</v>
      </c>
      <c r="AW873" s="12" t="s">
        <v>42</v>
      </c>
      <c r="AX873" s="12" t="s">
        <v>78</v>
      </c>
      <c r="AY873" s="227" t="s">
        <v>152</v>
      </c>
    </row>
    <row r="874" spans="2:65" s="12" customFormat="1">
      <c r="B874" s="217"/>
      <c r="C874" s="218"/>
      <c r="D874" s="207" t="s">
        <v>161</v>
      </c>
      <c r="E874" s="219" t="s">
        <v>22</v>
      </c>
      <c r="F874" s="220" t="s">
        <v>1152</v>
      </c>
      <c r="G874" s="218"/>
      <c r="H874" s="221">
        <v>8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161</v>
      </c>
      <c r="AU874" s="227" t="s">
        <v>87</v>
      </c>
      <c r="AV874" s="12" t="s">
        <v>87</v>
      </c>
      <c r="AW874" s="12" t="s">
        <v>42</v>
      </c>
      <c r="AX874" s="12" t="s">
        <v>78</v>
      </c>
      <c r="AY874" s="227" t="s">
        <v>152</v>
      </c>
    </row>
    <row r="875" spans="2:65" s="12" customFormat="1">
      <c r="B875" s="217"/>
      <c r="C875" s="218"/>
      <c r="D875" s="207" t="s">
        <v>161</v>
      </c>
      <c r="E875" s="219" t="s">
        <v>22</v>
      </c>
      <c r="F875" s="220" t="s">
        <v>1153</v>
      </c>
      <c r="G875" s="218"/>
      <c r="H875" s="221">
        <v>2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161</v>
      </c>
      <c r="AU875" s="227" t="s">
        <v>87</v>
      </c>
      <c r="AV875" s="12" t="s">
        <v>87</v>
      </c>
      <c r="AW875" s="12" t="s">
        <v>42</v>
      </c>
      <c r="AX875" s="12" t="s">
        <v>78</v>
      </c>
      <c r="AY875" s="227" t="s">
        <v>152</v>
      </c>
    </row>
    <row r="876" spans="2:65" s="13" customFormat="1">
      <c r="B876" s="228"/>
      <c r="C876" s="229"/>
      <c r="D876" s="230" t="s">
        <v>161</v>
      </c>
      <c r="E876" s="231" t="s">
        <v>22</v>
      </c>
      <c r="F876" s="232" t="s">
        <v>171</v>
      </c>
      <c r="G876" s="229"/>
      <c r="H876" s="233">
        <v>30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AT876" s="239" t="s">
        <v>161</v>
      </c>
      <c r="AU876" s="239" t="s">
        <v>87</v>
      </c>
      <c r="AV876" s="13" t="s">
        <v>159</v>
      </c>
      <c r="AW876" s="13" t="s">
        <v>42</v>
      </c>
      <c r="AX876" s="13" t="s">
        <v>24</v>
      </c>
      <c r="AY876" s="239" t="s">
        <v>152</v>
      </c>
    </row>
    <row r="877" spans="2:65" s="1" customFormat="1" ht="22.5" customHeight="1">
      <c r="B877" s="41"/>
      <c r="C877" s="257" t="s">
        <v>1154</v>
      </c>
      <c r="D877" s="257" t="s">
        <v>293</v>
      </c>
      <c r="E877" s="258" t="s">
        <v>1129</v>
      </c>
      <c r="F877" s="259" t="s">
        <v>1130</v>
      </c>
      <c r="G877" s="260" t="s">
        <v>219</v>
      </c>
      <c r="H877" s="261">
        <v>41.4</v>
      </c>
      <c r="I877" s="262"/>
      <c r="J877" s="263">
        <f>ROUND(I877*H877,2)</f>
        <v>0</v>
      </c>
      <c r="K877" s="259" t="s">
        <v>158</v>
      </c>
      <c r="L877" s="264"/>
      <c r="M877" s="265" t="s">
        <v>22</v>
      </c>
      <c r="N877" s="266" t="s">
        <v>49</v>
      </c>
      <c r="O877" s="42"/>
      <c r="P877" s="202">
        <f>O877*H877</f>
        <v>0</v>
      </c>
      <c r="Q877" s="202">
        <v>7.0000000000000001E-3</v>
      </c>
      <c r="R877" s="202">
        <f>Q877*H877</f>
        <v>0.2898</v>
      </c>
      <c r="S877" s="202">
        <v>0</v>
      </c>
      <c r="T877" s="203">
        <f>S877*H877</f>
        <v>0</v>
      </c>
      <c r="AR877" s="24" t="s">
        <v>382</v>
      </c>
      <c r="AT877" s="24" t="s">
        <v>293</v>
      </c>
      <c r="AU877" s="24" t="s">
        <v>87</v>
      </c>
      <c r="AY877" s="24" t="s">
        <v>152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24</v>
      </c>
      <c r="BK877" s="204">
        <f>ROUND(I877*H877,2)</f>
        <v>0</v>
      </c>
      <c r="BL877" s="24" t="s">
        <v>285</v>
      </c>
      <c r="BM877" s="24" t="s">
        <v>1155</v>
      </c>
    </row>
    <row r="878" spans="2:65" s="12" customFormat="1">
      <c r="B878" s="217"/>
      <c r="C878" s="218"/>
      <c r="D878" s="207" t="s">
        <v>161</v>
      </c>
      <c r="E878" s="219" t="s">
        <v>22</v>
      </c>
      <c r="F878" s="220" t="s">
        <v>1156</v>
      </c>
      <c r="G878" s="218"/>
      <c r="H878" s="221">
        <v>24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161</v>
      </c>
      <c r="AU878" s="227" t="s">
        <v>87</v>
      </c>
      <c r="AV878" s="12" t="s">
        <v>87</v>
      </c>
      <c r="AW878" s="12" t="s">
        <v>42</v>
      </c>
      <c r="AX878" s="12" t="s">
        <v>78</v>
      </c>
      <c r="AY878" s="227" t="s">
        <v>152</v>
      </c>
    </row>
    <row r="879" spans="2:65" s="12" customFormat="1">
      <c r="B879" s="217"/>
      <c r="C879" s="218"/>
      <c r="D879" s="207" t="s">
        <v>161</v>
      </c>
      <c r="E879" s="219" t="s">
        <v>22</v>
      </c>
      <c r="F879" s="220" t="s">
        <v>1157</v>
      </c>
      <c r="G879" s="218"/>
      <c r="H879" s="221">
        <v>4.8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161</v>
      </c>
      <c r="AU879" s="227" t="s">
        <v>87</v>
      </c>
      <c r="AV879" s="12" t="s">
        <v>87</v>
      </c>
      <c r="AW879" s="12" t="s">
        <v>42</v>
      </c>
      <c r="AX879" s="12" t="s">
        <v>78</v>
      </c>
      <c r="AY879" s="227" t="s">
        <v>152</v>
      </c>
    </row>
    <row r="880" spans="2:65" s="12" customFormat="1">
      <c r="B880" s="217"/>
      <c r="C880" s="218"/>
      <c r="D880" s="207" t="s">
        <v>161</v>
      </c>
      <c r="E880" s="219" t="s">
        <v>22</v>
      </c>
      <c r="F880" s="220" t="s">
        <v>1158</v>
      </c>
      <c r="G880" s="218"/>
      <c r="H880" s="221">
        <v>9.6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161</v>
      </c>
      <c r="AU880" s="227" t="s">
        <v>87</v>
      </c>
      <c r="AV880" s="12" t="s">
        <v>87</v>
      </c>
      <c r="AW880" s="12" t="s">
        <v>42</v>
      </c>
      <c r="AX880" s="12" t="s">
        <v>78</v>
      </c>
      <c r="AY880" s="227" t="s">
        <v>152</v>
      </c>
    </row>
    <row r="881" spans="2:65" s="12" customFormat="1">
      <c r="B881" s="217"/>
      <c r="C881" s="218"/>
      <c r="D881" s="207" t="s">
        <v>161</v>
      </c>
      <c r="E881" s="219" t="s">
        <v>22</v>
      </c>
      <c r="F881" s="220" t="s">
        <v>1159</v>
      </c>
      <c r="G881" s="218"/>
      <c r="H881" s="221">
        <v>3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161</v>
      </c>
      <c r="AU881" s="227" t="s">
        <v>87</v>
      </c>
      <c r="AV881" s="12" t="s">
        <v>87</v>
      </c>
      <c r="AW881" s="12" t="s">
        <v>42</v>
      </c>
      <c r="AX881" s="12" t="s">
        <v>78</v>
      </c>
      <c r="AY881" s="227" t="s">
        <v>152</v>
      </c>
    </row>
    <row r="882" spans="2:65" s="13" customFormat="1">
      <c r="B882" s="228"/>
      <c r="C882" s="229"/>
      <c r="D882" s="230" t="s">
        <v>161</v>
      </c>
      <c r="E882" s="231" t="s">
        <v>22</v>
      </c>
      <c r="F882" s="232" t="s">
        <v>171</v>
      </c>
      <c r="G882" s="229"/>
      <c r="H882" s="233">
        <v>41.4</v>
      </c>
      <c r="I882" s="234"/>
      <c r="J882" s="229"/>
      <c r="K882" s="229"/>
      <c r="L882" s="235"/>
      <c r="M882" s="236"/>
      <c r="N882" s="237"/>
      <c r="O882" s="237"/>
      <c r="P882" s="237"/>
      <c r="Q882" s="237"/>
      <c r="R882" s="237"/>
      <c r="S882" s="237"/>
      <c r="T882" s="238"/>
      <c r="AT882" s="239" t="s">
        <v>161</v>
      </c>
      <c r="AU882" s="239" t="s">
        <v>87</v>
      </c>
      <c r="AV882" s="13" t="s">
        <v>159</v>
      </c>
      <c r="AW882" s="13" t="s">
        <v>42</v>
      </c>
      <c r="AX882" s="13" t="s">
        <v>24</v>
      </c>
      <c r="AY882" s="239" t="s">
        <v>152</v>
      </c>
    </row>
    <row r="883" spans="2:65" s="1" customFormat="1" ht="22.5" customHeight="1">
      <c r="B883" s="41"/>
      <c r="C883" s="193" t="s">
        <v>1160</v>
      </c>
      <c r="D883" s="193" t="s">
        <v>154</v>
      </c>
      <c r="E883" s="194" t="s">
        <v>1161</v>
      </c>
      <c r="F883" s="195" t="s">
        <v>1162</v>
      </c>
      <c r="G883" s="196" t="s">
        <v>207</v>
      </c>
      <c r="H883" s="197">
        <v>79</v>
      </c>
      <c r="I883" s="198"/>
      <c r="J883" s="199">
        <f>ROUND(I883*H883,2)</f>
        <v>0</v>
      </c>
      <c r="K883" s="195" t="s">
        <v>158</v>
      </c>
      <c r="L883" s="61"/>
      <c r="M883" s="200" t="s">
        <v>22</v>
      </c>
      <c r="N883" s="201" t="s">
        <v>49</v>
      </c>
      <c r="O883" s="42"/>
      <c r="P883" s="202">
        <f>O883*H883</f>
        <v>0</v>
      </c>
      <c r="Q883" s="202">
        <v>0</v>
      </c>
      <c r="R883" s="202">
        <f>Q883*H883</f>
        <v>0</v>
      </c>
      <c r="S883" s="202">
        <v>0</v>
      </c>
      <c r="T883" s="203">
        <f>S883*H883</f>
        <v>0</v>
      </c>
      <c r="AR883" s="24" t="s">
        <v>285</v>
      </c>
      <c r="AT883" s="24" t="s">
        <v>154</v>
      </c>
      <c r="AU883" s="24" t="s">
        <v>87</v>
      </c>
      <c r="AY883" s="24" t="s">
        <v>152</v>
      </c>
      <c r="BE883" s="204">
        <f>IF(N883="základní",J883,0)</f>
        <v>0</v>
      </c>
      <c r="BF883" s="204">
        <f>IF(N883="snížená",J883,0)</f>
        <v>0</v>
      </c>
      <c r="BG883" s="204">
        <f>IF(N883="zákl. přenesená",J883,0)</f>
        <v>0</v>
      </c>
      <c r="BH883" s="204">
        <f>IF(N883="sníž. přenesená",J883,0)</f>
        <v>0</v>
      </c>
      <c r="BI883" s="204">
        <f>IF(N883="nulová",J883,0)</f>
        <v>0</v>
      </c>
      <c r="BJ883" s="24" t="s">
        <v>24</v>
      </c>
      <c r="BK883" s="204">
        <f>ROUND(I883*H883,2)</f>
        <v>0</v>
      </c>
      <c r="BL883" s="24" t="s">
        <v>285</v>
      </c>
      <c r="BM883" s="24" t="s">
        <v>1163</v>
      </c>
    </row>
    <row r="884" spans="2:65" s="11" customFormat="1">
      <c r="B884" s="205"/>
      <c r="C884" s="206"/>
      <c r="D884" s="207" t="s">
        <v>161</v>
      </c>
      <c r="E884" s="208" t="s">
        <v>22</v>
      </c>
      <c r="F884" s="209" t="s">
        <v>166</v>
      </c>
      <c r="G884" s="206"/>
      <c r="H884" s="210" t="s">
        <v>22</v>
      </c>
      <c r="I884" s="211"/>
      <c r="J884" s="206"/>
      <c r="K884" s="206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161</v>
      </c>
      <c r="AU884" s="216" t="s">
        <v>87</v>
      </c>
      <c r="AV884" s="11" t="s">
        <v>24</v>
      </c>
      <c r="AW884" s="11" t="s">
        <v>42</v>
      </c>
      <c r="AX884" s="11" t="s">
        <v>78</v>
      </c>
      <c r="AY884" s="216" t="s">
        <v>152</v>
      </c>
    </row>
    <row r="885" spans="2:65" s="12" customFormat="1">
      <c r="B885" s="217"/>
      <c r="C885" s="218"/>
      <c r="D885" s="207" t="s">
        <v>161</v>
      </c>
      <c r="E885" s="219" t="s">
        <v>22</v>
      </c>
      <c r="F885" s="220" t="s">
        <v>1164</v>
      </c>
      <c r="G885" s="218"/>
      <c r="H885" s="221">
        <v>34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161</v>
      </c>
      <c r="AU885" s="227" t="s">
        <v>87</v>
      </c>
      <c r="AV885" s="12" t="s">
        <v>87</v>
      </c>
      <c r="AW885" s="12" t="s">
        <v>42</v>
      </c>
      <c r="AX885" s="12" t="s">
        <v>78</v>
      </c>
      <c r="AY885" s="227" t="s">
        <v>152</v>
      </c>
    </row>
    <row r="886" spans="2:65" s="11" customFormat="1">
      <c r="B886" s="205"/>
      <c r="C886" s="206"/>
      <c r="D886" s="207" t="s">
        <v>161</v>
      </c>
      <c r="E886" s="208" t="s">
        <v>22</v>
      </c>
      <c r="F886" s="209" t="s">
        <v>164</v>
      </c>
      <c r="G886" s="206"/>
      <c r="H886" s="210" t="s">
        <v>22</v>
      </c>
      <c r="I886" s="211"/>
      <c r="J886" s="206"/>
      <c r="K886" s="206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161</v>
      </c>
      <c r="AU886" s="216" t="s">
        <v>87</v>
      </c>
      <c r="AV886" s="11" t="s">
        <v>24</v>
      </c>
      <c r="AW886" s="11" t="s">
        <v>42</v>
      </c>
      <c r="AX886" s="11" t="s">
        <v>78</v>
      </c>
      <c r="AY886" s="216" t="s">
        <v>152</v>
      </c>
    </row>
    <row r="887" spans="2:65" s="12" customFormat="1">
      <c r="B887" s="217"/>
      <c r="C887" s="218"/>
      <c r="D887" s="207" t="s">
        <v>161</v>
      </c>
      <c r="E887" s="219" t="s">
        <v>22</v>
      </c>
      <c r="F887" s="220" t="s">
        <v>1165</v>
      </c>
      <c r="G887" s="218"/>
      <c r="H887" s="221">
        <v>4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161</v>
      </c>
      <c r="AU887" s="227" t="s">
        <v>87</v>
      </c>
      <c r="AV887" s="12" t="s">
        <v>87</v>
      </c>
      <c r="AW887" s="12" t="s">
        <v>42</v>
      </c>
      <c r="AX887" s="12" t="s">
        <v>78</v>
      </c>
      <c r="AY887" s="227" t="s">
        <v>152</v>
      </c>
    </row>
    <row r="888" spans="2:65" s="11" customFormat="1">
      <c r="B888" s="205"/>
      <c r="C888" s="206"/>
      <c r="D888" s="207" t="s">
        <v>161</v>
      </c>
      <c r="E888" s="208" t="s">
        <v>22</v>
      </c>
      <c r="F888" s="209" t="s">
        <v>162</v>
      </c>
      <c r="G888" s="206"/>
      <c r="H888" s="210" t="s">
        <v>22</v>
      </c>
      <c r="I888" s="211"/>
      <c r="J888" s="206"/>
      <c r="K888" s="206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161</v>
      </c>
      <c r="AU888" s="216" t="s">
        <v>87</v>
      </c>
      <c r="AV888" s="11" t="s">
        <v>24</v>
      </c>
      <c r="AW888" s="11" t="s">
        <v>42</v>
      </c>
      <c r="AX888" s="11" t="s">
        <v>78</v>
      </c>
      <c r="AY888" s="216" t="s">
        <v>152</v>
      </c>
    </row>
    <row r="889" spans="2:65" s="12" customFormat="1">
      <c r="B889" s="217"/>
      <c r="C889" s="218"/>
      <c r="D889" s="207" t="s">
        <v>161</v>
      </c>
      <c r="E889" s="219" t="s">
        <v>22</v>
      </c>
      <c r="F889" s="220" t="s">
        <v>1166</v>
      </c>
      <c r="G889" s="218"/>
      <c r="H889" s="221">
        <v>21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161</v>
      </c>
      <c r="AU889" s="227" t="s">
        <v>87</v>
      </c>
      <c r="AV889" s="12" t="s">
        <v>87</v>
      </c>
      <c r="AW889" s="12" t="s">
        <v>42</v>
      </c>
      <c r="AX889" s="12" t="s">
        <v>78</v>
      </c>
      <c r="AY889" s="227" t="s">
        <v>152</v>
      </c>
    </row>
    <row r="890" spans="2:65" s="12" customFormat="1">
      <c r="B890" s="217"/>
      <c r="C890" s="218"/>
      <c r="D890" s="207" t="s">
        <v>161</v>
      </c>
      <c r="E890" s="219" t="s">
        <v>22</v>
      </c>
      <c r="F890" s="220" t="s">
        <v>1167</v>
      </c>
      <c r="G890" s="218"/>
      <c r="H890" s="221">
        <v>5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161</v>
      </c>
      <c r="AU890" s="227" t="s">
        <v>87</v>
      </c>
      <c r="AV890" s="12" t="s">
        <v>87</v>
      </c>
      <c r="AW890" s="12" t="s">
        <v>42</v>
      </c>
      <c r="AX890" s="12" t="s">
        <v>78</v>
      </c>
      <c r="AY890" s="227" t="s">
        <v>152</v>
      </c>
    </row>
    <row r="891" spans="2:65" s="11" customFormat="1">
      <c r="B891" s="205"/>
      <c r="C891" s="206"/>
      <c r="D891" s="207" t="s">
        <v>161</v>
      </c>
      <c r="E891" s="208" t="s">
        <v>22</v>
      </c>
      <c r="F891" s="209" t="s">
        <v>168</v>
      </c>
      <c r="G891" s="206"/>
      <c r="H891" s="210" t="s">
        <v>22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161</v>
      </c>
      <c r="AU891" s="216" t="s">
        <v>87</v>
      </c>
      <c r="AV891" s="11" t="s">
        <v>24</v>
      </c>
      <c r="AW891" s="11" t="s">
        <v>42</v>
      </c>
      <c r="AX891" s="11" t="s">
        <v>78</v>
      </c>
      <c r="AY891" s="216" t="s">
        <v>152</v>
      </c>
    </row>
    <row r="892" spans="2:65" s="12" customFormat="1">
      <c r="B892" s="217"/>
      <c r="C892" s="218"/>
      <c r="D892" s="207" t="s">
        <v>161</v>
      </c>
      <c r="E892" s="219" t="s">
        <v>22</v>
      </c>
      <c r="F892" s="220" t="s">
        <v>1168</v>
      </c>
      <c r="G892" s="218"/>
      <c r="H892" s="221">
        <v>15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161</v>
      </c>
      <c r="AU892" s="227" t="s">
        <v>87</v>
      </c>
      <c r="AV892" s="12" t="s">
        <v>87</v>
      </c>
      <c r="AW892" s="12" t="s">
        <v>42</v>
      </c>
      <c r="AX892" s="12" t="s">
        <v>78</v>
      </c>
      <c r="AY892" s="227" t="s">
        <v>152</v>
      </c>
    </row>
    <row r="893" spans="2:65" s="14" customFormat="1">
      <c r="B893" s="243"/>
      <c r="C893" s="244"/>
      <c r="D893" s="230" t="s">
        <v>161</v>
      </c>
      <c r="E893" s="267" t="s">
        <v>22</v>
      </c>
      <c r="F893" s="268" t="s">
        <v>257</v>
      </c>
      <c r="G893" s="244"/>
      <c r="H893" s="269">
        <v>79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AT893" s="253" t="s">
        <v>161</v>
      </c>
      <c r="AU893" s="253" t="s">
        <v>87</v>
      </c>
      <c r="AV893" s="14" t="s">
        <v>176</v>
      </c>
      <c r="AW893" s="14" t="s">
        <v>42</v>
      </c>
      <c r="AX893" s="14" t="s">
        <v>24</v>
      </c>
      <c r="AY893" s="253" t="s">
        <v>152</v>
      </c>
    </row>
    <row r="894" spans="2:65" s="1" customFormat="1" ht="22.5" customHeight="1">
      <c r="B894" s="41"/>
      <c r="C894" s="257" t="s">
        <v>1169</v>
      </c>
      <c r="D894" s="257" t="s">
        <v>293</v>
      </c>
      <c r="E894" s="258" t="s">
        <v>1129</v>
      </c>
      <c r="F894" s="259" t="s">
        <v>1130</v>
      </c>
      <c r="G894" s="260" t="s">
        <v>219</v>
      </c>
      <c r="H894" s="261">
        <v>165.9</v>
      </c>
      <c r="I894" s="262"/>
      <c r="J894" s="263">
        <f>ROUND(I894*H894,2)</f>
        <v>0</v>
      </c>
      <c r="K894" s="259" t="s">
        <v>158</v>
      </c>
      <c r="L894" s="264"/>
      <c r="M894" s="265" t="s">
        <v>22</v>
      </c>
      <c r="N894" s="266" t="s">
        <v>49</v>
      </c>
      <c r="O894" s="42"/>
      <c r="P894" s="202">
        <f>O894*H894</f>
        <v>0</v>
      </c>
      <c r="Q894" s="202">
        <v>7.0000000000000001E-3</v>
      </c>
      <c r="R894" s="202">
        <f>Q894*H894</f>
        <v>1.1613</v>
      </c>
      <c r="S894" s="202">
        <v>0</v>
      </c>
      <c r="T894" s="203">
        <f>S894*H894</f>
        <v>0</v>
      </c>
      <c r="AR894" s="24" t="s">
        <v>382</v>
      </c>
      <c r="AT894" s="24" t="s">
        <v>293</v>
      </c>
      <c r="AU894" s="24" t="s">
        <v>87</v>
      </c>
      <c r="AY894" s="24" t="s">
        <v>152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24" t="s">
        <v>24</v>
      </c>
      <c r="BK894" s="204">
        <f>ROUND(I894*H894,2)</f>
        <v>0</v>
      </c>
      <c r="BL894" s="24" t="s">
        <v>285</v>
      </c>
      <c r="BM894" s="24" t="s">
        <v>1170</v>
      </c>
    </row>
    <row r="895" spans="2:65" s="11" customFormat="1">
      <c r="B895" s="205"/>
      <c r="C895" s="206"/>
      <c r="D895" s="207" t="s">
        <v>161</v>
      </c>
      <c r="E895" s="208" t="s">
        <v>22</v>
      </c>
      <c r="F895" s="209" t="s">
        <v>166</v>
      </c>
      <c r="G895" s="206"/>
      <c r="H895" s="210" t="s">
        <v>22</v>
      </c>
      <c r="I895" s="211"/>
      <c r="J895" s="206"/>
      <c r="K895" s="206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161</v>
      </c>
      <c r="AU895" s="216" t="s">
        <v>87</v>
      </c>
      <c r="AV895" s="11" t="s">
        <v>24</v>
      </c>
      <c r="AW895" s="11" t="s">
        <v>42</v>
      </c>
      <c r="AX895" s="11" t="s">
        <v>78</v>
      </c>
      <c r="AY895" s="216" t="s">
        <v>152</v>
      </c>
    </row>
    <row r="896" spans="2:65" s="12" customFormat="1">
      <c r="B896" s="217"/>
      <c r="C896" s="218"/>
      <c r="D896" s="207" t="s">
        <v>161</v>
      </c>
      <c r="E896" s="219" t="s">
        <v>22</v>
      </c>
      <c r="F896" s="220" t="s">
        <v>1171</v>
      </c>
      <c r="G896" s="218"/>
      <c r="H896" s="221">
        <v>71.400000000000006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161</v>
      </c>
      <c r="AU896" s="227" t="s">
        <v>87</v>
      </c>
      <c r="AV896" s="12" t="s">
        <v>87</v>
      </c>
      <c r="AW896" s="12" t="s">
        <v>42</v>
      </c>
      <c r="AX896" s="12" t="s">
        <v>78</v>
      </c>
      <c r="AY896" s="227" t="s">
        <v>152</v>
      </c>
    </row>
    <row r="897" spans="2:65" s="11" customFormat="1">
      <c r="B897" s="205"/>
      <c r="C897" s="206"/>
      <c r="D897" s="207" t="s">
        <v>161</v>
      </c>
      <c r="E897" s="208" t="s">
        <v>22</v>
      </c>
      <c r="F897" s="209" t="s">
        <v>164</v>
      </c>
      <c r="G897" s="206"/>
      <c r="H897" s="210" t="s">
        <v>22</v>
      </c>
      <c r="I897" s="211"/>
      <c r="J897" s="206"/>
      <c r="K897" s="206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161</v>
      </c>
      <c r="AU897" s="216" t="s">
        <v>87</v>
      </c>
      <c r="AV897" s="11" t="s">
        <v>24</v>
      </c>
      <c r="AW897" s="11" t="s">
        <v>42</v>
      </c>
      <c r="AX897" s="11" t="s">
        <v>78</v>
      </c>
      <c r="AY897" s="216" t="s">
        <v>152</v>
      </c>
    </row>
    <row r="898" spans="2:65" s="12" customFormat="1">
      <c r="B898" s="217"/>
      <c r="C898" s="218"/>
      <c r="D898" s="207" t="s">
        <v>161</v>
      </c>
      <c r="E898" s="219" t="s">
        <v>22</v>
      </c>
      <c r="F898" s="220" t="s">
        <v>1172</v>
      </c>
      <c r="G898" s="218"/>
      <c r="H898" s="221">
        <v>8.4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161</v>
      </c>
      <c r="AU898" s="227" t="s">
        <v>87</v>
      </c>
      <c r="AV898" s="12" t="s">
        <v>87</v>
      </c>
      <c r="AW898" s="12" t="s">
        <v>42</v>
      </c>
      <c r="AX898" s="12" t="s">
        <v>78</v>
      </c>
      <c r="AY898" s="227" t="s">
        <v>152</v>
      </c>
    </row>
    <row r="899" spans="2:65" s="11" customFormat="1">
      <c r="B899" s="205"/>
      <c r="C899" s="206"/>
      <c r="D899" s="207" t="s">
        <v>161</v>
      </c>
      <c r="E899" s="208" t="s">
        <v>22</v>
      </c>
      <c r="F899" s="209" t="s">
        <v>162</v>
      </c>
      <c r="G899" s="206"/>
      <c r="H899" s="210" t="s">
        <v>22</v>
      </c>
      <c r="I899" s="211"/>
      <c r="J899" s="206"/>
      <c r="K899" s="206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161</v>
      </c>
      <c r="AU899" s="216" t="s">
        <v>87</v>
      </c>
      <c r="AV899" s="11" t="s">
        <v>24</v>
      </c>
      <c r="AW899" s="11" t="s">
        <v>42</v>
      </c>
      <c r="AX899" s="11" t="s">
        <v>78</v>
      </c>
      <c r="AY899" s="216" t="s">
        <v>152</v>
      </c>
    </row>
    <row r="900" spans="2:65" s="12" customFormat="1">
      <c r="B900" s="217"/>
      <c r="C900" s="218"/>
      <c r="D900" s="207" t="s">
        <v>161</v>
      </c>
      <c r="E900" s="219" t="s">
        <v>22</v>
      </c>
      <c r="F900" s="220" t="s">
        <v>1173</v>
      </c>
      <c r="G900" s="218"/>
      <c r="H900" s="221">
        <v>44.1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161</v>
      </c>
      <c r="AU900" s="227" t="s">
        <v>87</v>
      </c>
      <c r="AV900" s="12" t="s">
        <v>87</v>
      </c>
      <c r="AW900" s="12" t="s">
        <v>42</v>
      </c>
      <c r="AX900" s="12" t="s">
        <v>78</v>
      </c>
      <c r="AY900" s="227" t="s">
        <v>152</v>
      </c>
    </row>
    <row r="901" spans="2:65" s="12" customFormat="1">
      <c r="B901" s="217"/>
      <c r="C901" s="218"/>
      <c r="D901" s="207" t="s">
        <v>161</v>
      </c>
      <c r="E901" s="219" t="s">
        <v>22</v>
      </c>
      <c r="F901" s="220" t="s">
        <v>938</v>
      </c>
      <c r="G901" s="218"/>
      <c r="H901" s="221">
        <v>10.5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161</v>
      </c>
      <c r="AU901" s="227" t="s">
        <v>87</v>
      </c>
      <c r="AV901" s="12" t="s">
        <v>87</v>
      </c>
      <c r="AW901" s="12" t="s">
        <v>42</v>
      </c>
      <c r="AX901" s="12" t="s">
        <v>78</v>
      </c>
      <c r="AY901" s="227" t="s">
        <v>152</v>
      </c>
    </row>
    <row r="902" spans="2:65" s="11" customFormat="1">
      <c r="B902" s="205"/>
      <c r="C902" s="206"/>
      <c r="D902" s="207" t="s">
        <v>161</v>
      </c>
      <c r="E902" s="208" t="s">
        <v>22</v>
      </c>
      <c r="F902" s="209" t="s">
        <v>168</v>
      </c>
      <c r="G902" s="206"/>
      <c r="H902" s="210" t="s">
        <v>22</v>
      </c>
      <c r="I902" s="211"/>
      <c r="J902" s="206"/>
      <c r="K902" s="206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161</v>
      </c>
      <c r="AU902" s="216" t="s">
        <v>87</v>
      </c>
      <c r="AV902" s="11" t="s">
        <v>24</v>
      </c>
      <c r="AW902" s="11" t="s">
        <v>42</v>
      </c>
      <c r="AX902" s="11" t="s">
        <v>78</v>
      </c>
      <c r="AY902" s="216" t="s">
        <v>152</v>
      </c>
    </row>
    <row r="903" spans="2:65" s="12" customFormat="1">
      <c r="B903" s="217"/>
      <c r="C903" s="218"/>
      <c r="D903" s="207" t="s">
        <v>161</v>
      </c>
      <c r="E903" s="219" t="s">
        <v>22</v>
      </c>
      <c r="F903" s="220" t="s">
        <v>1174</v>
      </c>
      <c r="G903" s="218"/>
      <c r="H903" s="221">
        <v>31.5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161</v>
      </c>
      <c r="AU903" s="227" t="s">
        <v>87</v>
      </c>
      <c r="AV903" s="12" t="s">
        <v>87</v>
      </c>
      <c r="AW903" s="12" t="s">
        <v>42</v>
      </c>
      <c r="AX903" s="12" t="s">
        <v>78</v>
      </c>
      <c r="AY903" s="227" t="s">
        <v>152</v>
      </c>
    </row>
    <row r="904" spans="2:65" s="14" customFormat="1">
      <c r="B904" s="243"/>
      <c r="C904" s="244"/>
      <c r="D904" s="230" t="s">
        <v>161</v>
      </c>
      <c r="E904" s="267" t="s">
        <v>22</v>
      </c>
      <c r="F904" s="268" t="s">
        <v>257</v>
      </c>
      <c r="G904" s="244"/>
      <c r="H904" s="269">
        <v>165.9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AT904" s="253" t="s">
        <v>161</v>
      </c>
      <c r="AU904" s="253" t="s">
        <v>87</v>
      </c>
      <c r="AV904" s="14" t="s">
        <v>176</v>
      </c>
      <c r="AW904" s="14" t="s">
        <v>42</v>
      </c>
      <c r="AX904" s="14" t="s">
        <v>24</v>
      </c>
      <c r="AY904" s="253" t="s">
        <v>152</v>
      </c>
    </row>
    <row r="905" spans="2:65" s="1" customFormat="1" ht="22.5" customHeight="1">
      <c r="B905" s="41"/>
      <c r="C905" s="257" t="s">
        <v>1175</v>
      </c>
      <c r="D905" s="257" t="s">
        <v>293</v>
      </c>
      <c r="E905" s="258" t="s">
        <v>1176</v>
      </c>
      <c r="F905" s="259" t="s">
        <v>1177</v>
      </c>
      <c r="G905" s="260" t="s">
        <v>207</v>
      </c>
      <c r="H905" s="261">
        <v>380</v>
      </c>
      <c r="I905" s="262"/>
      <c r="J905" s="263">
        <f>ROUND(I905*H905,2)</f>
        <v>0</v>
      </c>
      <c r="K905" s="259" t="s">
        <v>158</v>
      </c>
      <c r="L905" s="264"/>
      <c r="M905" s="265" t="s">
        <v>22</v>
      </c>
      <c r="N905" s="266" t="s">
        <v>49</v>
      </c>
      <c r="O905" s="42"/>
      <c r="P905" s="202">
        <f>O905*H905</f>
        <v>0</v>
      </c>
      <c r="Q905" s="202">
        <v>6.0000000000000002E-5</v>
      </c>
      <c r="R905" s="202">
        <f>Q905*H905</f>
        <v>2.2800000000000001E-2</v>
      </c>
      <c r="S905" s="202">
        <v>0</v>
      </c>
      <c r="T905" s="203">
        <f>S905*H905</f>
        <v>0</v>
      </c>
      <c r="AR905" s="24" t="s">
        <v>382</v>
      </c>
      <c r="AT905" s="24" t="s">
        <v>293</v>
      </c>
      <c r="AU905" s="24" t="s">
        <v>87</v>
      </c>
      <c r="AY905" s="24" t="s">
        <v>152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24" t="s">
        <v>24</v>
      </c>
      <c r="BK905" s="204">
        <f>ROUND(I905*H905,2)</f>
        <v>0</v>
      </c>
      <c r="BL905" s="24" t="s">
        <v>285</v>
      </c>
      <c r="BM905" s="24" t="s">
        <v>1178</v>
      </c>
    </row>
    <row r="906" spans="2:65" s="12" customFormat="1">
      <c r="B906" s="217"/>
      <c r="C906" s="218"/>
      <c r="D906" s="230" t="s">
        <v>161</v>
      </c>
      <c r="E906" s="240" t="s">
        <v>22</v>
      </c>
      <c r="F906" s="241" t="s">
        <v>1179</v>
      </c>
      <c r="G906" s="218"/>
      <c r="H906" s="242">
        <v>380</v>
      </c>
      <c r="I906" s="222"/>
      <c r="J906" s="218"/>
      <c r="K906" s="218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161</v>
      </c>
      <c r="AU906" s="227" t="s">
        <v>87</v>
      </c>
      <c r="AV906" s="12" t="s">
        <v>87</v>
      </c>
      <c r="AW906" s="12" t="s">
        <v>42</v>
      </c>
      <c r="AX906" s="12" t="s">
        <v>24</v>
      </c>
      <c r="AY906" s="227" t="s">
        <v>152</v>
      </c>
    </row>
    <row r="907" spans="2:65" s="1" customFormat="1" ht="22.5" customHeight="1">
      <c r="B907" s="41"/>
      <c r="C907" s="193" t="s">
        <v>1180</v>
      </c>
      <c r="D907" s="193" t="s">
        <v>154</v>
      </c>
      <c r="E907" s="194" t="s">
        <v>1181</v>
      </c>
      <c r="F907" s="195" t="s">
        <v>1182</v>
      </c>
      <c r="G907" s="196" t="s">
        <v>226</v>
      </c>
      <c r="H907" s="197">
        <v>10.476000000000001</v>
      </c>
      <c r="I907" s="198"/>
      <c r="J907" s="199">
        <f>ROUND(I907*H907,2)</f>
        <v>0</v>
      </c>
      <c r="K907" s="195" t="s">
        <v>158</v>
      </c>
      <c r="L907" s="61"/>
      <c r="M907" s="200" t="s">
        <v>22</v>
      </c>
      <c r="N907" s="201" t="s">
        <v>49</v>
      </c>
      <c r="O907" s="42"/>
      <c r="P907" s="202">
        <f>O907*H907</f>
        <v>0</v>
      </c>
      <c r="Q907" s="202">
        <v>0</v>
      </c>
      <c r="R907" s="202">
        <f>Q907*H907</f>
        <v>0</v>
      </c>
      <c r="S907" s="202">
        <v>0</v>
      </c>
      <c r="T907" s="203">
        <f>S907*H907</f>
        <v>0</v>
      </c>
      <c r="AR907" s="24" t="s">
        <v>285</v>
      </c>
      <c r="AT907" s="24" t="s">
        <v>154</v>
      </c>
      <c r="AU907" s="24" t="s">
        <v>87</v>
      </c>
      <c r="AY907" s="24" t="s">
        <v>152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24</v>
      </c>
      <c r="BK907" s="204">
        <f>ROUND(I907*H907,2)</f>
        <v>0</v>
      </c>
      <c r="BL907" s="24" t="s">
        <v>285</v>
      </c>
      <c r="BM907" s="24" t="s">
        <v>1183</v>
      </c>
    </row>
    <row r="908" spans="2:65" s="10" customFormat="1" ht="29.85" customHeight="1">
      <c r="B908" s="176"/>
      <c r="C908" s="177"/>
      <c r="D908" s="190" t="s">
        <v>77</v>
      </c>
      <c r="E908" s="191" t="s">
        <v>1184</v>
      </c>
      <c r="F908" s="191" t="s">
        <v>1185</v>
      </c>
      <c r="G908" s="177"/>
      <c r="H908" s="177"/>
      <c r="I908" s="180"/>
      <c r="J908" s="192">
        <f>BK908</f>
        <v>0</v>
      </c>
      <c r="K908" s="177"/>
      <c r="L908" s="182"/>
      <c r="M908" s="183"/>
      <c r="N908" s="184"/>
      <c r="O908" s="184"/>
      <c r="P908" s="185">
        <f>SUM(P909:P940)</f>
        <v>0</v>
      </c>
      <c r="Q908" s="184"/>
      <c r="R908" s="185">
        <f>SUM(R909:R940)</f>
        <v>1.85680855</v>
      </c>
      <c r="S908" s="184"/>
      <c r="T908" s="186">
        <f>SUM(T909:T940)</f>
        <v>0</v>
      </c>
      <c r="AR908" s="187" t="s">
        <v>87</v>
      </c>
      <c r="AT908" s="188" t="s">
        <v>77</v>
      </c>
      <c r="AU908" s="188" t="s">
        <v>24</v>
      </c>
      <c r="AY908" s="187" t="s">
        <v>152</v>
      </c>
      <c r="BK908" s="189">
        <f>SUM(BK909:BK940)</f>
        <v>0</v>
      </c>
    </row>
    <row r="909" spans="2:65" s="1" customFormat="1" ht="31.5" customHeight="1">
      <c r="B909" s="41"/>
      <c r="C909" s="193" t="s">
        <v>1186</v>
      </c>
      <c r="D909" s="193" t="s">
        <v>154</v>
      </c>
      <c r="E909" s="194" t="s">
        <v>1187</v>
      </c>
      <c r="F909" s="195" t="s">
        <v>1188</v>
      </c>
      <c r="G909" s="196" t="s">
        <v>1189</v>
      </c>
      <c r="H909" s="197">
        <v>1</v>
      </c>
      <c r="I909" s="198"/>
      <c r="J909" s="199">
        <f>ROUND(I909*H909,2)</f>
        <v>0</v>
      </c>
      <c r="K909" s="195" t="s">
        <v>22</v>
      </c>
      <c r="L909" s="61"/>
      <c r="M909" s="200" t="s">
        <v>22</v>
      </c>
      <c r="N909" s="201" t="s">
        <v>49</v>
      </c>
      <c r="O909" s="42"/>
      <c r="P909" s="202">
        <f>O909*H909</f>
        <v>0</v>
      </c>
      <c r="Q909" s="202">
        <v>5.2999999999999998E-4</v>
      </c>
      <c r="R909" s="202">
        <f>Q909*H909</f>
        <v>5.2999999999999998E-4</v>
      </c>
      <c r="S909" s="202">
        <v>0</v>
      </c>
      <c r="T909" s="203">
        <f>S909*H909</f>
        <v>0</v>
      </c>
      <c r="AR909" s="24" t="s">
        <v>285</v>
      </c>
      <c r="AT909" s="24" t="s">
        <v>154</v>
      </c>
      <c r="AU909" s="24" t="s">
        <v>87</v>
      </c>
      <c r="AY909" s="24" t="s">
        <v>152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24" t="s">
        <v>24</v>
      </c>
      <c r="BK909" s="204">
        <f>ROUND(I909*H909,2)</f>
        <v>0</v>
      </c>
      <c r="BL909" s="24" t="s">
        <v>285</v>
      </c>
      <c r="BM909" s="24" t="s">
        <v>1190</v>
      </c>
    </row>
    <row r="910" spans="2:65" s="1" customFormat="1" ht="31.5" customHeight="1">
      <c r="B910" s="41"/>
      <c r="C910" s="257" t="s">
        <v>1191</v>
      </c>
      <c r="D910" s="257" t="s">
        <v>293</v>
      </c>
      <c r="E910" s="258" t="s">
        <v>1192</v>
      </c>
      <c r="F910" s="259" t="s">
        <v>1193</v>
      </c>
      <c r="G910" s="260" t="s">
        <v>853</v>
      </c>
      <c r="H910" s="261">
        <v>1</v>
      </c>
      <c r="I910" s="262"/>
      <c r="J910" s="263">
        <f>ROUND(I910*H910,2)</f>
        <v>0</v>
      </c>
      <c r="K910" s="259" t="s">
        <v>22</v>
      </c>
      <c r="L910" s="264"/>
      <c r="M910" s="265" t="s">
        <v>22</v>
      </c>
      <c r="N910" s="266" t="s">
        <v>49</v>
      </c>
      <c r="O910" s="42"/>
      <c r="P910" s="202">
        <f>O910*H910</f>
        <v>0</v>
      </c>
      <c r="Q910" s="202">
        <v>8.0000000000000002E-3</v>
      </c>
      <c r="R910" s="202">
        <f>Q910*H910</f>
        <v>8.0000000000000002E-3</v>
      </c>
      <c r="S910" s="202">
        <v>0</v>
      </c>
      <c r="T910" s="203">
        <f>S910*H910</f>
        <v>0</v>
      </c>
      <c r="AR910" s="24" t="s">
        <v>382</v>
      </c>
      <c r="AT910" s="24" t="s">
        <v>293</v>
      </c>
      <c r="AU910" s="24" t="s">
        <v>87</v>
      </c>
      <c r="AY910" s="24" t="s">
        <v>152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24" t="s">
        <v>24</v>
      </c>
      <c r="BK910" s="204">
        <f>ROUND(I910*H910,2)</f>
        <v>0</v>
      </c>
      <c r="BL910" s="24" t="s">
        <v>285</v>
      </c>
      <c r="BM910" s="24" t="s">
        <v>1194</v>
      </c>
    </row>
    <row r="911" spans="2:65" s="1" customFormat="1" ht="22.5" customHeight="1">
      <c r="B911" s="41"/>
      <c r="C911" s="193" t="s">
        <v>1195</v>
      </c>
      <c r="D911" s="193" t="s">
        <v>154</v>
      </c>
      <c r="E911" s="194" t="s">
        <v>1196</v>
      </c>
      <c r="F911" s="195" t="s">
        <v>1197</v>
      </c>
      <c r="G911" s="196" t="s">
        <v>157</v>
      </c>
      <c r="H911" s="197">
        <v>24.353000000000002</v>
      </c>
      <c r="I911" s="198"/>
      <c r="J911" s="199">
        <f>ROUND(I911*H911,2)</f>
        <v>0</v>
      </c>
      <c r="K911" s="195" t="s">
        <v>158</v>
      </c>
      <c r="L911" s="61"/>
      <c r="M911" s="200" t="s">
        <v>22</v>
      </c>
      <c r="N911" s="201" t="s">
        <v>49</v>
      </c>
      <c r="O911" s="42"/>
      <c r="P911" s="202">
        <f>O911*H911</f>
        <v>0</v>
      </c>
      <c r="Q911" s="202">
        <v>2.5000000000000001E-4</v>
      </c>
      <c r="R911" s="202">
        <f>Q911*H911</f>
        <v>6.0882500000000008E-3</v>
      </c>
      <c r="S911" s="202">
        <v>0</v>
      </c>
      <c r="T911" s="203">
        <f>S911*H911</f>
        <v>0</v>
      </c>
      <c r="AR911" s="24" t="s">
        <v>285</v>
      </c>
      <c r="AT911" s="24" t="s">
        <v>154</v>
      </c>
      <c r="AU911" s="24" t="s">
        <v>87</v>
      </c>
      <c r="AY911" s="24" t="s">
        <v>152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24" t="s">
        <v>24</v>
      </c>
      <c r="BK911" s="204">
        <f>ROUND(I911*H911,2)</f>
        <v>0</v>
      </c>
      <c r="BL911" s="24" t="s">
        <v>285</v>
      </c>
      <c r="BM911" s="24" t="s">
        <v>1198</v>
      </c>
    </row>
    <row r="912" spans="2:65" s="12" customFormat="1">
      <c r="B912" s="217"/>
      <c r="C912" s="218"/>
      <c r="D912" s="207" t="s">
        <v>161</v>
      </c>
      <c r="E912" s="219" t="s">
        <v>22</v>
      </c>
      <c r="F912" s="220" t="s">
        <v>1199</v>
      </c>
      <c r="G912" s="218"/>
      <c r="H912" s="221">
        <v>6.3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161</v>
      </c>
      <c r="AU912" s="227" t="s">
        <v>87</v>
      </c>
      <c r="AV912" s="12" t="s">
        <v>87</v>
      </c>
      <c r="AW912" s="12" t="s">
        <v>42</v>
      </c>
      <c r="AX912" s="12" t="s">
        <v>78</v>
      </c>
      <c r="AY912" s="227" t="s">
        <v>152</v>
      </c>
    </row>
    <row r="913" spans="2:65" s="12" customFormat="1">
      <c r="B913" s="217"/>
      <c r="C913" s="218"/>
      <c r="D913" s="207" t="s">
        <v>161</v>
      </c>
      <c r="E913" s="219" t="s">
        <v>22</v>
      </c>
      <c r="F913" s="220" t="s">
        <v>1200</v>
      </c>
      <c r="G913" s="218"/>
      <c r="H913" s="221">
        <v>18.053000000000001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161</v>
      </c>
      <c r="AU913" s="227" t="s">
        <v>87</v>
      </c>
      <c r="AV913" s="12" t="s">
        <v>87</v>
      </c>
      <c r="AW913" s="12" t="s">
        <v>42</v>
      </c>
      <c r="AX913" s="12" t="s">
        <v>78</v>
      </c>
      <c r="AY913" s="227" t="s">
        <v>152</v>
      </c>
    </row>
    <row r="914" spans="2:65" s="13" customFormat="1">
      <c r="B914" s="228"/>
      <c r="C914" s="229"/>
      <c r="D914" s="230" t="s">
        <v>161</v>
      </c>
      <c r="E914" s="231" t="s">
        <v>22</v>
      </c>
      <c r="F914" s="232" t="s">
        <v>171</v>
      </c>
      <c r="G914" s="229"/>
      <c r="H914" s="233">
        <v>24.353000000000002</v>
      </c>
      <c r="I914" s="234"/>
      <c r="J914" s="229"/>
      <c r="K914" s="229"/>
      <c r="L914" s="235"/>
      <c r="M914" s="236"/>
      <c r="N914" s="237"/>
      <c r="O914" s="237"/>
      <c r="P914" s="237"/>
      <c r="Q914" s="237"/>
      <c r="R914" s="237"/>
      <c r="S914" s="237"/>
      <c r="T914" s="238"/>
      <c r="AT914" s="239" t="s">
        <v>161</v>
      </c>
      <c r="AU914" s="239" t="s">
        <v>87</v>
      </c>
      <c r="AV914" s="13" t="s">
        <v>159</v>
      </c>
      <c r="AW914" s="13" t="s">
        <v>42</v>
      </c>
      <c r="AX914" s="13" t="s">
        <v>24</v>
      </c>
      <c r="AY914" s="239" t="s">
        <v>152</v>
      </c>
    </row>
    <row r="915" spans="2:65" s="1" customFormat="1" ht="22.5" customHeight="1">
      <c r="B915" s="41"/>
      <c r="C915" s="257" t="s">
        <v>1201</v>
      </c>
      <c r="D915" s="257" t="s">
        <v>293</v>
      </c>
      <c r="E915" s="258" t="s">
        <v>1202</v>
      </c>
      <c r="F915" s="259" t="s">
        <v>1203</v>
      </c>
      <c r="G915" s="260" t="s">
        <v>207</v>
      </c>
      <c r="H915" s="261">
        <v>1</v>
      </c>
      <c r="I915" s="262"/>
      <c r="J915" s="263">
        <f>ROUND(I915*H915,2)</f>
        <v>0</v>
      </c>
      <c r="K915" s="259" t="s">
        <v>22</v>
      </c>
      <c r="L915" s="264"/>
      <c r="M915" s="265" t="s">
        <v>22</v>
      </c>
      <c r="N915" s="266" t="s">
        <v>49</v>
      </c>
      <c r="O915" s="42"/>
      <c r="P915" s="202">
        <f>O915*H915</f>
        <v>0</v>
      </c>
      <c r="Q915" s="202">
        <v>0.248</v>
      </c>
      <c r="R915" s="202">
        <f>Q915*H915</f>
        <v>0.248</v>
      </c>
      <c r="S915" s="202">
        <v>0</v>
      </c>
      <c r="T915" s="203">
        <f>S915*H915</f>
        <v>0</v>
      </c>
      <c r="AR915" s="24" t="s">
        <v>382</v>
      </c>
      <c r="AT915" s="24" t="s">
        <v>293</v>
      </c>
      <c r="AU915" s="24" t="s">
        <v>87</v>
      </c>
      <c r="AY915" s="24" t="s">
        <v>152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24" t="s">
        <v>24</v>
      </c>
      <c r="BK915" s="204">
        <f>ROUND(I915*H915,2)</f>
        <v>0</v>
      </c>
      <c r="BL915" s="24" t="s">
        <v>285</v>
      </c>
      <c r="BM915" s="24" t="s">
        <v>1204</v>
      </c>
    </row>
    <row r="916" spans="2:65" s="12" customFormat="1">
      <c r="B916" s="217"/>
      <c r="C916" s="218"/>
      <c r="D916" s="230" t="s">
        <v>161</v>
      </c>
      <c r="E916" s="240" t="s">
        <v>22</v>
      </c>
      <c r="F916" s="241" t="s">
        <v>1205</v>
      </c>
      <c r="G916" s="218"/>
      <c r="H916" s="242">
        <v>1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161</v>
      </c>
      <c r="AU916" s="227" t="s">
        <v>87</v>
      </c>
      <c r="AV916" s="12" t="s">
        <v>87</v>
      </c>
      <c r="AW916" s="12" t="s">
        <v>42</v>
      </c>
      <c r="AX916" s="12" t="s">
        <v>24</v>
      </c>
      <c r="AY916" s="227" t="s">
        <v>152</v>
      </c>
    </row>
    <row r="917" spans="2:65" s="1" customFormat="1" ht="22.5" customHeight="1">
      <c r="B917" s="41"/>
      <c r="C917" s="257" t="s">
        <v>1206</v>
      </c>
      <c r="D917" s="257" t="s">
        <v>293</v>
      </c>
      <c r="E917" s="258" t="s">
        <v>1207</v>
      </c>
      <c r="F917" s="259" t="s">
        <v>1208</v>
      </c>
      <c r="G917" s="260" t="s">
        <v>207</v>
      </c>
      <c r="H917" s="261">
        <v>2</v>
      </c>
      <c r="I917" s="262"/>
      <c r="J917" s="263">
        <f>ROUND(I917*H917,2)</f>
        <v>0</v>
      </c>
      <c r="K917" s="259" t="s">
        <v>22</v>
      </c>
      <c r="L917" s="264"/>
      <c r="M917" s="265" t="s">
        <v>22</v>
      </c>
      <c r="N917" s="266" t="s">
        <v>49</v>
      </c>
      <c r="O917" s="42"/>
      <c r="P917" s="202">
        <f>O917*H917</f>
        <v>0</v>
      </c>
      <c r="Q917" s="202">
        <v>0.248</v>
      </c>
      <c r="R917" s="202">
        <f>Q917*H917</f>
        <v>0.496</v>
      </c>
      <c r="S917" s="202">
        <v>0</v>
      </c>
      <c r="T917" s="203">
        <f>S917*H917</f>
        <v>0</v>
      </c>
      <c r="AR917" s="24" t="s">
        <v>382</v>
      </c>
      <c r="AT917" s="24" t="s">
        <v>293</v>
      </c>
      <c r="AU917" s="24" t="s">
        <v>87</v>
      </c>
      <c r="AY917" s="24" t="s">
        <v>152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24" t="s">
        <v>24</v>
      </c>
      <c r="BK917" s="204">
        <f>ROUND(I917*H917,2)</f>
        <v>0</v>
      </c>
      <c r="BL917" s="24" t="s">
        <v>285</v>
      </c>
      <c r="BM917" s="24" t="s">
        <v>1209</v>
      </c>
    </row>
    <row r="918" spans="2:65" s="1" customFormat="1" ht="31.5" customHeight="1">
      <c r="B918" s="41"/>
      <c r="C918" s="193" t="s">
        <v>1210</v>
      </c>
      <c r="D918" s="193" t="s">
        <v>154</v>
      </c>
      <c r="E918" s="194" t="s">
        <v>1211</v>
      </c>
      <c r="F918" s="195" t="s">
        <v>1212</v>
      </c>
      <c r="G918" s="196" t="s">
        <v>157</v>
      </c>
      <c r="H918" s="197">
        <v>21.12</v>
      </c>
      <c r="I918" s="198"/>
      <c r="J918" s="199">
        <f>ROUND(I918*H918,2)</f>
        <v>0</v>
      </c>
      <c r="K918" s="195" t="s">
        <v>22</v>
      </c>
      <c r="L918" s="61"/>
      <c r="M918" s="200" t="s">
        <v>22</v>
      </c>
      <c r="N918" s="201" t="s">
        <v>49</v>
      </c>
      <c r="O918" s="42"/>
      <c r="P918" s="202">
        <f>O918*H918</f>
        <v>0</v>
      </c>
      <c r="Q918" s="202">
        <v>0</v>
      </c>
      <c r="R918" s="202">
        <f>Q918*H918</f>
        <v>0</v>
      </c>
      <c r="S918" s="202">
        <v>0</v>
      </c>
      <c r="T918" s="203">
        <f>S918*H918</f>
        <v>0</v>
      </c>
      <c r="AR918" s="24" t="s">
        <v>285</v>
      </c>
      <c r="AT918" s="24" t="s">
        <v>154</v>
      </c>
      <c r="AU918" s="24" t="s">
        <v>87</v>
      </c>
      <c r="AY918" s="24" t="s">
        <v>152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24" t="s">
        <v>24</v>
      </c>
      <c r="BK918" s="204">
        <f>ROUND(I918*H918,2)</f>
        <v>0</v>
      </c>
      <c r="BL918" s="24" t="s">
        <v>285</v>
      </c>
      <c r="BM918" s="24" t="s">
        <v>1213</v>
      </c>
    </row>
    <row r="919" spans="2:65" s="11" customFormat="1">
      <c r="B919" s="205"/>
      <c r="C919" s="206"/>
      <c r="D919" s="207" t="s">
        <v>161</v>
      </c>
      <c r="E919" s="208" t="s">
        <v>22</v>
      </c>
      <c r="F919" s="209" t="s">
        <v>1214</v>
      </c>
      <c r="G919" s="206"/>
      <c r="H919" s="210" t="s">
        <v>22</v>
      </c>
      <c r="I919" s="211"/>
      <c r="J919" s="206"/>
      <c r="K919" s="206"/>
      <c r="L919" s="212"/>
      <c r="M919" s="213"/>
      <c r="N919" s="214"/>
      <c r="O919" s="214"/>
      <c r="P919" s="214"/>
      <c r="Q919" s="214"/>
      <c r="R919" s="214"/>
      <c r="S919" s="214"/>
      <c r="T919" s="215"/>
      <c r="AT919" s="216" t="s">
        <v>161</v>
      </c>
      <c r="AU919" s="216" t="s">
        <v>87</v>
      </c>
      <c r="AV919" s="11" t="s">
        <v>24</v>
      </c>
      <c r="AW919" s="11" t="s">
        <v>42</v>
      </c>
      <c r="AX919" s="11" t="s">
        <v>78</v>
      </c>
      <c r="AY919" s="216" t="s">
        <v>152</v>
      </c>
    </row>
    <row r="920" spans="2:65" s="12" customFormat="1">
      <c r="B920" s="217"/>
      <c r="C920" s="218"/>
      <c r="D920" s="207" t="s">
        <v>161</v>
      </c>
      <c r="E920" s="219" t="s">
        <v>22</v>
      </c>
      <c r="F920" s="220" t="s">
        <v>1215</v>
      </c>
      <c r="G920" s="218"/>
      <c r="H920" s="221">
        <v>6.0519999999999996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161</v>
      </c>
      <c r="AU920" s="227" t="s">
        <v>87</v>
      </c>
      <c r="AV920" s="12" t="s">
        <v>87</v>
      </c>
      <c r="AW920" s="12" t="s">
        <v>42</v>
      </c>
      <c r="AX920" s="12" t="s">
        <v>78</v>
      </c>
      <c r="AY920" s="227" t="s">
        <v>152</v>
      </c>
    </row>
    <row r="921" spans="2:65" s="11" customFormat="1">
      <c r="B921" s="205"/>
      <c r="C921" s="206"/>
      <c r="D921" s="207" t="s">
        <v>161</v>
      </c>
      <c r="E921" s="208" t="s">
        <v>22</v>
      </c>
      <c r="F921" s="209" t="s">
        <v>1216</v>
      </c>
      <c r="G921" s="206"/>
      <c r="H921" s="210" t="s">
        <v>22</v>
      </c>
      <c r="I921" s="211"/>
      <c r="J921" s="206"/>
      <c r="K921" s="206"/>
      <c r="L921" s="212"/>
      <c r="M921" s="213"/>
      <c r="N921" s="214"/>
      <c r="O921" s="214"/>
      <c r="P921" s="214"/>
      <c r="Q921" s="214"/>
      <c r="R921" s="214"/>
      <c r="S921" s="214"/>
      <c r="T921" s="215"/>
      <c r="AT921" s="216" t="s">
        <v>161</v>
      </c>
      <c r="AU921" s="216" t="s">
        <v>87</v>
      </c>
      <c r="AV921" s="11" t="s">
        <v>24</v>
      </c>
      <c r="AW921" s="11" t="s">
        <v>42</v>
      </c>
      <c r="AX921" s="11" t="s">
        <v>78</v>
      </c>
      <c r="AY921" s="216" t="s">
        <v>152</v>
      </c>
    </row>
    <row r="922" spans="2:65" s="12" customFormat="1">
      <c r="B922" s="217"/>
      <c r="C922" s="218"/>
      <c r="D922" s="207" t="s">
        <v>161</v>
      </c>
      <c r="E922" s="219" t="s">
        <v>22</v>
      </c>
      <c r="F922" s="220" t="s">
        <v>1217</v>
      </c>
      <c r="G922" s="218"/>
      <c r="H922" s="221">
        <v>7.5339999999999998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161</v>
      </c>
      <c r="AU922" s="227" t="s">
        <v>87</v>
      </c>
      <c r="AV922" s="12" t="s">
        <v>87</v>
      </c>
      <c r="AW922" s="12" t="s">
        <v>42</v>
      </c>
      <c r="AX922" s="12" t="s">
        <v>78</v>
      </c>
      <c r="AY922" s="227" t="s">
        <v>152</v>
      </c>
    </row>
    <row r="923" spans="2:65" s="11" customFormat="1">
      <c r="B923" s="205"/>
      <c r="C923" s="206"/>
      <c r="D923" s="207" t="s">
        <v>161</v>
      </c>
      <c r="E923" s="208" t="s">
        <v>22</v>
      </c>
      <c r="F923" s="209" t="s">
        <v>1218</v>
      </c>
      <c r="G923" s="206"/>
      <c r="H923" s="210" t="s">
        <v>22</v>
      </c>
      <c r="I923" s="211"/>
      <c r="J923" s="206"/>
      <c r="K923" s="206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161</v>
      </c>
      <c r="AU923" s="216" t="s">
        <v>87</v>
      </c>
      <c r="AV923" s="11" t="s">
        <v>24</v>
      </c>
      <c r="AW923" s="11" t="s">
        <v>42</v>
      </c>
      <c r="AX923" s="11" t="s">
        <v>78</v>
      </c>
      <c r="AY923" s="216" t="s">
        <v>152</v>
      </c>
    </row>
    <row r="924" spans="2:65" s="12" customFormat="1">
      <c r="B924" s="217"/>
      <c r="C924" s="218"/>
      <c r="D924" s="207" t="s">
        <v>161</v>
      </c>
      <c r="E924" s="219" t="s">
        <v>22</v>
      </c>
      <c r="F924" s="220" t="s">
        <v>1219</v>
      </c>
      <c r="G924" s="218"/>
      <c r="H924" s="221">
        <v>7.5339999999999998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161</v>
      </c>
      <c r="AU924" s="227" t="s">
        <v>87</v>
      </c>
      <c r="AV924" s="12" t="s">
        <v>87</v>
      </c>
      <c r="AW924" s="12" t="s">
        <v>42</v>
      </c>
      <c r="AX924" s="12" t="s">
        <v>78</v>
      </c>
      <c r="AY924" s="227" t="s">
        <v>152</v>
      </c>
    </row>
    <row r="925" spans="2:65" s="13" customFormat="1">
      <c r="B925" s="228"/>
      <c r="C925" s="229"/>
      <c r="D925" s="230" t="s">
        <v>161</v>
      </c>
      <c r="E925" s="231" t="s">
        <v>22</v>
      </c>
      <c r="F925" s="232" t="s">
        <v>171</v>
      </c>
      <c r="G925" s="229"/>
      <c r="H925" s="233">
        <v>21.12</v>
      </c>
      <c r="I925" s="234"/>
      <c r="J925" s="229"/>
      <c r="K925" s="229"/>
      <c r="L925" s="235"/>
      <c r="M925" s="236"/>
      <c r="N925" s="237"/>
      <c r="O925" s="237"/>
      <c r="P925" s="237"/>
      <c r="Q925" s="237"/>
      <c r="R925" s="237"/>
      <c r="S925" s="237"/>
      <c r="T925" s="238"/>
      <c r="AT925" s="239" t="s">
        <v>161</v>
      </c>
      <c r="AU925" s="239" t="s">
        <v>87</v>
      </c>
      <c r="AV925" s="13" t="s">
        <v>159</v>
      </c>
      <c r="AW925" s="13" t="s">
        <v>42</v>
      </c>
      <c r="AX925" s="13" t="s">
        <v>24</v>
      </c>
      <c r="AY925" s="239" t="s">
        <v>152</v>
      </c>
    </row>
    <row r="926" spans="2:65" s="1" customFormat="1" ht="22.5" customHeight="1">
      <c r="B926" s="41"/>
      <c r="C926" s="257" t="s">
        <v>1220</v>
      </c>
      <c r="D926" s="257" t="s">
        <v>293</v>
      </c>
      <c r="E926" s="258" t="s">
        <v>1221</v>
      </c>
      <c r="F926" s="259" t="s">
        <v>1222</v>
      </c>
      <c r="G926" s="260" t="s">
        <v>207</v>
      </c>
      <c r="H926" s="261">
        <v>1</v>
      </c>
      <c r="I926" s="262"/>
      <c r="J926" s="263">
        <f>ROUND(I926*H926,2)</f>
        <v>0</v>
      </c>
      <c r="K926" s="259" t="s">
        <v>22</v>
      </c>
      <c r="L926" s="264"/>
      <c r="M926" s="265" t="s">
        <v>22</v>
      </c>
      <c r="N926" s="266" t="s">
        <v>49</v>
      </c>
      <c r="O926" s="42"/>
      <c r="P926" s="202">
        <f>O926*H926</f>
        <v>0</v>
      </c>
      <c r="Q926" s="202">
        <v>0.248</v>
      </c>
      <c r="R926" s="202">
        <f>Q926*H926</f>
        <v>0.248</v>
      </c>
      <c r="S926" s="202">
        <v>0</v>
      </c>
      <c r="T926" s="203">
        <f>S926*H926</f>
        <v>0</v>
      </c>
      <c r="AR926" s="24" t="s">
        <v>382</v>
      </c>
      <c r="AT926" s="24" t="s">
        <v>293</v>
      </c>
      <c r="AU926" s="24" t="s">
        <v>87</v>
      </c>
      <c r="AY926" s="24" t="s">
        <v>152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24" t="s">
        <v>24</v>
      </c>
      <c r="BK926" s="204">
        <f>ROUND(I926*H926,2)</f>
        <v>0</v>
      </c>
      <c r="BL926" s="24" t="s">
        <v>285</v>
      </c>
      <c r="BM926" s="24" t="s">
        <v>1223</v>
      </c>
    </row>
    <row r="927" spans="2:65" s="1" customFormat="1" ht="22.5" customHeight="1">
      <c r="B927" s="41"/>
      <c r="C927" s="257" t="s">
        <v>1224</v>
      </c>
      <c r="D927" s="257" t="s">
        <v>293</v>
      </c>
      <c r="E927" s="258" t="s">
        <v>1225</v>
      </c>
      <c r="F927" s="259" t="s">
        <v>1226</v>
      </c>
      <c r="G927" s="260" t="s">
        <v>207</v>
      </c>
      <c r="H927" s="261">
        <v>1</v>
      </c>
      <c r="I927" s="262"/>
      <c r="J927" s="263">
        <f>ROUND(I927*H927,2)</f>
        <v>0</v>
      </c>
      <c r="K927" s="259" t="s">
        <v>22</v>
      </c>
      <c r="L927" s="264"/>
      <c r="M927" s="265" t="s">
        <v>22</v>
      </c>
      <c r="N927" s="266" t="s">
        <v>49</v>
      </c>
      <c r="O927" s="42"/>
      <c r="P927" s="202">
        <f>O927*H927</f>
        <v>0</v>
      </c>
      <c r="Q927" s="202">
        <v>0.248</v>
      </c>
      <c r="R927" s="202">
        <f>Q927*H927</f>
        <v>0.248</v>
      </c>
      <c r="S927" s="202">
        <v>0</v>
      </c>
      <c r="T927" s="203">
        <f>S927*H927</f>
        <v>0</v>
      </c>
      <c r="AR927" s="24" t="s">
        <v>382</v>
      </c>
      <c r="AT927" s="24" t="s">
        <v>293</v>
      </c>
      <c r="AU927" s="24" t="s">
        <v>87</v>
      </c>
      <c r="AY927" s="24" t="s">
        <v>152</v>
      </c>
      <c r="BE927" s="204">
        <f>IF(N927="základní",J927,0)</f>
        <v>0</v>
      </c>
      <c r="BF927" s="204">
        <f>IF(N927="snížená",J927,0)</f>
        <v>0</v>
      </c>
      <c r="BG927" s="204">
        <f>IF(N927="zákl. přenesená",J927,0)</f>
        <v>0</v>
      </c>
      <c r="BH927" s="204">
        <f>IF(N927="sníž. přenesená",J927,0)</f>
        <v>0</v>
      </c>
      <c r="BI927" s="204">
        <f>IF(N927="nulová",J927,0)</f>
        <v>0</v>
      </c>
      <c r="BJ927" s="24" t="s">
        <v>24</v>
      </c>
      <c r="BK927" s="204">
        <f>ROUND(I927*H927,2)</f>
        <v>0</v>
      </c>
      <c r="BL927" s="24" t="s">
        <v>285</v>
      </c>
      <c r="BM927" s="24" t="s">
        <v>1227</v>
      </c>
    </row>
    <row r="928" spans="2:65" s="1" customFormat="1" ht="22.5" customHeight="1">
      <c r="B928" s="41"/>
      <c r="C928" s="257" t="s">
        <v>1228</v>
      </c>
      <c r="D928" s="257" t="s">
        <v>293</v>
      </c>
      <c r="E928" s="258" t="s">
        <v>1229</v>
      </c>
      <c r="F928" s="259" t="s">
        <v>1230</v>
      </c>
      <c r="G928" s="260" t="s">
        <v>207</v>
      </c>
      <c r="H928" s="261">
        <v>1</v>
      </c>
      <c r="I928" s="262"/>
      <c r="J928" s="263">
        <f>ROUND(I928*H928,2)</f>
        <v>0</v>
      </c>
      <c r="K928" s="259" t="s">
        <v>22</v>
      </c>
      <c r="L928" s="264"/>
      <c r="M928" s="265" t="s">
        <v>22</v>
      </c>
      <c r="N928" s="266" t="s">
        <v>49</v>
      </c>
      <c r="O928" s="42"/>
      <c r="P928" s="202">
        <f>O928*H928</f>
        <v>0</v>
      </c>
      <c r="Q928" s="202">
        <v>0.248</v>
      </c>
      <c r="R928" s="202">
        <f>Q928*H928</f>
        <v>0.248</v>
      </c>
      <c r="S928" s="202">
        <v>0</v>
      </c>
      <c r="T928" s="203">
        <f>S928*H928</f>
        <v>0</v>
      </c>
      <c r="AR928" s="24" t="s">
        <v>382</v>
      </c>
      <c r="AT928" s="24" t="s">
        <v>293</v>
      </c>
      <c r="AU928" s="24" t="s">
        <v>87</v>
      </c>
      <c r="AY928" s="24" t="s">
        <v>152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24" t="s">
        <v>24</v>
      </c>
      <c r="BK928" s="204">
        <f>ROUND(I928*H928,2)</f>
        <v>0</v>
      </c>
      <c r="BL928" s="24" t="s">
        <v>285</v>
      </c>
      <c r="BM928" s="24" t="s">
        <v>1231</v>
      </c>
    </row>
    <row r="929" spans="2:65" s="1" customFormat="1" ht="22.5" customHeight="1">
      <c r="B929" s="41"/>
      <c r="C929" s="193" t="s">
        <v>1232</v>
      </c>
      <c r="D929" s="193" t="s">
        <v>154</v>
      </c>
      <c r="E929" s="194" t="s">
        <v>1233</v>
      </c>
      <c r="F929" s="195" t="s">
        <v>1234</v>
      </c>
      <c r="G929" s="196" t="s">
        <v>207</v>
      </c>
      <c r="H929" s="197">
        <v>1</v>
      </c>
      <c r="I929" s="198"/>
      <c r="J929" s="199">
        <f>ROUND(I929*H929,2)</f>
        <v>0</v>
      </c>
      <c r="K929" s="195" t="s">
        <v>158</v>
      </c>
      <c r="L929" s="61"/>
      <c r="M929" s="200" t="s">
        <v>22</v>
      </c>
      <c r="N929" s="201" t="s">
        <v>49</v>
      </c>
      <c r="O929" s="42"/>
      <c r="P929" s="202">
        <f>O929*H929</f>
        <v>0</v>
      </c>
      <c r="Q929" s="202">
        <v>0</v>
      </c>
      <c r="R929" s="202">
        <f>Q929*H929</f>
        <v>0</v>
      </c>
      <c r="S929" s="202">
        <v>0</v>
      </c>
      <c r="T929" s="203">
        <f>S929*H929</f>
        <v>0</v>
      </c>
      <c r="AR929" s="24" t="s">
        <v>285</v>
      </c>
      <c r="AT929" s="24" t="s">
        <v>154</v>
      </c>
      <c r="AU929" s="24" t="s">
        <v>87</v>
      </c>
      <c r="AY929" s="24" t="s">
        <v>152</v>
      </c>
      <c r="BE929" s="204">
        <f>IF(N929="základní",J929,0)</f>
        <v>0</v>
      </c>
      <c r="BF929" s="204">
        <f>IF(N929="snížená",J929,0)</f>
        <v>0</v>
      </c>
      <c r="BG929" s="204">
        <f>IF(N929="zákl. přenesená",J929,0)</f>
        <v>0</v>
      </c>
      <c r="BH929" s="204">
        <f>IF(N929="sníž. přenesená",J929,0)</f>
        <v>0</v>
      </c>
      <c r="BI929" s="204">
        <f>IF(N929="nulová",J929,0)</f>
        <v>0</v>
      </c>
      <c r="BJ929" s="24" t="s">
        <v>24</v>
      </c>
      <c r="BK929" s="204">
        <f>ROUND(I929*H929,2)</f>
        <v>0</v>
      </c>
      <c r="BL929" s="24" t="s">
        <v>285</v>
      </c>
      <c r="BM929" s="24" t="s">
        <v>1235</v>
      </c>
    </row>
    <row r="930" spans="2:65" s="12" customFormat="1">
      <c r="B930" s="217"/>
      <c r="C930" s="218"/>
      <c r="D930" s="230" t="s">
        <v>161</v>
      </c>
      <c r="E930" s="240" t="s">
        <v>22</v>
      </c>
      <c r="F930" s="241" t="s">
        <v>1236</v>
      </c>
      <c r="G930" s="218"/>
      <c r="H930" s="242">
        <v>1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161</v>
      </c>
      <c r="AU930" s="227" t="s">
        <v>87</v>
      </c>
      <c r="AV930" s="12" t="s">
        <v>87</v>
      </c>
      <c r="AW930" s="12" t="s">
        <v>42</v>
      </c>
      <c r="AX930" s="12" t="s">
        <v>24</v>
      </c>
      <c r="AY930" s="227" t="s">
        <v>152</v>
      </c>
    </row>
    <row r="931" spans="2:65" s="1" customFormat="1" ht="22.5" customHeight="1">
      <c r="B931" s="41"/>
      <c r="C931" s="257" t="s">
        <v>1237</v>
      </c>
      <c r="D931" s="257" t="s">
        <v>293</v>
      </c>
      <c r="E931" s="258" t="s">
        <v>1238</v>
      </c>
      <c r="F931" s="259" t="s">
        <v>1239</v>
      </c>
      <c r="G931" s="260" t="s">
        <v>207</v>
      </c>
      <c r="H931" s="261">
        <v>1</v>
      </c>
      <c r="I931" s="262"/>
      <c r="J931" s="263">
        <f>ROUND(I931*H931,2)</f>
        <v>0</v>
      </c>
      <c r="K931" s="259" t="s">
        <v>22</v>
      </c>
      <c r="L931" s="264"/>
      <c r="M931" s="265" t="s">
        <v>22</v>
      </c>
      <c r="N931" s="266" t="s">
        <v>49</v>
      </c>
      <c r="O931" s="42"/>
      <c r="P931" s="202">
        <f>O931*H931</f>
        <v>0</v>
      </c>
      <c r="Q931" s="202">
        <v>0.248</v>
      </c>
      <c r="R931" s="202">
        <f>Q931*H931</f>
        <v>0.248</v>
      </c>
      <c r="S931" s="202">
        <v>0</v>
      </c>
      <c r="T931" s="203">
        <f>S931*H931</f>
        <v>0</v>
      </c>
      <c r="AR931" s="24" t="s">
        <v>382</v>
      </c>
      <c r="AT931" s="24" t="s">
        <v>293</v>
      </c>
      <c r="AU931" s="24" t="s">
        <v>87</v>
      </c>
      <c r="AY931" s="24" t="s">
        <v>152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24" t="s">
        <v>24</v>
      </c>
      <c r="BK931" s="204">
        <f>ROUND(I931*H931,2)</f>
        <v>0</v>
      </c>
      <c r="BL931" s="24" t="s">
        <v>285</v>
      </c>
      <c r="BM931" s="24" t="s">
        <v>1240</v>
      </c>
    </row>
    <row r="932" spans="2:65" s="1" customFormat="1" ht="22.5" customHeight="1">
      <c r="B932" s="41"/>
      <c r="C932" s="193" t="s">
        <v>1241</v>
      </c>
      <c r="D932" s="193" t="s">
        <v>154</v>
      </c>
      <c r="E932" s="194" t="s">
        <v>1242</v>
      </c>
      <c r="F932" s="195" t="s">
        <v>1243</v>
      </c>
      <c r="G932" s="196" t="s">
        <v>207</v>
      </c>
      <c r="H932" s="197">
        <v>3</v>
      </c>
      <c r="I932" s="198"/>
      <c r="J932" s="199">
        <f>ROUND(I932*H932,2)</f>
        <v>0</v>
      </c>
      <c r="K932" s="195" t="s">
        <v>158</v>
      </c>
      <c r="L932" s="61"/>
      <c r="M932" s="200" t="s">
        <v>22</v>
      </c>
      <c r="N932" s="201" t="s">
        <v>49</v>
      </c>
      <c r="O932" s="42"/>
      <c r="P932" s="202">
        <f>O932*H932</f>
        <v>0</v>
      </c>
      <c r="Q932" s="202">
        <v>0</v>
      </c>
      <c r="R932" s="202">
        <f>Q932*H932</f>
        <v>0</v>
      </c>
      <c r="S932" s="202">
        <v>0</v>
      </c>
      <c r="T932" s="203">
        <f>S932*H932</f>
        <v>0</v>
      </c>
      <c r="AR932" s="24" t="s">
        <v>285</v>
      </c>
      <c r="AT932" s="24" t="s">
        <v>154</v>
      </c>
      <c r="AU932" s="24" t="s">
        <v>87</v>
      </c>
      <c r="AY932" s="24" t="s">
        <v>152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24" t="s">
        <v>24</v>
      </c>
      <c r="BK932" s="204">
        <f>ROUND(I932*H932,2)</f>
        <v>0</v>
      </c>
      <c r="BL932" s="24" t="s">
        <v>285</v>
      </c>
      <c r="BM932" s="24" t="s">
        <v>1244</v>
      </c>
    </row>
    <row r="933" spans="2:65" s="1" customFormat="1" ht="22.5" customHeight="1">
      <c r="B933" s="41"/>
      <c r="C933" s="257" t="s">
        <v>1245</v>
      </c>
      <c r="D933" s="257" t="s">
        <v>293</v>
      </c>
      <c r="E933" s="258" t="s">
        <v>1246</v>
      </c>
      <c r="F933" s="259" t="s">
        <v>1247</v>
      </c>
      <c r="G933" s="260" t="s">
        <v>207</v>
      </c>
      <c r="H933" s="261">
        <v>3</v>
      </c>
      <c r="I933" s="262"/>
      <c r="J933" s="263">
        <f>ROUND(I933*H933,2)</f>
        <v>0</v>
      </c>
      <c r="K933" s="259" t="s">
        <v>158</v>
      </c>
      <c r="L933" s="264"/>
      <c r="M933" s="265" t="s">
        <v>22</v>
      </c>
      <c r="N933" s="266" t="s">
        <v>49</v>
      </c>
      <c r="O933" s="42"/>
      <c r="P933" s="202">
        <f>O933*H933</f>
        <v>0</v>
      </c>
      <c r="Q933" s="202">
        <v>4.7000000000000002E-3</v>
      </c>
      <c r="R933" s="202">
        <f>Q933*H933</f>
        <v>1.4100000000000001E-2</v>
      </c>
      <c r="S933" s="202">
        <v>0</v>
      </c>
      <c r="T933" s="203">
        <f>S933*H933</f>
        <v>0</v>
      </c>
      <c r="AR933" s="24" t="s">
        <v>382</v>
      </c>
      <c r="AT933" s="24" t="s">
        <v>293</v>
      </c>
      <c r="AU933" s="24" t="s">
        <v>87</v>
      </c>
      <c r="AY933" s="24" t="s">
        <v>152</v>
      </c>
      <c r="BE933" s="204">
        <f>IF(N933="základní",J933,0)</f>
        <v>0</v>
      </c>
      <c r="BF933" s="204">
        <f>IF(N933="snížená",J933,0)</f>
        <v>0</v>
      </c>
      <c r="BG933" s="204">
        <f>IF(N933="zákl. přenesená",J933,0)</f>
        <v>0</v>
      </c>
      <c r="BH933" s="204">
        <f>IF(N933="sníž. přenesená",J933,0)</f>
        <v>0</v>
      </c>
      <c r="BI933" s="204">
        <f>IF(N933="nulová",J933,0)</f>
        <v>0</v>
      </c>
      <c r="BJ933" s="24" t="s">
        <v>24</v>
      </c>
      <c r="BK933" s="204">
        <f>ROUND(I933*H933,2)</f>
        <v>0</v>
      </c>
      <c r="BL933" s="24" t="s">
        <v>285</v>
      </c>
      <c r="BM933" s="24" t="s">
        <v>1248</v>
      </c>
    </row>
    <row r="934" spans="2:65" s="1" customFormat="1" ht="22.5" customHeight="1">
      <c r="B934" s="41"/>
      <c r="C934" s="193" t="s">
        <v>1249</v>
      </c>
      <c r="D934" s="193" t="s">
        <v>154</v>
      </c>
      <c r="E934" s="194" t="s">
        <v>1250</v>
      </c>
      <c r="F934" s="195" t="s">
        <v>1251</v>
      </c>
      <c r="G934" s="196" t="s">
        <v>207</v>
      </c>
      <c r="H934" s="197">
        <v>27</v>
      </c>
      <c r="I934" s="198"/>
      <c r="J934" s="199">
        <f>ROUND(I934*H934,2)</f>
        <v>0</v>
      </c>
      <c r="K934" s="195" t="s">
        <v>22</v>
      </c>
      <c r="L934" s="61"/>
      <c r="M934" s="200" t="s">
        <v>22</v>
      </c>
      <c r="N934" s="201" t="s">
        <v>49</v>
      </c>
      <c r="O934" s="42"/>
      <c r="P934" s="202">
        <f>O934*H934</f>
        <v>0</v>
      </c>
      <c r="Q934" s="202">
        <v>0</v>
      </c>
      <c r="R934" s="202">
        <f>Q934*H934</f>
        <v>0</v>
      </c>
      <c r="S934" s="202">
        <v>0</v>
      </c>
      <c r="T934" s="203">
        <f>S934*H934</f>
        <v>0</v>
      </c>
      <c r="AR934" s="24" t="s">
        <v>285</v>
      </c>
      <c r="AT934" s="24" t="s">
        <v>154</v>
      </c>
      <c r="AU934" s="24" t="s">
        <v>87</v>
      </c>
      <c r="AY934" s="24" t="s">
        <v>152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24" t="s">
        <v>24</v>
      </c>
      <c r="BK934" s="204">
        <f>ROUND(I934*H934,2)</f>
        <v>0</v>
      </c>
      <c r="BL934" s="24" t="s">
        <v>285</v>
      </c>
      <c r="BM934" s="24" t="s">
        <v>1252</v>
      </c>
    </row>
    <row r="935" spans="2:65" s="1" customFormat="1" ht="22.5" customHeight="1">
      <c r="B935" s="41"/>
      <c r="C935" s="257" t="s">
        <v>1253</v>
      </c>
      <c r="D935" s="257" t="s">
        <v>293</v>
      </c>
      <c r="E935" s="258" t="s">
        <v>1254</v>
      </c>
      <c r="F935" s="259" t="s">
        <v>1255</v>
      </c>
      <c r="G935" s="260" t="s">
        <v>219</v>
      </c>
      <c r="H935" s="261">
        <v>137.09</v>
      </c>
      <c r="I935" s="262"/>
      <c r="J935" s="263">
        <f>ROUND(I935*H935,2)</f>
        <v>0</v>
      </c>
      <c r="K935" s="259" t="s">
        <v>158</v>
      </c>
      <c r="L935" s="264"/>
      <c r="M935" s="265" t="s">
        <v>22</v>
      </c>
      <c r="N935" s="266" t="s">
        <v>49</v>
      </c>
      <c r="O935" s="42"/>
      <c r="P935" s="202">
        <f>O935*H935</f>
        <v>0</v>
      </c>
      <c r="Q935" s="202">
        <v>6.7000000000000002E-4</v>
      </c>
      <c r="R935" s="202">
        <f>Q935*H935</f>
        <v>9.185030000000001E-2</v>
      </c>
      <c r="S935" s="202">
        <v>0</v>
      </c>
      <c r="T935" s="203">
        <f>S935*H935</f>
        <v>0</v>
      </c>
      <c r="AR935" s="24" t="s">
        <v>382</v>
      </c>
      <c r="AT935" s="24" t="s">
        <v>293</v>
      </c>
      <c r="AU935" s="24" t="s">
        <v>87</v>
      </c>
      <c r="AY935" s="24" t="s">
        <v>152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24" t="s">
        <v>24</v>
      </c>
      <c r="BK935" s="204">
        <f>ROUND(I935*H935,2)</f>
        <v>0</v>
      </c>
      <c r="BL935" s="24" t="s">
        <v>285</v>
      </c>
      <c r="BM935" s="24" t="s">
        <v>1256</v>
      </c>
    </row>
    <row r="936" spans="2:65" s="12" customFormat="1">
      <c r="B936" s="217"/>
      <c r="C936" s="218"/>
      <c r="D936" s="230" t="s">
        <v>161</v>
      </c>
      <c r="E936" s="240" t="s">
        <v>22</v>
      </c>
      <c r="F936" s="241" t="s">
        <v>1257</v>
      </c>
      <c r="G936" s="218"/>
      <c r="H936" s="242">
        <v>137.09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161</v>
      </c>
      <c r="AU936" s="227" t="s">
        <v>87</v>
      </c>
      <c r="AV936" s="12" t="s">
        <v>87</v>
      </c>
      <c r="AW936" s="12" t="s">
        <v>42</v>
      </c>
      <c r="AX936" s="12" t="s">
        <v>24</v>
      </c>
      <c r="AY936" s="227" t="s">
        <v>152</v>
      </c>
    </row>
    <row r="937" spans="2:65" s="1" customFormat="1" ht="22.5" customHeight="1">
      <c r="B937" s="41"/>
      <c r="C937" s="257" t="s">
        <v>1258</v>
      </c>
      <c r="D937" s="257" t="s">
        <v>293</v>
      </c>
      <c r="E937" s="258" t="s">
        <v>1259</v>
      </c>
      <c r="F937" s="259" t="s">
        <v>1260</v>
      </c>
      <c r="G937" s="260" t="s">
        <v>219</v>
      </c>
      <c r="H937" s="261">
        <v>4</v>
      </c>
      <c r="I937" s="262"/>
      <c r="J937" s="263">
        <f>ROUND(I937*H937,2)</f>
        <v>0</v>
      </c>
      <c r="K937" s="259" t="s">
        <v>22</v>
      </c>
      <c r="L937" s="264"/>
      <c r="M937" s="265" t="s">
        <v>22</v>
      </c>
      <c r="N937" s="266" t="s">
        <v>49</v>
      </c>
      <c r="O937" s="42"/>
      <c r="P937" s="202">
        <f>O937*H937</f>
        <v>0</v>
      </c>
      <c r="Q937" s="202">
        <v>0</v>
      </c>
      <c r="R937" s="202">
        <f>Q937*H937</f>
        <v>0</v>
      </c>
      <c r="S937" s="202">
        <v>0</v>
      </c>
      <c r="T937" s="203">
        <f>S937*H937</f>
        <v>0</v>
      </c>
      <c r="AR937" s="24" t="s">
        <v>382</v>
      </c>
      <c r="AT937" s="24" t="s">
        <v>293</v>
      </c>
      <c r="AU937" s="24" t="s">
        <v>87</v>
      </c>
      <c r="AY937" s="24" t="s">
        <v>152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24" t="s">
        <v>24</v>
      </c>
      <c r="BK937" s="204">
        <f>ROUND(I937*H937,2)</f>
        <v>0</v>
      </c>
      <c r="BL937" s="24" t="s">
        <v>285</v>
      </c>
      <c r="BM937" s="24" t="s">
        <v>1261</v>
      </c>
    </row>
    <row r="938" spans="2:65" s="1" customFormat="1" ht="22.5" customHeight="1">
      <c r="B938" s="41"/>
      <c r="C938" s="257" t="s">
        <v>1262</v>
      </c>
      <c r="D938" s="257" t="s">
        <v>293</v>
      </c>
      <c r="E938" s="258" t="s">
        <v>1263</v>
      </c>
      <c r="F938" s="259" t="s">
        <v>1264</v>
      </c>
      <c r="G938" s="260" t="s">
        <v>1189</v>
      </c>
      <c r="H938" s="261">
        <v>2</v>
      </c>
      <c r="I938" s="262"/>
      <c r="J938" s="263">
        <f>ROUND(I938*H938,2)</f>
        <v>0</v>
      </c>
      <c r="K938" s="259" t="s">
        <v>22</v>
      </c>
      <c r="L938" s="264"/>
      <c r="M938" s="265" t="s">
        <v>22</v>
      </c>
      <c r="N938" s="266" t="s">
        <v>49</v>
      </c>
      <c r="O938" s="42"/>
      <c r="P938" s="202">
        <f>O938*H938</f>
        <v>0</v>
      </c>
      <c r="Q938" s="202">
        <v>0</v>
      </c>
      <c r="R938" s="202">
        <f>Q938*H938</f>
        <v>0</v>
      </c>
      <c r="S938" s="202">
        <v>0</v>
      </c>
      <c r="T938" s="203">
        <f>S938*H938</f>
        <v>0</v>
      </c>
      <c r="AR938" s="24" t="s">
        <v>382</v>
      </c>
      <c r="AT938" s="24" t="s">
        <v>293</v>
      </c>
      <c r="AU938" s="24" t="s">
        <v>87</v>
      </c>
      <c r="AY938" s="24" t="s">
        <v>152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24" t="s">
        <v>24</v>
      </c>
      <c r="BK938" s="204">
        <f>ROUND(I938*H938,2)</f>
        <v>0</v>
      </c>
      <c r="BL938" s="24" t="s">
        <v>285</v>
      </c>
      <c r="BM938" s="24" t="s">
        <v>1265</v>
      </c>
    </row>
    <row r="939" spans="2:65" s="1" customFormat="1" ht="22.5" customHeight="1">
      <c r="B939" s="41"/>
      <c r="C939" s="193" t="s">
        <v>1266</v>
      </c>
      <c r="D939" s="193" t="s">
        <v>154</v>
      </c>
      <c r="E939" s="194" t="s">
        <v>1267</v>
      </c>
      <c r="F939" s="195" t="s">
        <v>1268</v>
      </c>
      <c r="G939" s="196" t="s">
        <v>853</v>
      </c>
      <c r="H939" s="197">
        <v>1</v>
      </c>
      <c r="I939" s="198"/>
      <c r="J939" s="199">
        <f>ROUND(I939*H939,2)</f>
        <v>0</v>
      </c>
      <c r="K939" s="195" t="s">
        <v>22</v>
      </c>
      <c r="L939" s="61"/>
      <c r="M939" s="200" t="s">
        <v>22</v>
      </c>
      <c r="N939" s="201" t="s">
        <v>49</v>
      </c>
      <c r="O939" s="42"/>
      <c r="P939" s="202">
        <f>O939*H939</f>
        <v>0</v>
      </c>
      <c r="Q939" s="202">
        <v>2.4000000000000001E-4</v>
      </c>
      <c r="R939" s="202">
        <f>Q939*H939</f>
        <v>2.4000000000000001E-4</v>
      </c>
      <c r="S939" s="202">
        <v>0</v>
      </c>
      <c r="T939" s="203">
        <f>S939*H939</f>
        <v>0</v>
      </c>
      <c r="AR939" s="24" t="s">
        <v>285</v>
      </c>
      <c r="AT939" s="24" t="s">
        <v>154</v>
      </c>
      <c r="AU939" s="24" t="s">
        <v>87</v>
      </c>
      <c r="AY939" s="24" t="s">
        <v>152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24" t="s">
        <v>24</v>
      </c>
      <c r="BK939" s="204">
        <f>ROUND(I939*H939,2)</f>
        <v>0</v>
      </c>
      <c r="BL939" s="24" t="s">
        <v>285</v>
      </c>
      <c r="BM939" s="24" t="s">
        <v>1269</v>
      </c>
    </row>
    <row r="940" spans="2:65" s="1" customFormat="1" ht="22.5" customHeight="1">
      <c r="B940" s="41"/>
      <c r="C940" s="193" t="s">
        <v>1270</v>
      </c>
      <c r="D940" s="193" t="s">
        <v>154</v>
      </c>
      <c r="E940" s="194" t="s">
        <v>1271</v>
      </c>
      <c r="F940" s="195" t="s">
        <v>1272</v>
      </c>
      <c r="G940" s="196" t="s">
        <v>226</v>
      </c>
      <c r="H940" s="197">
        <v>4.5250000000000004</v>
      </c>
      <c r="I940" s="198"/>
      <c r="J940" s="199">
        <f>ROUND(I940*H940,2)</f>
        <v>0</v>
      </c>
      <c r="K940" s="195" t="s">
        <v>158</v>
      </c>
      <c r="L940" s="61"/>
      <c r="M940" s="200" t="s">
        <v>22</v>
      </c>
      <c r="N940" s="201" t="s">
        <v>49</v>
      </c>
      <c r="O940" s="42"/>
      <c r="P940" s="202">
        <f>O940*H940</f>
        <v>0</v>
      </c>
      <c r="Q940" s="202">
        <v>0</v>
      </c>
      <c r="R940" s="202">
        <f>Q940*H940</f>
        <v>0</v>
      </c>
      <c r="S940" s="202">
        <v>0</v>
      </c>
      <c r="T940" s="203">
        <f>S940*H940</f>
        <v>0</v>
      </c>
      <c r="AR940" s="24" t="s">
        <v>285</v>
      </c>
      <c r="AT940" s="24" t="s">
        <v>154</v>
      </c>
      <c r="AU940" s="24" t="s">
        <v>87</v>
      </c>
      <c r="AY940" s="24" t="s">
        <v>152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24" t="s">
        <v>24</v>
      </c>
      <c r="BK940" s="204">
        <f>ROUND(I940*H940,2)</f>
        <v>0</v>
      </c>
      <c r="BL940" s="24" t="s">
        <v>285</v>
      </c>
      <c r="BM940" s="24" t="s">
        <v>1273</v>
      </c>
    </row>
    <row r="941" spans="2:65" s="10" customFormat="1" ht="29.85" customHeight="1">
      <c r="B941" s="176"/>
      <c r="C941" s="177"/>
      <c r="D941" s="190" t="s">
        <v>77</v>
      </c>
      <c r="E941" s="191" t="s">
        <v>1274</v>
      </c>
      <c r="F941" s="191" t="s">
        <v>1275</v>
      </c>
      <c r="G941" s="177"/>
      <c r="H941" s="177"/>
      <c r="I941" s="180"/>
      <c r="J941" s="192">
        <f>BK941</f>
        <v>0</v>
      </c>
      <c r="K941" s="177"/>
      <c r="L941" s="182"/>
      <c r="M941" s="183"/>
      <c r="N941" s="184"/>
      <c r="O941" s="184"/>
      <c r="P941" s="185">
        <f>SUM(P942:P973)</f>
        <v>0</v>
      </c>
      <c r="Q941" s="184"/>
      <c r="R941" s="185">
        <f>SUM(R942:R973)</f>
        <v>1.57144467</v>
      </c>
      <c r="S941" s="184"/>
      <c r="T941" s="186">
        <f>SUM(T942:T973)</f>
        <v>0.43110429000000006</v>
      </c>
      <c r="AR941" s="187" t="s">
        <v>87</v>
      </c>
      <c r="AT941" s="188" t="s">
        <v>77</v>
      </c>
      <c r="AU941" s="188" t="s">
        <v>24</v>
      </c>
      <c r="AY941" s="187" t="s">
        <v>152</v>
      </c>
      <c r="BK941" s="189">
        <f>SUM(BK942:BK973)</f>
        <v>0</v>
      </c>
    </row>
    <row r="942" spans="2:65" s="1" customFormat="1" ht="22.5" customHeight="1">
      <c r="B942" s="41"/>
      <c r="C942" s="193" t="s">
        <v>1276</v>
      </c>
      <c r="D942" s="193" t="s">
        <v>154</v>
      </c>
      <c r="E942" s="194" t="s">
        <v>1277</v>
      </c>
      <c r="F942" s="195" t="s">
        <v>1278</v>
      </c>
      <c r="G942" s="196" t="s">
        <v>157</v>
      </c>
      <c r="H942" s="197">
        <v>1390.6590000000001</v>
      </c>
      <c r="I942" s="198"/>
      <c r="J942" s="199">
        <f>ROUND(I942*H942,2)</f>
        <v>0</v>
      </c>
      <c r="K942" s="195" t="s">
        <v>158</v>
      </c>
      <c r="L942" s="61"/>
      <c r="M942" s="200" t="s">
        <v>22</v>
      </c>
      <c r="N942" s="201" t="s">
        <v>49</v>
      </c>
      <c r="O942" s="42"/>
      <c r="P942" s="202">
        <f>O942*H942</f>
        <v>0</v>
      </c>
      <c r="Q942" s="202">
        <v>1E-3</v>
      </c>
      <c r="R942" s="202">
        <f>Q942*H942</f>
        <v>1.3906590000000001</v>
      </c>
      <c r="S942" s="202">
        <v>3.1E-4</v>
      </c>
      <c r="T942" s="203">
        <f>S942*H942</f>
        <v>0.43110429000000006</v>
      </c>
      <c r="AR942" s="24" t="s">
        <v>285</v>
      </c>
      <c r="AT942" s="24" t="s">
        <v>154</v>
      </c>
      <c r="AU942" s="24" t="s">
        <v>87</v>
      </c>
      <c r="AY942" s="24" t="s">
        <v>152</v>
      </c>
      <c r="BE942" s="204">
        <f>IF(N942="základní",J942,0)</f>
        <v>0</v>
      </c>
      <c r="BF942" s="204">
        <f>IF(N942="snížená",J942,0)</f>
        <v>0</v>
      </c>
      <c r="BG942" s="204">
        <f>IF(N942="zákl. přenesená",J942,0)</f>
        <v>0</v>
      </c>
      <c r="BH942" s="204">
        <f>IF(N942="sníž. přenesená",J942,0)</f>
        <v>0</v>
      </c>
      <c r="BI942" s="204">
        <f>IF(N942="nulová",J942,0)</f>
        <v>0</v>
      </c>
      <c r="BJ942" s="24" t="s">
        <v>24</v>
      </c>
      <c r="BK942" s="204">
        <f>ROUND(I942*H942,2)</f>
        <v>0</v>
      </c>
      <c r="BL942" s="24" t="s">
        <v>285</v>
      </c>
      <c r="BM942" s="24" t="s">
        <v>1279</v>
      </c>
    </row>
    <row r="943" spans="2:65" s="11" customFormat="1">
      <c r="B943" s="205"/>
      <c r="C943" s="206"/>
      <c r="D943" s="207" t="s">
        <v>161</v>
      </c>
      <c r="E943" s="208" t="s">
        <v>22</v>
      </c>
      <c r="F943" s="209" t="s">
        <v>1280</v>
      </c>
      <c r="G943" s="206"/>
      <c r="H943" s="210" t="s">
        <v>22</v>
      </c>
      <c r="I943" s="211"/>
      <c r="J943" s="206"/>
      <c r="K943" s="206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161</v>
      </c>
      <c r="AU943" s="216" t="s">
        <v>87</v>
      </c>
      <c r="AV943" s="11" t="s">
        <v>24</v>
      </c>
      <c r="AW943" s="11" t="s">
        <v>42</v>
      </c>
      <c r="AX943" s="11" t="s">
        <v>78</v>
      </c>
      <c r="AY943" s="216" t="s">
        <v>152</v>
      </c>
    </row>
    <row r="944" spans="2:65" s="12" customFormat="1">
      <c r="B944" s="217"/>
      <c r="C944" s="218"/>
      <c r="D944" s="207" t="s">
        <v>161</v>
      </c>
      <c r="E944" s="219" t="s">
        <v>22</v>
      </c>
      <c r="F944" s="220" t="s">
        <v>1281</v>
      </c>
      <c r="G944" s="218"/>
      <c r="H944" s="221">
        <v>358.98500000000001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161</v>
      </c>
      <c r="AU944" s="227" t="s">
        <v>87</v>
      </c>
      <c r="AV944" s="12" t="s">
        <v>87</v>
      </c>
      <c r="AW944" s="12" t="s">
        <v>42</v>
      </c>
      <c r="AX944" s="12" t="s">
        <v>78</v>
      </c>
      <c r="AY944" s="227" t="s">
        <v>152</v>
      </c>
    </row>
    <row r="945" spans="2:51" s="12" customFormat="1">
      <c r="B945" s="217"/>
      <c r="C945" s="218"/>
      <c r="D945" s="207" t="s">
        <v>161</v>
      </c>
      <c r="E945" s="219" t="s">
        <v>22</v>
      </c>
      <c r="F945" s="220" t="s">
        <v>1282</v>
      </c>
      <c r="G945" s="218"/>
      <c r="H945" s="221">
        <v>-7.93</v>
      </c>
      <c r="I945" s="222"/>
      <c r="J945" s="218"/>
      <c r="K945" s="218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161</v>
      </c>
      <c r="AU945" s="227" t="s">
        <v>87</v>
      </c>
      <c r="AV945" s="12" t="s">
        <v>87</v>
      </c>
      <c r="AW945" s="12" t="s">
        <v>42</v>
      </c>
      <c r="AX945" s="12" t="s">
        <v>78</v>
      </c>
      <c r="AY945" s="227" t="s">
        <v>152</v>
      </c>
    </row>
    <row r="946" spans="2:51" s="12" customFormat="1">
      <c r="B946" s="217"/>
      <c r="C946" s="218"/>
      <c r="D946" s="207" t="s">
        <v>161</v>
      </c>
      <c r="E946" s="219" t="s">
        <v>22</v>
      </c>
      <c r="F946" s="220" t="s">
        <v>1283</v>
      </c>
      <c r="G946" s="218"/>
      <c r="H946" s="221">
        <v>-6.71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161</v>
      </c>
      <c r="AU946" s="227" t="s">
        <v>87</v>
      </c>
      <c r="AV946" s="12" t="s">
        <v>87</v>
      </c>
      <c r="AW946" s="12" t="s">
        <v>42</v>
      </c>
      <c r="AX946" s="12" t="s">
        <v>78</v>
      </c>
      <c r="AY946" s="227" t="s">
        <v>152</v>
      </c>
    </row>
    <row r="947" spans="2:51" s="12" customFormat="1">
      <c r="B947" s="217"/>
      <c r="C947" s="218"/>
      <c r="D947" s="207" t="s">
        <v>161</v>
      </c>
      <c r="E947" s="219" t="s">
        <v>22</v>
      </c>
      <c r="F947" s="220" t="s">
        <v>1284</v>
      </c>
      <c r="G947" s="218"/>
      <c r="H947" s="221">
        <v>55.265999999999998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161</v>
      </c>
      <c r="AU947" s="227" t="s">
        <v>87</v>
      </c>
      <c r="AV947" s="12" t="s">
        <v>87</v>
      </c>
      <c r="AW947" s="12" t="s">
        <v>42</v>
      </c>
      <c r="AX947" s="12" t="s">
        <v>78</v>
      </c>
      <c r="AY947" s="227" t="s">
        <v>152</v>
      </c>
    </row>
    <row r="948" spans="2:51" s="12" customFormat="1">
      <c r="B948" s="217"/>
      <c r="C948" s="218"/>
      <c r="D948" s="207" t="s">
        <v>161</v>
      </c>
      <c r="E948" s="219" t="s">
        <v>22</v>
      </c>
      <c r="F948" s="220" t="s">
        <v>1285</v>
      </c>
      <c r="G948" s="218"/>
      <c r="H948" s="221">
        <v>-10.675000000000001</v>
      </c>
      <c r="I948" s="222"/>
      <c r="J948" s="218"/>
      <c r="K948" s="218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161</v>
      </c>
      <c r="AU948" s="227" t="s">
        <v>87</v>
      </c>
      <c r="AV948" s="12" t="s">
        <v>87</v>
      </c>
      <c r="AW948" s="12" t="s">
        <v>42</v>
      </c>
      <c r="AX948" s="12" t="s">
        <v>78</v>
      </c>
      <c r="AY948" s="227" t="s">
        <v>152</v>
      </c>
    </row>
    <row r="949" spans="2:51" s="14" customFormat="1">
      <c r="B949" s="243"/>
      <c r="C949" s="244"/>
      <c r="D949" s="207" t="s">
        <v>161</v>
      </c>
      <c r="E949" s="245" t="s">
        <v>22</v>
      </c>
      <c r="F949" s="246" t="s">
        <v>257</v>
      </c>
      <c r="G949" s="244"/>
      <c r="H949" s="247">
        <v>388.93599999999998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AT949" s="253" t="s">
        <v>161</v>
      </c>
      <c r="AU949" s="253" t="s">
        <v>87</v>
      </c>
      <c r="AV949" s="14" t="s">
        <v>176</v>
      </c>
      <c r="AW949" s="14" t="s">
        <v>42</v>
      </c>
      <c r="AX949" s="14" t="s">
        <v>78</v>
      </c>
      <c r="AY949" s="253" t="s">
        <v>152</v>
      </c>
    </row>
    <row r="950" spans="2:51" s="11" customFormat="1">
      <c r="B950" s="205"/>
      <c r="C950" s="206"/>
      <c r="D950" s="207" t="s">
        <v>161</v>
      </c>
      <c r="E950" s="208" t="s">
        <v>22</v>
      </c>
      <c r="F950" s="209" t="s">
        <v>1286</v>
      </c>
      <c r="G950" s="206"/>
      <c r="H950" s="210" t="s">
        <v>22</v>
      </c>
      <c r="I950" s="211"/>
      <c r="J950" s="206"/>
      <c r="K950" s="206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161</v>
      </c>
      <c r="AU950" s="216" t="s">
        <v>87</v>
      </c>
      <c r="AV950" s="11" t="s">
        <v>24</v>
      </c>
      <c r="AW950" s="11" t="s">
        <v>42</v>
      </c>
      <c r="AX950" s="11" t="s">
        <v>78</v>
      </c>
      <c r="AY950" s="216" t="s">
        <v>152</v>
      </c>
    </row>
    <row r="951" spans="2:51" s="12" customFormat="1">
      <c r="B951" s="217"/>
      <c r="C951" s="218"/>
      <c r="D951" s="207" t="s">
        <v>161</v>
      </c>
      <c r="E951" s="219" t="s">
        <v>22</v>
      </c>
      <c r="F951" s="220" t="s">
        <v>1287</v>
      </c>
      <c r="G951" s="218"/>
      <c r="H951" s="221">
        <v>394.29500000000002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161</v>
      </c>
      <c r="AU951" s="227" t="s">
        <v>87</v>
      </c>
      <c r="AV951" s="12" t="s">
        <v>87</v>
      </c>
      <c r="AW951" s="12" t="s">
        <v>42</v>
      </c>
      <c r="AX951" s="12" t="s">
        <v>78</v>
      </c>
      <c r="AY951" s="227" t="s">
        <v>152</v>
      </c>
    </row>
    <row r="952" spans="2:51" s="12" customFormat="1">
      <c r="B952" s="217"/>
      <c r="C952" s="218"/>
      <c r="D952" s="207" t="s">
        <v>161</v>
      </c>
      <c r="E952" s="219" t="s">
        <v>22</v>
      </c>
      <c r="F952" s="220" t="s">
        <v>1288</v>
      </c>
      <c r="G952" s="218"/>
      <c r="H952" s="221">
        <v>-3.6850000000000001</v>
      </c>
      <c r="I952" s="222"/>
      <c r="J952" s="218"/>
      <c r="K952" s="218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161</v>
      </c>
      <c r="AU952" s="227" t="s">
        <v>87</v>
      </c>
      <c r="AV952" s="12" t="s">
        <v>87</v>
      </c>
      <c r="AW952" s="12" t="s">
        <v>42</v>
      </c>
      <c r="AX952" s="12" t="s">
        <v>78</v>
      </c>
      <c r="AY952" s="227" t="s">
        <v>152</v>
      </c>
    </row>
    <row r="953" spans="2:51" s="12" customFormat="1">
      <c r="B953" s="217"/>
      <c r="C953" s="218"/>
      <c r="D953" s="207" t="s">
        <v>161</v>
      </c>
      <c r="E953" s="219" t="s">
        <v>22</v>
      </c>
      <c r="F953" s="220" t="s">
        <v>1289</v>
      </c>
      <c r="G953" s="218"/>
      <c r="H953" s="221">
        <v>-6.5330000000000004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161</v>
      </c>
      <c r="AU953" s="227" t="s">
        <v>87</v>
      </c>
      <c r="AV953" s="12" t="s">
        <v>87</v>
      </c>
      <c r="AW953" s="12" t="s">
        <v>42</v>
      </c>
      <c r="AX953" s="12" t="s">
        <v>78</v>
      </c>
      <c r="AY953" s="227" t="s">
        <v>152</v>
      </c>
    </row>
    <row r="954" spans="2:51" s="12" customFormat="1">
      <c r="B954" s="217"/>
      <c r="C954" s="218"/>
      <c r="D954" s="207" t="s">
        <v>161</v>
      </c>
      <c r="E954" s="219" t="s">
        <v>22</v>
      </c>
      <c r="F954" s="220" t="s">
        <v>1290</v>
      </c>
      <c r="G954" s="218"/>
      <c r="H954" s="221">
        <v>60.701999999999998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161</v>
      </c>
      <c r="AU954" s="227" t="s">
        <v>87</v>
      </c>
      <c r="AV954" s="12" t="s">
        <v>87</v>
      </c>
      <c r="AW954" s="12" t="s">
        <v>42</v>
      </c>
      <c r="AX954" s="12" t="s">
        <v>78</v>
      </c>
      <c r="AY954" s="227" t="s">
        <v>152</v>
      </c>
    </row>
    <row r="955" spans="2:51" s="12" customFormat="1">
      <c r="B955" s="217"/>
      <c r="C955" s="218"/>
      <c r="D955" s="207" t="s">
        <v>161</v>
      </c>
      <c r="E955" s="219" t="s">
        <v>22</v>
      </c>
      <c r="F955" s="220" t="s">
        <v>1291</v>
      </c>
      <c r="G955" s="218"/>
      <c r="H955" s="221">
        <v>-11.725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161</v>
      </c>
      <c r="AU955" s="227" t="s">
        <v>87</v>
      </c>
      <c r="AV955" s="12" t="s">
        <v>87</v>
      </c>
      <c r="AW955" s="12" t="s">
        <v>42</v>
      </c>
      <c r="AX955" s="12" t="s">
        <v>78</v>
      </c>
      <c r="AY955" s="227" t="s">
        <v>152</v>
      </c>
    </row>
    <row r="956" spans="2:51" s="14" customFormat="1">
      <c r="B956" s="243"/>
      <c r="C956" s="244"/>
      <c r="D956" s="207" t="s">
        <v>161</v>
      </c>
      <c r="E956" s="245" t="s">
        <v>22</v>
      </c>
      <c r="F956" s="246" t="s">
        <v>257</v>
      </c>
      <c r="G956" s="244"/>
      <c r="H956" s="247">
        <v>433.05399999999997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AT956" s="253" t="s">
        <v>161</v>
      </c>
      <c r="AU956" s="253" t="s">
        <v>87</v>
      </c>
      <c r="AV956" s="14" t="s">
        <v>176</v>
      </c>
      <c r="AW956" s="14" t="s">
        <v>42</v>
      </c>
      <c r="AX956" s="14" t="s">
        <v>78</v>
      </c>
      <c r="AY956" s="253" t="s">
        <v>152</v>
      </c>
    </row>
    <row r="957" spans="2:51" s="11" customFormat="1">
      <c r="B957" s="205"/>
      <c r="C957" s="206"/>
      <c r="D957" s="207" t="s">
        <v>161</v>
      </c>
      <c r="E957" s="208" t="s">
        <v>22</v>
      </c>
      <c r="F957" s="209" t="s">
        <v>1292</v>
      </c>
      <c r="G957" s="206"/>
      <c r="H957" s="210" t="s">
        <v>22</v>
      </c>
      <c r="I957" s="211"/>
      <c r="J957" s="206"/>
      <c r="K957" s="206"/>
      <c r="L957" s="212"/>
      <c r="M957" s="213"/>
      <c r="N957" s="214"/>
      <c r="O957" s="214"/>
      <c r="P957" s="214"/>
      <c r="Q957" s="214"/>
      <c r="R957" s="214"/>
      <c r="S957" s="214"/>
      <c r="T957" s="215"/>
      <c r="AT957" s="216" t="s">
        <v>161</v>
      </c>
      <c r="AU957" s="216" t="s">
        <v>87</v>
      </c>
      <c r="AV957" s="11" t="s">
        <v>24</v>
      </c>
      <c r="AW957" s="11" t="s">
        <v>42</v>
      </c>
      <c r="AX957" s="11" t="s">
        <v>78</v>
      </c>
      <c r="AY957" s="216" t="s">
        <v>152</v>
      </c>
    </row>
    <row r="958" spans="2:51" s="12" customFormat="1">
      <c r="B958" s="217"/>
      <c r="C958" s="218"/>
      <c r="D958" s="207" t="s">
        <v>161</v>
      </c>
      <c r="E958" s="219" t="s">
        <v>22</v>
      </c>
      <c r="F958" s="220" t="s">
        <v>1293</v>
      </c>
      <c r="G958" s="218"/>
      <c r="H958" s="221">
        <v>274.28100000000001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161</v>
      </c>
      <c r="AU958" s="227" t="s">
        <v>87</v>
      </c>
      <c r="AV958" s="12" t="s">
        <v>87</v>
      </c>
      <c r="AW958" s="12" t="s">
        <v>42</v>
      </c>
      <c r="AX958" s="12" t="s">
        <v>78</v>
      </c>
      <c r="AY958" s="227" t="s">
        <v>152</v>
      </c>
    </row>
    <row r="959" spans="2:51" s="12" customFormat="1">
      <c r="B959" s="217"/>
      <c r="C959" s="218"/>
      <c r="D959" s="207" t="s">
        <v>161</v>
      </c>
      <c r="E959" s="219" t="s">
        <v>22</v>
      </c>
      <c r="F959" s="220" t="s">
        <v>1294</v>
      </c>
      <c r="G959" s="218"/>
      <c r="H959" s="221">
        <v>-4.4130000000000003</v>
      </c>
      <c r="I959" s="222"/>
      <c r="J959" s="218"/>
      <c r="K959" s="218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161</v>
      </c>
      <c r="AU959" s="227" t="s">
        <v>87</v>
      </c>
      <c r="AV959" s="12" t="s">
        <v>87</v>
      </c>
      <c r="AW959" s="12" t="s">
        <v>42</v>
      </c>
      <c r="AX959" s="12" t="s">
        <v>78</v>
      </c>
      <c r="AY959" s="227" t="s">
        <v>152</v>
      </c>
    </row>
    <row r="960" spans="2:51" s="12" customFormat="1">
      <c r="B960" s="217"/>
      <c r="C960" s="218"/>
      <c r="D960" s="207" t="s">
        <v>161</v>
      </c>
      <c r="E960" s="219" t="s">
        <v>22</v>
      </c>
      <c r="F960" s="220" t="s">
        <v>1295</v>
      </c>
      <c r="G960" s="218"/>
      <c r="H960" s="221">
        <v>-6.8840000000000003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161</v>
      </c>
      <c r="AU960" s="227" t="s">
        <v>87</v>
      </c>
      <c r="AV960" s="12" t="s">
        <v>87</v>
      </c>
      <c r="AW960" s="12" t="s">
        <v>42</v>
      </c>
      <c r="AX960" s="12" t="s">
        <v>78</v>
      </c>
      <c r="AY960" s="227" t="s">
        <v>152</v>
      </c>
    </row>
    <row r="961" spans="2:65" s="12" customFormat="1">
      <c r="B961" s="217"/>
      <c r="C961" s="218"/>
      <c r="D961" s="207" t="s">
        <v>161</v>
      </c>
      <c r="E961" s="219" t="s">
        <v>22</v>
      </c>
      <c r="F961" s="220" t="s">
        <v>1296</v>
      </c>
      <c r="G961" s="218"/>
      <c r="H961" s="221">
        <v>63.963999999999999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161</v>
      </c>
      <c r="AU961" s="227" t="s">
        <v>87</v>
      </c>
      <c r="AV961" s="12" t="s">
        <v>87</v>
      </c>
      <c r="AW961" s="12" t="s">
        <v>42</v>
      </c>
      <c r="AX961" s="12" t="s">
        <v>78</v>
      </c>
      <c r="AY961" s="227" t="s">
        <v>152</v>
      </c>
    </row>
    <row r="962" spans="2:65" s="12" customFormat="1">
      <c r="B962" s="217"/>
      <c r="C962" s="218"/>
      <c r="D962" s="207" t="s">
        <v>161</v>
      </c>
      <c r="E962" s="219" t="s">
        <v>22</v>
      </c>
      <c r="F962" s="220" t="s">
        <v>1297</v>
      </c>
      <c r="G962" s="218"/>
      <c r="H962" s="221">
        <v>-19.355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161</v>
      </c>
      <c r="AU962" s="227" t="s">
        <v>87</v>
      </c>
      <c r="AV962" s="12" t="s">
        <v>87</v>
      </c>
      <c r="AW962" s="12" t="s">
        <v>42</v>
      </c>
      <c r="AX962" s="12" t="s">
        <v>78</v>
      </c>
      <c r="AY962" s="227" t="s">
        <v>152</v>
      </c>
    </row>
    <row r="963" spans="2:65" s="14" customFormat="1">
      <c r="B963" s="243"/>
      <c r="C963" s="244"/>
      <c r="D963" s="207" t="s">
        <v>161</v>
      </c>
      <c r="E963" s="245" t="s">
        <v>22</v>
      </c>
      <c r="F963" s="246" t="s">
        <v>257</v>
      </c>
      <c r="G963" s="244"/>
      <c r="H963" s="247">
        <v>307.59300000000002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AT963" s="253" t="s">
        <v>161</v>
      </c>
      <c r="AU963" s="253" t="s">
        <v>87</v>
      </c>
      <c r="AV963" s="14" t="s">
        <v>176</v>
      </c>
      <c r="AW963" s="14" t="s">
        <v>42</v>
      </c>
      <c r="AX963" s="14" t="s">
        <v>78</v>
      </c>
      <c r="AY963" s="253" t="s">
        <v>152</v>
      </c>
    </row>
    <row r="964" spans="2:65" s="11" customFormat="1">
      <c r="B964" s="205"/>
      <c r="C964" s="206"/>
      <c r="D964" s="207" t="s">
        <v>161</v>
      </c>
      <c r="E964" s="208" t="s">
        <v>22</v>
      </c>
      <c r="F964" s="209" t="s">
        <v>168</v>
      </c>
      <c r="G964" s="206"/>
      <c r="H964" s="210" t="s">
        <v>22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161</v>
      </c>
      <c r="AU964" s="216" t="s">
        <v>87</v>
      </c>
      <c r="AV964" s="11" t="s">
        <v>24</v>
      </c>
      <c r="AW964" s="11" t="s">
        <v>42</v>
      </c>
      <c r="AX964" s="11" t="s">
        <v>78</v>
      </c>
      <c r="AY964" s="216" t="s">
        <v>152</v>
      </c>
    </row>
    <row r="965" spans="2:65" s="12" customFormat="1">
      <c r="B965" s="217"/>
      <c r="C965" s="218"/>
      <c r="D965" s="207" t="s">
        <v>161</v>
      </c>
      <c r="E965" s="219" t="s">
        <v>22</v>
      </c>
      <c r="F965" s="220" t="s">
        <v>1298</v>
      </c>
      <c r="G965" s="218"/>
      <c r="H965" s="221">
        <v>83.1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161</v>
      </c>
      <c r="AU965" s="227" t="s">
        <v>87</v>
      </c>
      <c r="AV965" s="12" t="s">
        <v>87</v>
      </c>
      <c r="AW965" s="12" t="s">
        <v>42</v>
      </c>
      <c r="AX965" s="12" t="s">
        <v>78</v>
      </c>
      <c r="AY965" s="227" t="s">
        <v>152</v>
      </c>
    </row>
    <row r="966" spans="2:65" s="12" customFormat="1">
      <c r="B966" s="217"/>
      <c r="C966" s="218"/>
      <c r="D966" s="207" t="s">
        <v>161</v>
      </c>
      <c r="E966" s="219" t="s">
        <v>22</v>
      </c>
      <c r="F966" s="220" t="s">
        <v>1299</v>
      </c>
      <c r="G966" s="218"/>
      <c r="H966" s="221">
        <v>-0.3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161</v>
      </c>
      <c r="AU966" s="227" t="s">
        <v>87</v>
      </c>
      <c r="AV966" s="12" t="s">
        <v>87</v>
      </c>
      <c r="AW966" s="12" t="s">
        <v>42</v>
      </c>
      <c r="AX966" s="12" t="s">
        <v>78</v>
      </c>
      <c r="AY966" s="227" t="s">
        <v>152</v>
      </c>
    </row>
    <row r="967" spans="2:65" s="12" customFormat="1">
      <c r="B967" s="217"/>
      <c r="C967" s="218"/>
      <c r="D967" s="207" t="s">
        <v>161</v>
      </c>
      <c r="E967" s="219" t="s">
        <v>22</v>
      </c>
      <c r="F967" s="220" t="s">
        <v>1300</v>
      </c>
      <c r="G967" s="218"/>
      <c r="H967" s="221">
        <v>116.64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161</v>
      </c>
      <c r="AU967" s="227" t="s">
        <v>87</v>
      </c>
      <c r="AV967" s="12" t="s">
        <v>87</v>
      </c>
      <c r="AW967" s="12" t="s">
        <v>42</v>
      </c>
      <c r="AX967" s="12" t="s">
        <v>78</v>
      </c>
      <c r="AY967" s="227" t="s">
        <v>152</v>
      </c>
    </row>
    <row r="968" spans="2:65" s="12" customFormat="1">
      <c r="B968" s="217"/>
      <c r="C968" s="218"/>
      <c r="D968" s="207" t="s">
        <v>161</v>
      </c>
      <c r="E968" s="219" t="s">
        <v>22</v>
      </c>
      <c r="F968" s="220" t="s">
        <v>1301</v>
      </c>
      <c r="G968" s="218"/>
      <c r="H968" s="221">
        <v>-2.1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161</v>
      </c>
      <c r="AU968" s="227" t="s">
        <v>87</v>
      </c>
      <c r="AV968" s="12" t="s">
        <v>87</v>
      </c>
      <c r="AW968" s="12" t="s">
        <v>42</v>
      </c>
      <c r="AX968" s="12" t="s">
        <v>78</v>
      </c>
      <c r="AY968" s="227" t="s">
        <v>152</v>
      </c>
    </row>
    <row r="969" spans="2:65" s="12" customFormat="1">
      <c r="B969" s="217"/>
      <c r="C969" s="218"/>
      <c r="D969" s="207" t="s">
        <v>161</v>
      </c>
      <c r="E969" s="219" t="s">
        <v>22</v>
      </c>
      <c r="F969" s="220" t="s">
        <v>1302</v>
      </c>
      <c r="G969" s="218"/>
      <c r="H969" s="221">
        <v>38.866</v>
      </c>
      <c r="I969" s="222"/>
      <c r="J969" s="218"/>
      <c r="K969" s="218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161</v>
      </c>
      <c r="AU969" s="227" t="s">
        <v>87</v>
      </c>
      <c r="AV969" s="12" t="s">
        <v>87</v>
      </c>
      <c r="AW969" s="12" t="s">
        <v>42</v>
      </c>
      <c r="AX969" s="12" t="s">
        <v>78</v>
      </c>
      <c r="AY969" s="227" t="s">
        <v>152</v>
      </c>
    </row>
    <row r="970" spans="2:65" s="12" customFormat="1">
      <c r="B970" s="217"/>
      <c r="C970" s="218"/>
      <c r="D970" s="207" t="s">
        <v>161</v>
      </c>
      <c r="E970" s="219" t="s">
        <v>22</v>
      </c>
      <c r="F970" s="220" t="s">
        <v>1303</v>
      </c>
      <c r="G970" s="218"/>
      <c r="H970" s="221">
        <v>24.87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161</v>
      </c>
      <c r="AU970" s="227" t="s">
        <v>87</v>
      </c>
      <c r="AV970" s="12" t="s">
        <v>87</v>
      </c>
      <c r="AW970" s="12" t="s">
        <v>42</v>
      </c>
      <c r="AX970" s="12" t="s">
        <v>78</v>
      </c>
      <c r="AY970" s="227" t="s">
        <v>152</v>
      </c>
    </row>
    <row r="971" spans="2:65" s="14" customFormat="1">
      <c r="B971" s="243"/>
      <c r="C971" s="244"/>
      <c r="D971" s="207" t="s">
        <v>161</v>
      </c>
      <c r="E971" s="245" t="s">
        <v>22</v>
      </c>
      <c r="F971" s="246" t="s">
        <v>257</v>
      </c>
      <c r="G971" s="244"/>
      <c r="H971" s="247">
        <v>261.07600000000002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AT971" s="253" t="s">
        <v>161</v>
      </c>
      <c r="AU971" s="253" t="s">
        <v>87</v>
      </c>
      <c r="AV971" s="14" t="s">
        <v>176</v>
      </c>
      <c r="AW971" s="14" t="s">
        <v>42</v>
      </c>
      <c r="AX971" s="14" t="s">
        <v>78</v>
      </c>
      <c r="AY971" s="253" t="s">
        <v>152</v>
      </c>
    </row>
    <row r="972" spans="2:65" s="13" customFormat="1">
      <c r="B972" s="228"/>
      <c r="C972" s="229"/>
      <c r="D972" s="230" t="s">
        <v>161</v>
      </c>
      <c r="E972" s="231" t="s">
        <v>22</v>
      </c>
      <c r="F972" s="232" t="s">
        <v>171</v>
      </c>
      <c r="G972" s="229"/>
      <c r="H972" s="233">
        <v>1390.6590000000001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AT972" s="239" t="s">
        <v>161</v>
      </c>
      <c r="AU972" s="239" t="s">
        <v>87</v>
      </c>
      <c r="AV972" s="13" t="s">
        <v>159</v>
      </c>
      <c r="AW972" s="13" t="s">
        <v>42</v>
      </c>
      <c r="AX972" s="13" t="s">
        <v>24</v>
      </c>
      <c r="AY972" s="239" t="s">
        <v>152</v>
      </c>
    </row>
    <row r="973" spans="2:65" s="1" customFormat="1" ht="31.5" customHeight="1">
      <c r="B973" s="41"/>
      <c r="C973" s="193" t="s">
        <v>1304</v>
      </c>
      <c r="D973" s="193" t="s">
        <v>154</v>
      </c>
      <c r="E973" s="194" t="s">
        <v>1305</v>
      </c>
      <c r="F973" s="195" t="s">
        <v>1306</v>
      </c>
      <c r="G973" s="196" t="s">
        <v>157</v>
      </c>
      <c r="H973" s="197">
        <v>1390.6590000000001</v>
      </c>
      <c r="I973" s="198"/>
      <c r="J973" s="199">
        <f>ROUND(I973*H973,2)</f>
        <v>0</v>
      </c>
      <c r="K973" s="195" t="s">
        <v>158</v>
      </c>
      <c r="L973" s="61"/>
      <c r="M973" s="200" t="s">
        <v>22</v>
      </c>
      <c r="N973" s="201" t="s">
        <v>49</v>
      </c>
      <c r="O973" s="42"/>
      <c r="P973" s="202">
        <f>O973*H973</f>
        <v>0</v>
      </c>
      <c r="Q973" s="202">
        <v>1.2999999999999999E-4</v>
      </c>
      <c r="R973" s="202">
        <f>Q973*H973</f>
        <v>0.18078567000000001</v>
      </c>
      <c r="S973" s="202">
        <v>0</v>
      </c>
      <c r="T973" s="203">
        <f>S973*H973</f>
        <v>0</v>
      </c>
      <c r="AR973" s="24" t="s">
        <v>285</v>
      </c>
      <c r="AT973" s="24" t="s">
        <v>154</v>
      </c>
      <c r="AU973" s="24" t="s">
        <v>87</v>
      </c>
      <c r="AY973" s="24" t="s">
        <v>152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24" t="s">
        <v>24</v>
      </c>
      <c r="BK973" s="204">
        <f>ROUND(I973*H973,2)</f>
        <v>0</v>
      </c>
      <c r="BL973" s="24" t="s">
        <v>285</v>
      </c>
      <c r="BM973" s="24" t="s">
        <v>1307</v>
      </c>
    </row>
    <row r="974" spans="2:65" s="10" customFormat="1" ht="37.35" customHeight="1">
      <c r="B974" s="176"/>
      <c r="C974" s="177"/>
      <c r="D974" s="190" t="s">
        <v>77</v>
      </c>
      <c r="E974" s="270" t="s">
        <v>1308</v>
      </c>
      <c r="F974" s="270" t="s">
        <v>1309</v>
      </c>
      <c r="G974" s="177"/>
      <c r="H974" s="177"/>
      <c r="I974" s="180"/>
      <c r="J974" s="271">
        <f>BK974</f>
        <v>0</v>
      </c>
      <c r="K974" s="177"/>
      <c r="L974" s="182"/>
      <c r="M974" s="183"/>
      <c r="N974" s="184"/>
      <c r="O974" s="184"/>
      <c r="P974" s="185">
        <f>P975</f>
        <v>0</v>
      </c>
      <c r="Q974" s="184"/>
      <c r="R974" s="185">
        <f>R975</f>
        <v>0</v>
      </c>
      <c r="S974" s="184"/>
      <c r="T974" s="186">
        <f>T975</f>
        <v>0</v>
      </c>
      <c r="AR974" s="187" t="s">
        <v>159</v>
      </c>
      <c r="AT974" s="188" t="s">
        <v>77</v>
      </c>
      <c r="AU974" s="188" t="s">
        <v>78</v>
      </c>
      <c r="AY974" s="187" t="s">
        <v>152</v>
      </c>
      <c r="BK974" s="189">
        <f>BK975</f>
        <v>0</v>
      </c>
    </row>
    <row r="975" spans="2:65" s="1" customFormat="1" ht="22.5" customHeight="1">
      <c r="B975" s="41"/>
      <c r="C975" s="193" t="s">
        <v>1310</v>
      </c>
      <c r="D975" s="193" t="s">
        <v>154</v>
      </c>
      <c r="E975" s="194" t="s">
        <v>1311</v>
      </c>
      <c r="F975" s="195" t="s">
        <v>1312</v>
      </c>
      <c r="G975" s="196" t="s">
        <v>1313</v>
      </c>
      <c r="H975" s="197">
        <v>50</v>
      </c>
      <c r="I975" s="198"/>
      <c r="J975" s="199">
        <f>ROUND(I975*H975,2)</f>
        <v>0</v>
      </c>
      <c r="K975" s="195" t="s">
        <v>158</v>
      </c>
      <c r="L975" s="61"/>
      <c r="M975" s="200" t="s">
        <v>22</v>
      </c>
      <c r="N975" s="201" t="s">
        <v>49</v>
      </c>
      <c r="O975" s="42"/>
      <c r="P975" s="202">
        <f>O975*H975</f>
        <v>0</v>
      </c>
      <c r="Q975" s="202">
        <v>0</v>
      </c>
      <c r="R975" s="202">
        <f>Q975*H975</f>
        <v>0</v>
      </c>
      <c r="S975" s="202">
        <v>0</v>
      </c>
      <c r="T975" s="203">
        <f>S975*H975</f>
        <v>0</v>
      </c>
      <c r="AR975" s="24" t="s">
        <v>1314</v>
      </c>
      <c r="AT975" s="24" t="s">
        <v>154</v>
      </c>
      <c r="AU975" s="24" t="s">
        <v>24</v>
      </c>
      <c r="AY975" s="24" t="s">
        <v>152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24" t="s">
        <v>24</v>
      </c>
      <c r="BK975" s="204">
        <f>ROUND(I975*H975,2)</f>
        <v>0</v>
      </c>
      <c r="BL975" s="24" t="s">
        <v>1314</v>
      </c>
      <c r="BM975" s="24" t="s">
        <v>1315</v>
      </c>
    </row>
    <row r="976" spans="2:65" s="10" customFormat="1" ht="37.35" customHeight="1">
      <c r="B976" s="176"/>
      <c r="C976" s="177"/>
      <c r="D976" s="178" t="s">
        <v>77</v>
      </c>
      <c r="E976" s="179" t="s">
        <v>1316</v>
      </c>
      <c r="F976" s="179" t="s">
        <v>1317</v>
      </c>
      <c r="G976" s="177"/>
      <c r="H976" s="177"/>
      <c r="I976" s="180"/>
      <c r="J976" s="181">
        <f>BK976</f>
        <v>0</v>
      </c>
      <c r="K976" s="177"/>
      <c r="L976" s="182"/>
      <c r="M976" s="183"/>
      <c r="N976" s="184"/>
      <c r="O976" s="184"/>
      <c r="P976" s="185">
        <f>P977+P980+P982+P984</f>
        <v>0</v>
      </c>
      <c r="Q976" s="184"/>
      <c r="R976" s="185">
        <f>R977+R980+R982+R984</f>
        <v>0</v>
      </c>
      <c r="S976" s="184"/>
      <c r="T976" s="186">
        <f>T977+T980+T982+T984</f>
        <v>0</v>
      </c>
      <c r="AR976" s="187" t="s">
        <v>186</v>
      </c>
      <c r="AT976" s="188" t="s">
        <v>77</v>
      </c>
      <c r="AU976" s="188" t="s">
        <v>78</v>
      </c>
      <c r="AY976" s="187" t="s">
        <v>152</v>
      </c>
      <c r="BK976" s="189">
        <f>BK977+BK980+BK982+BK984</f>
        <v>0</v>
      </c>
    </row>
    <row r="977" spans="2:65" s="10" customFormat="1" ht="19.899999999999999" customHeight="1">
      <c r="B977" s="176"/>
      <c r="C977" s="177"/>
      <c r="D977" s="190" t="s">
        <v>77</v>
      </c>
      <c r="E977" s="191" t="s">
        <v>1318</v>
      </c>
      <c r="F977" s="191" t="s">
        <v>1319</v>
      </c>
      <c r="G977" s="177"/>
      <c r="H977" s="177"/>
      <c r="I977" s="180"/>
      <c r="J977" s="192">
        <f>BK977</f>
        <v>0</v>
      </c>
      <c r="K977" s="177"/>
      <c r="L977" s="182"/>
      <c r="M977" s="183"/>
      <c r="N977" s="184"/>
      <c r="O977" s="184"/>
      <c r="P977" s="185">
        <f>SUM(P978:P979)</f>
        <v>0</v>
      </c>
      <c r="Q977" s="184"/>
      <c r="R977" s="185">
        <f>SUM(R978:R979)</f>
        <v>0</v>
      </c>
      <c r="S977" s="184"/>
      <c r="T977" s="186">
        <f>SUM(T978:T979)</f>
        <v>0</v>
      </c>
      <c r="AR977" s="187" t="s">
        <v>186</v>
      </c>
      <c r="AT977" s="188" t="s">
        <v>77</v>
      </c>
      <c r="AU977" s="188" t="s">
        <v>24</v>
      </c>
      <c r="AY977" s="187" t="s">
        <v>152</v>
      </c>
      <c r="BK977" s="189">
        <f>SUM(BK978:BK979)</f>
        <v>0</v>
      </c>
    </row>
    <row r="978" spans="2:65" s="1" customFormat="1" ht="22.5" customHeight="1">
      <c r="B978" s="41"/>
      <c r="C978" s="193" t="s">
        <v>1320</v>
      </c>
      <c r="D978" s="193" t="s">
        <v>154</v>
      </c>
      <c r="E978" s="194" t="s">
        <v>1321</v>
      </c>
      <c r="F978" s="195" t="s">
        <v>1322</v>
      </c>
      <c r="G978" s="196" t="s">
        <v>555</v>
      </c>
      <c r="H978" s="197">
        <v>1</v>
      </c>
      <c r="I978" s="198"/>
      <c r="J978" s="199">
        <f>ROUND(I978*H978,2)</f>
        <v>0</v>
      </c>
      <c r="K978" s="195" t="s">
        <v>158</v>
      </c>
      <c r="L978" s="61"/>
      <c r="M978" s="200" t="s">
        <v>22</v>
      </c>
      <c r="N978" s="201" t="s">
        <v>49</v>
      </c>
      <c r="O978" s="42"/>
      <c r="P978" s="202">
        <f>O978*H978</f>
        <v>0</v>
      </c>
      <c r="Q978" s="202">
        <v>0</v>
      </c>
      <c r="R978" s="202">
        <f>Q978*H978</f>
        <v>0</v>
      </c>
      <c r="S978" s="202">
        <v>0</v>
      </c>
      <c r="T978" s="203">
        <f>S978*H978</f>
        <v>0</v>
      </c>
      <c r="AR978" s="24" t="s">
        <v>1323</v>
      </c>
      <c r="AT978" s="24" t="s">
        <v>154</v>
      </c>
      <c r="AU978" s="24" t="s">
        <v>87</v>
      </c>
      <c r="AY978" s="24" t="s">
        <v>152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24" t="s">
        <v>24</v>
      </c>
      <c r="BK978" s="204">
        <f>ROUND(I978*H978,2)</f>
        <v>0</v>
      </c>
      <c r="BL978" s="24" t="s">
        <v>1323</v>
      </c>
      <c r="BM978" s="24" t="s">
        <v>1324</v>
      </c>
    </row>
    <row r="979" spans="2:65" s="1" customFormat="1" ht="22.5" customHeight="1">
      <c r="B979" s="41"/>
      <c r="C979" s="193" t="s">
        <v>1325</v>
      </c>
      <c r="D979" s="193" t="s">
        <v>154</v>
      </c>
      <c r="E979" s="194" t="s">
        <v>1326</v>
      </c>
      <c r="F979" s="195" t="s">
        <v>1327</v>
      </c>
      <c r="G979" s="196" t="s">
        <v>1328</v>
      </c>
      <c r="H979" s="197">
        <v>1</v>
      </c>
      <c r="I979" s="198"/>
      <c r="J979" s="199">
        <f>ROUND(I979*H979,2)</f>
        <v>0</v>
      </c>
      <c r="K979" s="195" t="s">
        <v>158</v>
      </c>
      <c r="L979" s="61"/>
      <c r="M979" s="200" t="s">
        <v>22</v>
      </c>
      <c r="N979" s="201" t="s">
        <v>49</v>
      </c>
      <c r="O979" s="42"/>
      <c r="P979" s="202">
        <f>O979*H979</f>
        <v>0</v>
      </c>
      <c r="Q979" s="202">
        <v>0</v>
      </c>
      <c r="R979" s="202">
        <f>Q979*H979</f>
        <v>0</v>
      </c>
      <c r="S979" s="202">
        <v>0</v>
      </c>
      <c r="T979" s="203">
        <f>S979*H979</f>
        <v>0</v>
      </c>
      <c r="AR979" s="24" t="s">
        <v>1323</v>
      </c>
      <c r="AT979" s="24" t="s">
        <v>154</v>
      </c>
      <c r="AU979" s="24" t="s">
        <v>87</v>
      </c>
      <c r="AY979" s="24" t="s">
        <v>152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24" t="s">
        <v>24</v>
      </c>
      <c r="BK979" s="204">
        <f>ROUND(I979*H979,2)</f>
        <v>0</v>
      </c>
      <c r="BL979" s="24" t="s">
        <v>1323</v>
      </c>
      <c r="BM979" s="24" t="s">
        <v>1329</v>
      </c>
    </row>
    <row r="980" spans="2:65" s="10" customFormat="1" ht="29.85" customHeight="1">
      <c r="B980" s="176"/>
      <c r="C980" s="177"/>
      <c r="D980" s="190" t="s">
        <v>77</v>
      </c>
      <c r="E980" s="191" t="s">
        <v>1330</v>
      </c>
      <c r="F980" s="191" t="s">
        <v>1331</v>
      </c>
      <c r="G980" s="177"/>
      <c r="H980" s="177"/>
      <c r="I980" s="180"/>
      <c r="J980" s="192">
        <f>BK980</f>
        <v>0</v>
      </c>
      <c r="K980" s="177"/>
      <c r="L980" s="182"/>
      <c r="M980" s="183"/>
      <c r="N980" s="184"/>
      <c r="O980" s="184"/>
      <c r="P980" s="185">
        <f>P981</f>
        <v>0</v>
      </c>
      <c r="Q980" s="184"/>
      <c r="R980" s="185">
        <f>R981</f>
        <v>0</v>
      </c>
      <c r="S980" s="184"/>
      <c r="T980" s="186">
        <f>T981</f>
        <v>0</v>
      </c>
      <c r="AR980" s="187" t="s">
        <v>186</v>
      </c>
      <c r="AT980" s="188" t="s">
        <v>77</v>
      </c>
      <c r="AU980" s="188" t="s">
        <v>24</v>
      </c>
      <c r="AY980" s="187" t="s">
        <v>152</v>
      </c>
      <c r="BK980" s="189">
        <f>BK981</f>
        <v>0</v>
      </c>
    </row>
    <row r="981" spans="2:65" s="1" customFormat="1" ht="22.5" customHeight="1">
      <c r="B981" s="41"/>
      <c r="C981" s="193" t="s">
        <v>1332</v>
      </c>
      <c r="D981" s="193" t="s">
        <v>154</v>
      </c>
      <c r="E981" s="194" t="s">
        <v>1333</v>
      </c>
      <c r="F981" s="195" t="s">
        <v>1331</v>
      </c>
      <c r="G981" s="196" t="s">
        <v>1334</v>
      </c>
      <c r="H981" s="197">
        <v>1</v>
      </c>
      <c r="I981" s="198"/>
      <c r="J981" s="199">
        <f>ROUND(I981*H981,2)</f>
        <v>0</v>
      </c>
      <c r="K981" s="195" t="s">
        <v>158</v>
      </c>
      <c r="L981" s="61"/>
      <c r="M981" s="200" t="s">
        <v>22</v>
      </c>
      <c r="N981" s="201" t="s">
        <v>49</v>
      </c>
      <c r="O981" s="42"/>
      <c r="P981" s="202">
        <f>O981*H981</f>
        <v>0</v>
      </c>
      <c r="Q981" s="202">
        <v>0</v>
      </c>
      <c r="R981" s="202">
        <f>Q981*H981</f>
        <v>0</v>
      </c>
      <c r="S981" s="202">
        <v>0</v>
      </c>
      <c r="T981" s="203">
        <f>S981*H981</f>
        <v>0</v>
      </c>
      <c r="AR981" s="24" t="s">
        <v>1323</v>
      </c>
      <c r="AT981" s="24" t="s">
        <v>154</v>
      </c>
      <c r="AU981" s="24" t="s">
        <v>87</v>
      </c>
      <c r="AY981" s="24" t="s">
        <v>152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24" t="s">
        <v>24</v>
      </c>
      <c r="BK981" s="204">
        <f>ROUND(I981*H981,2)</f>
        <v>0</v>
      </c>
      <c r="BL981" s="24" t="s">
        <v>1323</v>
      </c>
      <c r="BM981" s="24" t="s">
        <v>1335</v>
      </c>
    </row>
    <row r="982" spans="2:65" s="10" customFormat="1" ht="29.85" customHeight="1">
      <c r="B982" s="176"/>
      <c r="C982" s="177"/>
      <c r="D982" s="190" t="s">
        <v>77</v>
      </c>
      <c r="E982" s="191" t="s">
        <v>1336</v>
      </c>
      <c r="F982" s="191" t="s">
        <v>1337</v>
      </c>
      <c r="G982" s="177"/>
      <c r="H982" s="177"/>
      <c r="I982" s="180"/>
      <c r="J982" s="192">
        <f>BK982</f>
        <v>0</v>
      </c>
      <c r="K982" s="177"/>
      <c r="L982" s="182"/>
      <c r="M982" s="183"/>
      <c r="N982" s="184"/>
      <c r="O982" s="184"/>
      <c r="P982" s="185">
        <f>P983</f>
        <v>0</v>
      </c>
      <c r="Q982" s="184"/>
      <c r="R982" s="185">
        <f>R983</f>
        <v>0</v>
      </c>
      <c r="S982" s="184"/>
      <c r="T982" s="186">
        <f>T983</f>
        <v>0</v>
      </c>
      <c r="AR982" s="187" t="s">
        <v>186</v>
      </c>
      <c r="AT982" s="188" t="s">
        <v>77</v>
      </c>
      <c r="AU982" s="188" t="s">
        <v>24</v>
      </c>
      <c r="AY982" s="187" t="s">
        <v>152</v>
      </c>
      <c r="BK982" s="189">
        <f>BK983</f>
        <v>0</v>
      </c>
    </row>
    <row r="983" spans="2:65" s="1" customFormat="1" ht="22.5" customHeight="1">
      <c r="B983" s="41"/>
      <c r="C983" s="193" t="s">
        <v>1338</v>
      </c>
      <c r="D983" s="193" t="s">
        <v>154</v>
      </c>
      <c r="E983" s="194" t="s">
        <v>1339</v>
      </c>
      <c r="F983" s="195" t="s">
        <v>1340</v>
      </c>
      <c r="G983" s="196" t="s">
        <v>555</v>
      </c>
      <c r="H983" s="197">
        <v>1</v>
      </c>
      <c r="I983" s="198"/>
      <c r="J983" s="199">
        <f>ROUND(I983*H983,2)</f>
        <v>0</v>
      </c>
      <c r="K983" s="195" t="s">
        <v>158</v>
      </c>
      <c r="L983" s="61"/>
      <c r="M983" s="200" t="s">
        <v>22</v>
      </c>
      <c r="N983" s="201" t="s">
        <v>49</v>
      </c>
      <c r="O983" s="42"/>
      <c r="P983" s="202">
        <f>O983*H983</f>
        <v>0</v>
      </c>
      <c r="Q983" s="202">
        <v>0</v>
      </c>
      <c r="R983" s="202">
        <f>Q983*H983</f>
        <v>0</v>
      </c>
      <c r="S983" s="202">
        <v>0</v>
      </c>
      <c r="T983" s="203">
        <f>S983*H983</f>
        <v>0</v>
      </c>
      <c r="AR983" s="24" t="s">
        <v>1323</v>
      </c>
      <c r="AT983" s="24" t="s">
        <v>154</v>
      </c>
      <c r="AU983" s="24" t="s">
        <v>87</v>
      </c>
      <c r="AY983" s="24" t="s">
        <v>152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24" t="s">
        <v>24</v>
      </c>
      <c r="BK983" s="204">
        <f>ROUND(I983*H983,2)</f>
        <v>0</v>
      </c>
      <c r="BL983" s="24" t="s">
        <v>1323</v>
      </c>
      <c r="BM983" s="24" t="s">
        <v>1341</v>
      </c>
    </row>
    <row r="984" spans="2:65" s="10" customFormat="1" ht="29.85" customHeight="1">
      <c r="B984" s="176"/>
      <c r="C984" s="177"/>
      <c r="D984" s="178" t="s">
        <v>77</v>
      </c>
      <c r="E984" s="272" t="s">
        <v>1342</v>
      </c>
      <c r="F984" s="272" t="s">
        <v>1343</v>
      </c>
      <c r="G984" s="177"/>
      <c r="H984" s="177"/>
      <c r="I984" s="180"/>
      <c r="J984" s="273">
        <f>BK984</f>
        <v>0</v>
      </c>
      <c r="K984" s="177"/>
      <c r="L984" s="182"/>
      <c r="M984" s="274"/>
      <c r="N984" s="275"/>
      <c r="O984" s="275"/>
      <c r="P984" s="276">
        <v>0</v>
      </c>
      <c r="Q984" s="275"/>
      <c r="R984" s="276">
        <v>0</v>
      </c>
      <c r="S984" s="275"/>
      <c r="T984" s="277">
        <v>0</v>
      </c>
      <c r="AR984" s="187" t="s">
        <v>186</v>
      </c>
      <c r="AT984" s="188" t="s">
        <v>77</v>
      </c>
      <c r="AU984" s="188" t="s">
        <v>24</v>
      </c>
      <c r="AY984" s="187" t="s">
        <v>152</v>
      </c>
      <c r="BK984" s="189">
        <v>0</v>
      </c>
    </row>
    <row r="985" spans="2:65" s="1" customFormat="1" ht="6.95" customHeight="1">
      <c r="B985" s="56"/>
      <c r="C985" s="57"/>
      <c r="D985" s="57"/>
      <c r="E985" s="57"/>
      <c r="F985" s="57"/>
      <c r="G985" s="57"/>
      <c r="H985" s="57"/>
      <c r="I985" s="139"/>
      <c r="J985" s="57"/>
      <c r="K985" s="57"/>
      <c r="L985" s="61"/>
    </row>
  </sheetData>
  <sheetProtection password="CC35" sheet="1" objects="1" scenarios="1" formatCells="0" formatColumns="0" formatRows="0" sort="0" autoFilter="0"/>
  <autoFilter ref="C101:K984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1344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1345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1346</v>
      </c>
      <c r="K20" s="45"/>
    </row>
    <row r="21" spans="2:11" s="1" customFormat="1" ht="18" customHeight="1">
      <c r="B21" s="41"/>
      <c r="C21" s="42"/>
      <c r="D21" s="42"/>
      <c r="E21" s="35" t="s">
        <v>1347</v>
      </c>
      <c r="F21" s="42"/>
      <c r="G21" s="42"/>
      <c r="H21" s="42"/>
      <c r="I21" s="119" t="s">
        <v>35</v>
      </c>
      <c r="J21" s="35" t="s">
        <v>1348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ROUND(SUM(BE104:BE732), 2)</f>
        <v>0</v>
      </c>
      <c r="G30" s="42"/>
      <c r="H30" s="42"/>
      <c r="I30" s="131">
        <v>0.21</v>
      </c>
      <c r="J30" s="130">
        <f>ROUND(ROUND((SUM(BE104:BE732)),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ROUND(SUM(BF104:BF732), 2)</f>
        <v>0</v>
      </c>
      <c r="G31" s="42"/>
      <c r="H31" s="42"/>
      <c r="I31" s="131">
        <v>0.15</v>
      </c>
      <c r="J31" s="130">
        <f>ROUND(ROUND((SUM(BF104:BF732)),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ROUND(SUM(BG104:BG732),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ROUND(SUM(BH104:BH732),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ROUND(SUM(BI104:BI732),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Buidova  C- D - Budova    C a 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-Zámecká č.p.478, </v>
      </c>
      <c r="G51" s="42"/>
      <c r="H51" s="42"/>
      <c r="I51" s="119" t="s">
        <v>38</v>
      </c>
      <c r="J51" s="35" t="str">
        <f>E21</f>
        <v>ING.MILAN POUR -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J104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J105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J106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J109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J114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J115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J305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J391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J403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J405</f>
        <v>0</v>
      </c>
      <c r="K65" s="155"/>
    </row>
    <row r="66" spans="2:11" s="8" customFormat="1" ht="19.899999999999999" customHeight="1">
      <c r="B66" s="156"/>
      <c r="C66" s="157"/>
      <c r="D66" s="158" t="s">
        <v>120</v>
      </c>
      <c r="E66" s="159"/>
      <c r="F66" s="159"/>
      <c r="G66" s="159"/>
      <c r="H66" s="159"/>
      <c r="I66" s="160"/>
      <c r="J66" s="161">
        <f>J406</f>
        <v>0</v>
      </c>
      <c r="K66" s="162"/>
    </row>
    <row r="67" spans="2:11" s="8" customFormat="1" ht="19.899999999999999" customHeight="1">
      <c r="B67" s="156"/>
      <c r="C67" s="157"/>
      <c r="D67" s="158" t="s">
        <v>121</v>
      </c>
      <c r="E67" s="159"/>
      <c r="F67" s="159"/>
      <c r="G67" s="159"/>
      <c r="H67" s="159"/>
      <c r="I67" s="160"/>
      <c r="J67" s="161">
        <f>J432</f>
        <v>0</v>
      </c>
      <c r="K67" s="162"/>
    </row>
    <row r="68" spans="2:11" s="8" customFormat="1" ht="19.899999999999999" customHeight="1">
      <c r="B68" s="156"/>
      <c r="C68" s="157"/>
      <c r="D68" s="158" t="s">
        <v>122</v>
      </c>
      <c r="E68" s="159"/>
      <c r="F68" s="159"/>
      <c r="G68" s="159"/>
      <c r="H68" s="159"/>
      <c r="I68" s="160"/>
      <c r="J68" s="161">
        <f>J472</f>
        <v>0</v>
      </c>
      <c r="K68" s="162"/>
    </row>
    <row r="69" spans="2:11" s="8" customFormat="1" ht="19.899999999999999" customHeight="1">
      <c r="B69" s="156"/>
      <c r="C69" s="157"/>
      <c r="D69" s="158" t="s">
        <v>123</v>
      </c>
      <c r="E69" s="159"/>
      <c r="F69" s="159"/>
      <c r="G69" s="159"/>
      <c r="H69" s="159"/>
      <c r="I69" s="160"/>
      <c r="J69" s="161">
        <f>J477</f>
        <v>0</v>
      </c>
      <c r="K69" s="162"/>
    </row>
    <row r="70" spans="2:11" s="8" customFormat="1" ht="19.899999999999999" customHeight="1">
      <c r="B70" s="156"/>
      <c r="C70" s="157"/>
      <c r="D70" s="158" t="s">
        <v>1349</v>
      </c>
      <c r="E70" s="159"/>
      <c r="F70" s="159"/>
      <c r="G70" s="159"/>
      <c r="H70" s="159"/>
      <c r="I70" s="160"/>
      <c r="J70" s="161">
        <f>J479</f>
        <v>0</v>
      </c>
      <c r="K70" s="162"/>
    </row>
    <row r="71" spans="2:11" s="8" customFormat="1" ht="19.899999999999999" customHeight="1">
      <c r="B71" s="156"/>
      <c r="C71" s="157"/>
      <c r="D71" s="158" t="s">
        <v>125</v>
      </c>
      <c r="E71" s="159"/>
      <c r="F71" s="159"/>
      <c r="G71" s="159"/>
      <c r="H71" s="159"/>
      <c r="I71" s="160"/>
      <c r="J71" s="161">
        <f>J482</f>
        <v>0</v>
      </c>
      <c r="K71" s="162"/>
    </row>
    <row r="72" spans="2:11" s="8" customFormat="1" ht="19.899999999999999" customHeight="1">
      <c r="B72" s="156"/>
      <c r="C72" s="157"/>
      <c r="D72" s="158" t="s">
        <v>126</v>
      </c>
      <c r="E72" s="159"/>
      <c r="F72" s="159"/>
      <c r="G72" s="159"/>
      <c r="H72" s="159"/>
      <c r="I72" s="160"/>
      <c r="J72" s="161">
        <f>J486</f>
        <v>0</v>
      </c>
      <c r="K72" s="162"/>
    </row>
    <row r="73" spans="2:11" s="8" customFormat="1" ht="19.899999999999999" customHeight="1">
      <c r="B73" s="156"/>
      <c r="C73" s="157"/>
      <c r="D73" s="158" t="s">
        <v>127</v>
      </c>
      <c r="E73" s="159"/>
      <c r="F73" s="159"/>
      <c r="G73" s="159"/>
      <c r="H73" s="159"/>
      <c r="I73" s="160"/>
      <c r="J73" s="161">
        <f>J528</f>
        <v>0</v>
      </c>
      <c r="K73" s="162"/>
    </row>
    <row r="74" spans="2:11" s="8" customFormat="1" ht="19.899999999999999" customHeight="1">
      <c r="B74" s="156"/>
      <c r="C74" s="157"/>
      <c r="D74" s="158" t="s">
        <v>128</v>
      </c>
      <c r="E74" s="159"/>
      <c r="F74" s="159"/>
      <c r="G74" s="159"/>
      <c r="H74" s="159"/>
      <c r="I74" s="160"/>
      <c r="J74" s="161">
        <f>J593</f>
        <v>0</v>
      </c>
      <c r="K74" s="162"/>
    </row>
    <row r="75" spans="2:11" s="8" customFormat="1" ht="19.899999999999999" customHeight="1">
      <c r="B75" s="156"/>
      <c r="C75" s="157"/>
      <c r="D75" s="158" t="s">
        <v>1350</v>
      </c>
      <c r="E75" s="159"/>
      <c r="F75" s="159"/>
      <c r="G75" s="159"/>
      <c r="H75" s="159"/>
      <c r="I75" s="160"/>
      <c r="J75" s="161">
        <f>J671</f>
        <v>0</v>
      </c>
      <c r="K75" s="162"/>
    </row>
    <row r="76" spans="2:11" s="8" customFormat="1" ht="19.899999999999999" customHeight="1">
      <c r="B76" s="156"/>
      <c r="C76" s="157"/>
      <c r="D76" s="158" t="s">
        <v>1351</v>
      </c>
      <c r="E76" s="159"/>
      <c r="F76" s="159"/>
      <c r="G76" s="159"/>
      <c r="H76" s="159"/>
      <c r="I76" s="160"/>
      <c r="J76" s="161">
        <f>J686</f>
        <v>0</v>
      </c>
      <c r="K76" s="162"/>
    </row>
    <row r="77" spans="2:11" s="8" customFormat="1" ht="19.899999999999999" customHeight="1">
      <c r="B77" s="156"/>
      <c r="C77" s="157"/>
      <c r="D77" s="158" t="s">
        <v>1352</v>
      </c>
      <c r="E77" s="159"/>
      <c r="F77" s="159"/>
      <c r="G77" s="159"/>
      <c r="H77" s="159"/>
      <c r="I77" s="160"/>
      <c r="J77" s="161">
        <f>J694</f>
        <v>0</v>
      </c>
      <c r="K77" s="162"/>
    </row>
    <row r="78" spans="2:11" s="8" customFormat="1" ht="19.899999999999999" customHeight="1">
      <c r="B78" s="156"/>
      <c r="C78" s="157"/>
      <c r="D78" s="158" t="s">
        <v>129</v>
      </c>
      <c r="E78" s="159"/>
      <c r="F78" s="159"/>
      <c r="G78" s="159"/>
      <c r="H78" s="159"/>
      <c r="I78" s="160"/>
      <c r="J78" s="161">
        <f>J701</f>
        <v>0</v>
      </c>
      <c r="K78" s="162"/>
    </row>
    <row r="79" spans="2:11" s="7" customFormat="1" ht="24.95" customHeight="1">
      <c r="B79" s="149"/>
      <c r="C79" s="150"/>
      <c r="D79" s="151" t="s">
        <v>130</v>
      </c>
      <c r="E79" s="152"/>
      <c r="F79" s="152"/>
      <c r="G79" s="152"/>
      <c r="H79" s="152"/>
      <c r="I79" s="153"/>
      <c r="J79" s="154">
        <f>J722</f>
        <v>0</v>
      </c>
      <c r="K79" s="155"/>
    </row>
    <row r="80" spans="2:11" s="7" customFormat="1" ht="24.95" customHeight="1">
      <c r="B80" s="149"/>
      <c r="C80" s="150"/>
      <c r="D80" s="151" t="s">
        <v>131</v>
      </c>
      <c r="E80" s="152"/>
      <c r="F80" s="152"/>
      <c r="G80" s="152"/>
      <c r="H80" s="152"/>
      <c r="I80" s="153"/>
      <c r="J80" s="154">
        <f>J724</f>
        <v>0</v>
      </c>
      <c r="K80" s="155"/>
    </row>
    <row r="81" spans="2:12" s="8" customFormat="1" ht="19.899999999999999" customHeight="1">
      <c r="B81" s="156"/>
      <c r="C81" s="157"/>
      <c r="D81" s="158" t="s">
        <v>132</v>
      </c>
      <c r="E81" s="159"/>
      <c r="F81" s="159"/>
      <c r="G81" s="159"/>
      <c r="H81" s="159"/>
      <c r="I81" s="160"/>
      <c r="J81" s="161">
        <f>J725</f>
        <v>0</v>
      </c>
      <c r="K81" s="162"/>
    </row>
    <row r="82" spans="2:12" s="8" customFormat="1" ht="19.899999999999999" customHeight="1">
      <c r="B82" s="156"/>
      <c r="C82" s="157"/>
      <c r="D82" s="158" t="s">
        <v>133</v>
      </c>
      <c r="E82" s="159"/>
      <c r="F82" s="159"/>
      <c r="G82" s="159"/>
      <c r="H82" s="159"/>
      <c r="I82" s="160"/>
      <c r="J82" s="161">
        <f>J728</f>
        <v>0</v>
      </c>
      <c r="K82" s="162"/>
    </row>
    <row r="83" spans="2:12" s="8" customFormat="1" ht="19.899999999999999" customHeight="1">
      <c r="B83" s="156"/>
      <c r="C83" s="157"/>
      <c r="D83" s="158" t="s">
        <v>134</v>
      </c>
      <c r="E83" s="159"/>
      <c r="F83" s="159"/>
      <c r="G83" s="159"/>
      <c r="H83" s="159"/>
      <c r="I83" s="160"/>
      <c r="J83" s="161">
        <f>J730</f>
        <v>0</v>
      </c>
      <c r="K83" s="162"/>
    </row>
    <row r="84" spans="2:12" s="8" customFormat="1" ht="19.899999999999999" customHeight="1">
      <c r="B84" s="156"/>
      <c r="C84" s="157"/>
      <c r="D84" s="158" t="s">
        <v>135</v>
      </c>
      <c r="E84" s="159"/>
      <c r="F84" s="159"/>
      <c r="G84" s="159"/>
      <c r="H84" s="159"/>
      <c r="I84" s="160"/>
      <c r="J84" s="161">
        <f>J732</f>
        <v>0</v>
      </c>
      <c r="K84" s="162"/>
    </row>
    <row r="85" spans="2:12" s="1" customFormat="1" ht="21.75" customHeight="1">
      <c r="B85" s="41"/>
      <c r="C85" s="42"/>
      <c r="D85" s="42"/>
      <c r="E85" s="42"/>
      <c r="F85" s="42"/>
      <c r="G85" s="42"/>
      <c r="H85" s="42"/>
      <c r="I85" s="118"/>
      <c r="J85" s="42"/>
      <c r="K85" s="45"/>
    </row>
    <row r="86" spans="2:12" s="1" customFormat="1" ht="6.95" customHeight="1">
      <c r="B86" s="56"/>
      <c r="C86" s="57"/>
      <c r="D86" s="57"/>
      <c r="E86" s="57"/>
      <c r="F86" s="57"/>
      <c r="G86" s="57"/>
      <c r="H86" s="57"/>
      <c r="I86" s="139"/>
      <c r="J86" s="57"/>
      <c r="K86" s="58"/>
    </row>
    <row r="90" spans="2:12" s="1" 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      <c r="K90" s="60"/>
      <c r="L90" s="61"/>
    </row>
    <row r="91" spans="2:12" s="1" customFormat="1" ht="36.950000000000003" customHeight="1">
      <c r="B91" s="41"/>
      <c r="C91" s="62" t="s">
        <v>136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4.45" customHeight="1">
      <c r="B93" s="41"/>
      <c r="C93" s="65" t="s">
        <v>18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2.5" customHeight="1">
      <c r="B94" s="41"/>
      <c r="C94" s="63"/>
      <c r="D94" s="63"/>
      <c r="E94" s="399" t="str">
        <f>E7</f>
        <v xml:space="preserve"> LÁZNĚ BĚLOHRAD - Střední odborné učiliště  - Zámecká č.p.478 - Snížení energetické náročnosti budov</v>
      </c>
      <c r="F94" s="400"/>
      <c r="G94" s="400"/>
      <c r="H94" s="400"/>
      <c r="I94" s="163"/>
      <c r="J94" s="63"/>
      <c r="K94" s="63"/>
      <c r="L94" s="61"/>
    </row>
    <row r="95" spans="2:12" s="1" customFormat="1" ht="14.45" customHeight="1">
      <c r="B95" s="41"/>
      <c r="C95" s="65" t="s">
        <v>100</v>
      </c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23.25" customHeight="1">
      <c r="B96" s="41"/>
      <c r="C96" s="63"/>
      <c r="D96" s="63"/>
      <c r="E96" s="367" t="str">
        <f>E9</f>
        <v>Buidova  C- D - Budova    C a D</v>
      </c>
      <c r="F96" s="401"/>
      <c r="G96" s="401"/>
      <c r="H96" s="401"/>
      <c r="I96" s="163"/>
      <c r="J96" s="63"/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8" customHeight="1">
      <c r="B98" s="41"/>
      <c r="C98" s="65" t="s">
        <v>25</v>
      </c>
      <c r="D98" s="63"/>
      <c r="E98" s="63"/>
      <c r="F98" s="164" t="str">
        <f>F12</f>
        <v>Lázně Bělohrad</v>
      </c>
      <c r="G98" s="63"/>
      <c r="H98" s="63"/>
      <c r="I98" s="165" t="s">
        <v>27</v>
      </c>
      <c r="J98" s="73" t="str">
        <f>IF(J12="","",J12)</f>
        <v>1. 4. 2016</v>
      </c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63"/>
      <c r="J99" s="63"/>
      <c r="K99" s="63"/>
      <c r="L99" s="61"/>
    </row>
    <row r="100" spans="2:65" s="1" customFormat="1" ht="15">
      <c r="B100" s="41"/>
      <c r="C100" s="65" t="s">
        <v>31</v>
      </c>
      <c r="D100" s="63"/>
      <c r="E100" s="63"/>
      <c r="F100" s="164" t="str">
        <f>E15</f>
        <v xml:space="preserve">SOU Lázně Bělohrad -Zámecká č.p.478, </v>
      </c>
      <c r="G100" s="63"/>
      <c r="H100" s="63"/>
      <c r="I100" s="165" t="s">
        <v>38</v>
      </c>
      <c r="J100" s="164" t="str">
        <f>E21</f>
        <v>ING.MILAN POUR - Haklova 1317, 50801 Hořice v P.</v>
      </c>
      <c r="K100" s="63"/>
      <c r="L100" s="61"/>
    </row>
    <row r="101" spans="2:65" s="1" customFormat="1" ht="14.45" customHeight="1">
      <c r="B101" s="41"/>
      <c r="C101" s="65" t="s">
        <v>36</v>
      </c>
      <c r="D101" s="63"/>
      <c r="E101" s="63"/>
      <c r="F101" s="164" t="str">
        <f>IF(E18="","",E18)</f>
        <v/>
      </c>
      <c r="G101" s="63"/>
      <c r="H101" s="63"/>
      <c r="I101" s="163"/>
      <c r="J101" s="63"/>
      <c r="K101" s="63"/>
      <c r="L101" s="61"/>
    </row>
    <row r="102" spans="2:65" s="1" customFormat="1" ht="10.35" customHeight="1">
      <c r="B102" s="41"/>
      <c r="C102" s="63"/>
      <c r="D102" s="63"/>
      <c r="E102" s="63"/>
      <c r="F102" s="63"/>
      <c r="G102" s="63"/>
      <c r="H102" s="63"/>
      <c r="I102" s="163"/>
      <c r="J102" s="63"/>
      <c r="K102" s="63"/>
      <c r="L102" s="61"/>
    </row>
    <row r="103" spans="2:65" s="9" customFormat="1" ht="29.25" customHeight="1">
      <c r="B103" s="166"/>
      <c r="C103" s="167" t="s">
        <v>137</v>
      </c>
      <c r="D103" s="168" t="s">
        <v>63</v>
      </c>
      <c r="E103" s="168" t="s">
        <v>59</v>
      </c>
      <c r="F103" s="168" t="s">
        <v>138</v>
      </c>
      <c r="G103" s="168" t="s">
        <v>139</v>
      </c>
      <c r="H103" s="168" t="s">
        <v>140</v>
      </c>
      <c r="I103" s="169" t="s">
        <v>141</v>
      </c>
      <c r="J103" s="168" t="s">
        <v>107</v>
      </c>
      <c r="K103" s="170" t="s">
        <v>142</v>
      </c>
      <c r="L103" s="171"/>
      <c r="M103" s="81" t="s">
        <v>143</v>
      </c>
      <c r="N103" s="82" t="s">
        <v>48</v>
      </c>
      <c r="O103" s="82" t="s">
        <v>144</v>
      </c>
      <c r="P103" s="82" t="s">
        <v>145</v>
      </c>
      <c r="Q103" s="82" t="s">
        <v>146</v>
      </c>
      <c r="R103" s="82" t="s">
        <v>147</v>
      </c>
      <c r="S103" s="82" t="s">
        <v>148</v>
      </c>
      <c r="T103" s="83" t="s">
        <v>149</v>
      </c>
    </row>
    <row r="104" spans="2:65" s="1" customFormat="1" ht="29.25" customHeight="1">
      <c r="B104" s="41"/>
      <c r="C104" s="87" t="s">
        <v>108</v>
      </c>
      <c r="D104" s="63"/>
      <c r="E104" s="63"/>
      <c r="F104" s="63"/>
      <c r="G104" s="63"/>
      <c r="H104" s="63"/>
      <c r="I104" s="163"/>
      <c r="J104" s="172">
        <f>BK104</f>
        <v>0</v>
      </c>
      <c r="K104" s="63"/>
      <c r="L104" s="61"/>
      <c r="M104" s="84"/>
      <c r="N104" s="85"/>
      <c r="O104" s="85"/>
      <c r="P104" s="173">
        <f>P105+P405+P722+P724</f>
        <v>0</v>
      </c>
      <c r="Q104" s="85"/>
      <c r="R104" s="173">
        <f>R105+R405+R722+R724</f>
        <v>156.73695911000004</v>
      </c>
      <c r="S104" s="85"/>
      <c r="T104" s="174">
        <f>T105+T405+T722+T724</f>
        <v>105.05520828000002</v>
      </c>
      <c r="AT104" s="24" t="s">
        <v>77</v>
      </c>
      <c r="AU104" s="24" t="s">
        <v>109</v>
      </c>
      <c r="BK104" s="175">
        <f>BK105+BK405+BK722+BK724</f>
        <v>0</v>
      </c>
    </row>
    <row r="105" spans="2:65" s="10" customFormat="1" ht="37.35" customHeight="1">
      <c r="B105" s="176"/>
      <c r="C105" s="177"/>
      <c r="D105" s="178" t="s">
        <v>77</v>
      </c>
      <c r="E105" s="179" t="s">
        <v>150</v>
      </c>
      <c r="F105" s="179" t="s">
        <v>151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P106+P109+P114+P115+P305+P391+P403</f>
        <v>0</v>
      </c>
      <c r="Q105" s="184"/>
      <c r="R105" s="185">
        <f>R106+R109+R114+R115+R305+R391+R403</f>
        <v>113.67373374000002</v>
      </c>
      <c r="S105" s="184"/>
      <c r="T105" s="186">
        <f>T106+T109+T114+T115+T305+T391+T403</f>
        <v>87.410034000000024</v>
      </c>
      <c r="AR105" s="187" t="s">
        <v>24</v>
      </c>
      <c r="AT105" s="188" t="s">
        <v>77</v>
      </c>
      <c r="AU105" s="188" t="s">
        <v>78</v>
      </c>
      <c r="AY105" s="187" t="s">
        <v>152</v>
      </c>
      <c r="BK105" s="189">
        <f>BK106+BK109+BK114+BK115+BK305+BK391+BK403</f>
        <v>0</v>
      </c>
    </row>
    <row r="106" spans="2:65" s="10" customFormat="1" ht="19.899999999999999" customHeight="1">
      <c r="B106" s="176"/>
      <c r="C106" s="177"/>
      <c r="D106" s="190" t="s">
        <v>77</v>
      </c>
      <c r="E106" s="191" t="s">
        <v>24</v>
      </c>
      <c r="F106" s="191" t="s">
        <v>153</v>
      </c>
      <c r="G106" s="177"/>
      <c r="H106" s="177"/>
      <c r="I106" s="180"/>
      <c r="J106" s="192">
        <f>BK106</f>
        <v>0</v>
      </c>
      <c r="K106" s="177"/>
      <c r="L106" s="182"/>
      <c r="M106" s="183"/>
      <c r="N106" s="184"/>
      <c r="O106" s="184"/>
      <c r="P106" s="185">
        <f>SUM(P107:P108)</f>
        <v>0</v>
      </c>
      <c r="Q106" s="184"/>
      <c r="R106" s="185">
        <f>SUM(R107:R108)</f>
        <v>0</v>
      </c>
      <c r="S106" s="184"/>
      <c r="T106" s="186">
        <f>SUM(T107:T108)</f>
        <v>2.2848000000000002</v>
      </c>
      <c r="AR106" s="187" t="s">
        <v>24</v>
      </c>
      <c r="AT106" s="188" t="s">
        <v>77</v>
      </c>
      <c r="AU106" s="188" t="s">
        <v>24</v>
      </c>
      <c r="AY106" s="187" t="s">
        <v>152</v>
      </c>
      <c r="BK106" s="189">
        <f>SUM(BK107:BK108)</f>
        <v>0</v>
      </c>
    </row>
    <row r="107" spans="2:65" s="1" customFormat="1" ht="22.5" customHeight="1">
      <c r="B107" s="41"/>
      <c r="C107" s="193" t="s">
        <v>24</v>
      </c>
      <c r="D107" s="193" t="s">
        <v>154</v>
      </c>
      <c r="E107" s="194" t="s">
        <v>155</v>
      </c>
      <c r="F107" s="195" t="s">
        <v>156</v>
      </c>
      <c r="G107" s="196" t="s">
        <v>157</v>
      </c>
      <c r="H107" s="197">
        <v>8.9600000000000009</v>
      </c>
      <c r="I107" s="198"/>
      <c r="J107" s="199">
        <f>ROUND(I107*H107,2)</f>
        <v>0</v>
      </c>
      <c r="K107" s="195" t="s">
        <v>158</v>
      </c>
      <c r="L107" s="61"/>
      <c r="M107" s="200" t="s">
        <v>22</v>
      </c>
      <c r="N107" s="201" t="s">
        <v>49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0.255</v>
      </c>
      <c r="T107" s="203">
        <f>S107*H107</f>
        <v>2.2848000000000002</v>
      </c>
      <c r="AR107" s="24" t="s">
        <v>159</v>
      </c>
      <c r="AT107" s="24" t="s">
        <v>154</v>
      </c>
      <c r="AU107" s="24" t="s">
        <v>87</v>
      </c>
      <c r="AY107" s="24" t="s">
        <v>152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159</v>
      </c>
      <c r="BM107" s="24" t="s">
        <v>1353</v>
      </c>
    </row>
    <row r="108" spans="2:65" s="12" customFormat="1">
      <c r="B108" s="217"/>
      <c r="C108" s="218"/>
      <c r="D108" s="207" t="s">
        <v>161</v>
      </c>
      <c r="E108" s="219" t="s">
        <v>22</v>
      </c>
      <c r="F108" s="220" t="s">
        <v>1354</v>
      </c>
      <c r="G108" s="218"/>
      <c r="H108" s="221">
        <v>8.9600000000000009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161</v>
      </c>
      <c r="AU108" s="227" t="s">
        <v>87</v>
      </c>
      <c r="AV108" s="12" t="s">
        <v>87</v>
      </c>
      <c r="AW108" s="12" t="s">
        <v>42</v>
      </c>
      <c r="AX108" s="12" t="s">
        <v>24</v>
      </c>
      <c r="AY108" s="227" t="s">
        <v>152</v>
      </c>
    </row>
    <row r="109" spans="2:65" s="10" customFormat="1" ht="29.85" customHeight="1">
      <c r="B109" s="176"/>
      <c r="C109" s="177"/>
      <c r="D109" s="190" t="s">
        <v>77</v>
      </c>
      <c r="E109" s="191" t="s">
        <v>176</v>
      </c>
      <c r="F109" s="191" t="s">
        <v>197</v>
      </c>
      <c r="G109" s="177"/>
      <c r="H109" s="177"/>
      <c r="I109" s="180"/>
      <c r="J109" s="192">
        <f>BK109</f>
        <v>0</v>
      </c>
      <c r="K109" s="177"/>
      <c r="L109" s="182"/>
      <c r="M109" s="183"/>
      <c r="N109" s="184"/>
      <c r="O109" s="184"/>
      <c r="P109" s="185">
        <f>SUM(P110:P113)</f>
        <v>0</v>
      </c>
      <c r="Q109" s="184"/>
      <c r="R109" s="185">
        <f>SUM(R110:R113)</f>
        <v>0.37087199999999998</v>
      </c>
      <c r="S109" s="184"/>
      <c r="T109" s="186">
        <f>SUM(T110:T113)</f>
        <v>1.9440000000000002E-3</v>
      </c>
      <c r="AR109" s="187" t="s">
        <v>24</v>
      </c>
      <c r="AT109" s="188" t="s">
        <v>77</v>
      </c>
      <c r="AU109" s="188" t="s">
        <v>24</v>
      </c>
      <c r="AY109" s="187" t="s">
        <v>152</v>
      </c>
      <c r="BK109" s="189">
        <f>SUM(BK110:BK113)</f>
        <v>0</v>
      </c>
    </row>
    <row r="110" spans="2:65" s="1" customFormat="1" ht="22.5" customHeight="1">
      <c r="B110" s="41"/>
      <c r="C110" s="193" t="s">
        <v>87</v>
      </c>
      <c r="D110" s="193" t="s">
        <v>154</v>
      </c>
      <c r="E110" s="194" t="s">
        <v>1355</v>
      </c>
      <c r="F110" s="195" t="s">
        <v>1356</v>
      </c>
      <c r="G110" s="196" t="s">
        <v>207</v>
      </c>
      <c r="H110" s="197">
        <v>27</v>
      </c>
      <c r="I110" s="198"/>
      <c r="J110" s="199">
        <f>ROUND(I110*H110,2)</f>
        <v>0</v>
      </c>
      <c r="K110" s="195" t="s">
        <v>158</v>
      </c>
      <c r="L110" s="61"/>
      <c r="M110" s="200" t="s">
        <v>22</v>
      </c>
      <c r="N110" s="201" t="s">
        <v>49</v>
      </c>
      <c r="O110" s="42"/>
      <c r="P110" s="202">
        <f>O110*H110</f>
        <v>0</v>
      </c>
      <c r="Q110" s="202">
        <v>1.2619999999999999E-2</v>
      </c>
      <c r="R110" s="202">
        <f>Q110*H110</f>
        <v>0.34073999999999999</v>
      </c>
      <c r="S110" s="202">
        <v>0</v>
      </c>
      <c r="T110" s="203">
        <f>S110*H110</f>
        <v>0</v>
      </c>
      <c r="AR110" s="24" t="s">
        <v>159</v>
      </c>
      <c r="AT110" s="24" t="s">
        <v>154</v>
      </c>
      <c r="AU110" s="24" t="s">
        <v>87</v>
      </c>
      <c r="AY110" s="24" t="s">
        <v>152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159</v>
      </c>
      <c r="BM110" s="24" t="s">
        <v>1357</v>
      </c>
    </row>
    <row r="111" spans="2:65" s="12" customFormat="1">
      <c r="B111" s="217"/>
      <c r="C111" s="218"/>
      <c r="D111" s="230" t="s">
        <v>161</v>
      </c>
      <c r="E111" s="240" t="s">
        <v>22</v>
      </c>
      <c r="F111" s="241" t="s">
        <v>358</v>
      </c>
      <c r="G111" s="218"/>
      <c r="H111" s="242">
        <v>27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24</v>
      </c>
      <c r="AY111" s="227" t="s">
        <v>152</v>
      </c>
    </row>
    <row r="112" spans="2:65" s="1" customFormat="1" ht="22.5" customHeight="1">
      <c r="B112" s="41"/>
      <c r="C112" s="193" t="s">
        <v>176</v>
      </c>
      <c r="D112" s="193" t="s">
        <v>154</v>
      </c>
      <c r="E112" s="194" t="s">
        <v>1358</v>
      </c>
      <c r="F112" s="195" t="s">
        <v>1359</v>
      </c>
      <c r="G112" s="196" t="s">
        <v>219</v>
      </c>
      <c r="H112" s="197">
        <v>48.6</v>
      </c>
      <c r="I112" s="198"/>
      <c r="J112" s="199">
        <f>ROUND(I112*H112,2)</f>
        <v>0</v>
      </c>
      <c r="K112" s="195" t="s">
        <v>158</v>
      </c>
      <c r="L112" s="61"/>
      <c r="M112" s="200" t="s">
        <v>22</v>
      </c>
      <c r="N112" s="201" t="s">
        <v>49</v>
      </c>
      <c r="O112" s="42"/>
      <c r="P112" s="202">
        <f>O112*H112</f>
        <v>0</v>
      </c>
      <c r="Q112" s="202">
        <v>6.2E-4</v>
      </c>
      <c r="R112" s="202">
        <f>Q112*H112</f>
        <v>3.0132000000000003E-2</v>
      </c>
      <c r="S112" s="202">
        <v>4.0000000000000003E-5</v>
      </c>
      <c r="T112" s="203">
        <f>S112*H112</f>
        <v>1.9440000000000002E-3</v>
      </c>
      <c r="AR112" s="24" t="s">
        <v>159</v>
      </c>
      <c r="AT112" s="24" t="s">
        <v>154</v>
      </c>
      <c r="AU112" s="24" t="s">
        <v>87</v>
      </c>
      <c r="AY112" s="24" t="s">
        <v>152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24</v>
      </c>
      <c r="BK112" s="204">
        <f>ROUND(I112*H112,2)</f>
        <v>0</v>
      </c>
      <c r="BL112" s="24" t="s">
        <v>159</v>
      </c>
      <c r="BM112" s="24" t="s">
        <v>1360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1361</v>
      </c>
      <c r="G113" s="218"/>
      <c r="H113" s="221">
        <v>48.6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24</v>
      </c>
      <c r="AY113" s="227" t="s">
        <v>152</v>
      </c>
    </row>
    <row r="114" spans="2:65" s="10" customFormat="1" ht="29.85" customHeight="1">
      <c r="B114" s="176"/>
      <c r="C114" s="177"/>
      <c r="D114" s="178" t="s">
        <v>77</v>
      </c>
      <c r="E114" s="272" t="s">
        <v>159</v>
      </c>
      <c r="F114" s="272" t="s">
        <v>211</v>
      </c>
      <c r="G114" s="177"/>
      <c r="H114" s="177"/>
      <c r="I114" s="180"/>
      <c r="J114" s="273">
        <f>BK114</f>
        <v>0</v>
      </c>
      <c r="K114" s="177"/>
      <c r="L114" s="182"/>
      <c r="M114" s="183"/>
      <c r="N114" s="184"/>
      <c r="O114" s="184"/>
      <c r="P114" s="185">
        <v>0</v>
      </c>
      <c r="Q114" s="184"/>
      <c r="R114" s="185">
        <v>0</v>
      </c>
      <c r="S114" s="184"/>
      <c r="T114" s="186">
        <v>0</v>
      </c>
      <c r="AR114" s="187" t="s">
        <v>24</v>
      </c>
      <c r="AT114" s="188" t="s">
        <v>77</v>
      </c>
      <c r="AU114" s="188" t="s">
        <v>24</v>
      </c>
      <c r="AY114" s="187" t="s">
        <v>152</v>
      </c>
      <c r="BK114" s="189">
        <v>0</v>
      </c>
    </row>
    <row r="115" spans="2:65" s="10" customFormat="1" ht="19.899999999999999" customHeight="1">
      <c r="B115" s="176"/>
      <c r="C115" s="177"/>
      <c r="D115" s="190" t="s">
        <v>77</v>
      </c>
      <c r="E115" s="191" t="s">
        <v>191</v>
      </c>
      <c r="F115" s="191" t="s">
        <v>229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SUM(P116:P304)</f>
        <v>0</v>
      </c>
      <c r="Q115" s="184"/>
      <c r="R115" s="185">
        <f>SUM(R116:R304)</f>
        <v>112.11531154000001</v>
      </c>
      <c r="S115" s="184"/>
      <c r="T115" s="186">
        <f>SUM(T116:T304)</f>
        <v>0</v>
      </c>
      <c r="AR115" s="187" t="s">
        <v>24</v>
      </c>
      <c r="AT115" s="188" t="s">
        <v>77</v>
      </c>
      <c r="AU115" s="188" t="s">
        <v>24</v>
      </c>
      <c r="AY115" s="187" t="s">
        <v>152</v>
      </c>
      <c r="BK115" s="189">
        <f>SUM(BK116:BK304)</f>
        <v>0</v>
      </c>
    </row>
    <row r="116" spans="2:65" s="1" customFormat="1" ht="22.5" customHeight="1">
      <c r="B116" s="41"/>
      <c r="C116" s="193" t="s">
        <v>159</v>
      </c>
      <c r="D116" s="193" t="s">
        <v>154</v>
      </c>
      <c r="E116" s="194" t="s">
        <v>1362</v>
      </c>
      <c r="F116" s="195" t="s">
        <v>1363</v>
      </c>
      <c r="G116" s="196" t="s">
        <v>853</v>
      </c>
      <c r="H116" s="197">
        <v>1</v>
      </c>
      <c r="I116" s="198"/>
      <c r="J116" s="199">
        <f>ROUND(I116*H116,2)</f>
        <v>0</v>
      </c>
      <c r="K116" s="195" t="s">
        <v>22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3.7000000000000002E-3</v>
      </c>
      <c r="R116" s="202">
        <f>Q116*H116</f>
        <v>3.7000000000000002E-3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1364</v>
      </c>
    </row>
    <row r="117" spans="2:65" s="1" customFormat="1" ht="22.5" customHeight="1">
      <c r="B117" s="41"/>
      <c r="C117" s="193" t="s">
        <v>186</v>
      </c>
      <c r="D117" s="193" t="s">
        <v>154</v>
      </c>
      <c r="E117" s="194" t="s">
        <v>240</v>
      </c>
      <c r="F117" s="195" t="s">
        <v>241</v>
      </c>
      <c r="G117" s="196" t="s">
        <v>157</v>
      </c>
      <c r="H117" s="197">
        <v>85.28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3.3579999999999999E-2</v>
      </c>
      <c r="R117" s="202">
        <f>Q117*H117</f>
        <v>2.8637023999999998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1365</v>
      </c>
    </row>
    <row r="118" spans="2:65" s="12" customFormat="1">
      <c r="B118" s="217"/>
      <c r="C118" s="218"/>
      <c r="D118" s="207" t="s">
        <v>161</v>
      </c>
      <c r="E118" s="219" t="s">
        <v>22</v>
      </c>
      <c r="F118" s="220" t="s">
        <v>1366</v>
      </c>
      <c r="G118" s="218"/>
      <c r="H118" s="221">
        <v>92.4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161</v>
      </c>
      <c r="AU118" s="227" t="s">
        <v>87</v>
      </c>
      <c r="AV118" s="12" t="s">
        <v>87</v>
      </c>
      <c r="AW118" s="12" t="s">
        <v>42</v>
      </c>
      <c r="AX118" s="12" t="s">
        <v>78</v>
      </c>
      <c r="AY118" s="227" t="s">
        <v>152</v>
      </c>
    </row>
    <row r="119" spans="2:65" s="12" customFormat="1">
      <c r="B119" s="217"/>
      <c r="C119" s="218"/>
      <c r="D119" s="207" t="s">
        <v>161</v>
      </c>
      <c r="E119" s="219" t="s">
        <v>22</v>
      </c>
      <c r="F119" s="220" t="s">
        <v>1367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161</v>
      </c>
      <c r="AU119" s="227" t="s">
        <v>87</v>
      </c>
      <c r="AV119" s="12" t="s">
        <v>87</v>
      </c>
      <c r="AW119" s="12" t="s">
        <v>42</v>
      </c>
      <c r="AX119" s="12" t="s">
        <v>78</v>
      </c>
      <c r="AY119" s="227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1368</v>
      </c>
      <c r="G120" s="218"/>
      <c r="H120" s="221">
        <v>14.4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2" customFormat="1">
      <c r="B121" s="217"/>
      <c r="C121" s="218"/>
      <c r="D121" s="207" t="s">
        <v>161</v>
      </c>
      <c r="E121" s="219" t="s">
        <v>22</v>
      </c>
      <c r="F121" s="220" t="s">
        <v>1369</v>
      </c>
      <c r="G121" s="218"/>
      <c r="H121" s="221">
        <v>12.6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161</v>
      </c>
      <c r="AU121" s="227" t="s">
        <v>87</v>
      </c>
      <c r="AV121" s="12" t="s">
        <v>87</v>
      </c>
      <c r="AW121" s="12" t="s">
        <v>42</v>
      </c>
      <c r="AX121" s="12" t="s">
        <v>78</v>
      </c>
      <c r="AY121" s="227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1370</v>
      </c>
      <c r="G122" s="218"/>
      <c r="H122" s="221">
        <v>42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2" customFormat="1">
      <c r="B123" s="217"/>
      <c r="C123" s="218"/>
      <c r="D123" s="207" t="s">
        <v>161</v>
      </c>
      <c r="E123" s="219" t="s">
        <v>22</v>
      </c>
      <c r="F123" s="220" t="s">
        <v>1371</v>
      </c>
      <c r="G123" s="218"/>
      <c r="H123" s="221">
        <v>7.2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161</v>
      </c>
      <c r="AU123" s="227" t="s">
        <v>87</v>
      </c>
      <c r="AV123" s="12" t="s">
        <v>87</v>
      </c>
      <c r="AW123" s="12" t="s">
        <v>42</v>
      </c>
      <c r="AX123" s="12" t="s">
        <v>78</v>
      </c>
      <c r="AY123" s="227" t="s">
        <v>152</v>
      </c>
    </row>
    <row r="124" spans="2:65" s="11" customFormat="1">
      <c r="B124" s="205"/>
      <c r="C124" s="206"/>
      <c r="D124" s="207" t="s">
        <v>161</v>
      </c>
      <c r="E124" s="208" t="s">
        <v>22</v>
      </c>
      <c r="F124" s="209" t="s">
        <v>260</v>
      </c>
      <c r="G124" s="206"/>
      <c r="H124" s="210" t="s">
        <v>22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161</v>
      </c>
      <c r="AU124" s="216" t="s">
        <v>87</v>
      </c>
      <c r="AV124" s="11" t="s">
        <v>24</v>
      </c>
      <c r="AW124" s="11" t="s">
        <v>42</v>
      </c>
      <c r="AX124" s="11" t="s">
        <v>78</v>
      </c>
      <c r="AY124" s="216" t="s">
        <v>152</v>
      </c>
    </row>
    <row r="125" spans="2:65" s="12" customFormat="1">
      <c r="B125" s="217"/>
      <c r="C125" s="218"/>
      <c r="D125" s="207" t="s">
        <v>161</v>
      </c>
      <c r="E125" s="219" t="s">
        <v>22</v>
      </c>
      <c r="F125" s="220" t="s">
        <v>1372</v>
      </c>
      <c r="G125" s="218"/>
      <c r="H125" s="221">
        <v>5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161</v>
      </c>
      <c r="AU125" s="227" t="s">
        <v>87</v>
      </c>
      <c r="AV125" s="12" t="s">
        <v>87</v>
      </c>
      <c r="AW125" s="12" t="s">
        <v>42</v>
      </c>
      <c r="AX125" s="12" t="s">
        <v>78</v>
      </c>
      <c r="AY125" s="227" t="s">
        <v>152</v>
      </c>
    </row>
    <row r="126" spans="2:65" s="12" customFormat="1">
      <c r="B126" s="217"/>
      <c r="C126" s="218"/>
      <c r="D126" s="207" t="s">
        <v>161</v>
      </c>
      <c r="E126" s="219" t="s">
        <v>22</v>
      </c>
      <c r="F126" s="220" t="s">
        <v>1373</v>
      </c>
      <c r="G126" s="218"/>
      <c r="H126" s="221">
        <v>7.2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161</v>
      </c>
      <c r="AU126" s="227" t="s">
        <v>87</v>
      </c>
      <c r="AV126" s="12" t="s">
        <v>87</v>
      </c>
      <c r="AW126" s="12" t="s">
        <v>42</v>
      </c>
      <c r="AX126" s="12" t="s">
        <v>78</v>
      </c>
      <c r="AY126" s="227" t="s">
        <v>152</v>
      </c>
    </row>
    <row r="127" spans="2:65" s="12" customFormat="1">
      <c r="B127" s="217"/>
      <c r="C127" s="218"/>
      <c r="D127" s="207" t="s">
        <v>161</v>
      </c>
      <c r="E127" s="219" t="s">
        <v>22</v>
      </c>
      <c r="F127" s="220" t="s">
        <v>1374</v>
      </c>
      <c r="G127" s="218"/>
      <c r="H127" s="221">
        <v>2.4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78</v>
      </c>
      <c r="AY127" s="227" t="s">
        <v>152</v>
      </c>
    </row>
    <row r="128" spans="2:65" s="14" customFormat="1">
      <c r="B128" s="243"/>
      <c r="C128" s="244"/>
      <c r="D128" s="207" t="s">
        <v>161</v>
      </c>
      <c r="E128" s="245" t="s">
        <v>22</v>
      </c>
      <c r="F128" s="246" t="s">
        <v>257</v>
      </c>
      <c r="G128" s="244"/>
      <c r="H128" s="247">
        <v>213.2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161</v>
      </c>
      <c r="AU128" s="253" t="s">
        <v>87</v>
      </c>
      <c r="AV128" s="14" t="s">
        <v>176</v>
      </c>
      <c r="AW128" s="14" t="s">
        <v>42</v>
      </c>
      <c r="AX128" s="14" t="s">
        <v>78</v>
      </c>
      <c r="AY128" s="253" t="s">
        <v>152</v>
      </c>
    </row>
    <row r="129" spans="2:65" s="12" customFormat="1">
      <c r="B129" s="217"/>
      <c r="C129" s="218"/>
      <c r="D129" s="230" t="s">
        <v>161</v>
      </c>
      <c r="E129" s="240" t="s">
        <v>22</v>
      </c>
      <c r="F129" s="241" t="s">
        <v>1375</v>
      </c>
      <c r="G129" s="218"/>
      <c r="H129" s="242">
        <v>85.28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161</v>
      </c>
      <c r="AU129" s="227" t="s">
        <v>87</v>
      </c>
      <c r="AV129" s="12" t="s">
        <v>87</v>
      </c>
      <c r="AW129" s="12" t="s">
        <v>42</v>
      </c>
      <c r="AX129" s="12" t="s">
        <v>24</v>
      </c>
      <c r="AY129" s="227" t="s">
        <v>152</v>
      </c>
    </row>
    <row r="130" spans="2:65" s="1" customFormat="1" ht="22.5" customHeight="1">
      <c r="B130" s="41"/>
      <c r="C130" s="193" t="s">
        <v>191</v>
      </c>
      <c r="D130" s="193" t="s">
        <v>154</v>
      </c>
      <c r="E130" s="194" t="s">
        <v>1376</v>
      </c>
      <c r="F130" s="195" t="s">
        <v>1377</v>
      </c>
      <c r="G130" s="196" t="s">
        <v>157</v>
      </c>
      <c r="H130" s="197">
        <v>6.7</v>
      </c>
      <c r="I130" s="198"/>
      <c r="J130" s="199">
        <f>ROUND(I130*H130,2)</f>
        <v>0</v>
      </c>
      <c r="K130" s="195" t="s">
        <v>158</v>
      </c>
      <c r="L130" s="61"/>
      <c r="M130" s="200" t="s">
        <v>22</v>
      </c>
      <c r="N130" s="201" t="s">
        <v>49</v>
      </c>
      <c r="O130" s="42"/>
      <c r="P130" s="202">
        <f>O130*H130</f>
        <v>0</v>
      </c>
      <c r="Q130" s="202">
        <v>3.7999999999999999E-2</v>
      </c>
      <c r="R130" s="202">
        <f>Q130*H130</f>
        <v>0.25459999999999999</v>
      </c>
      <c r="S130" s="202">
        <v>0</v>
      </c>
      <c r="T130" s="203">
        <f>S130*H130</f>
        <v>0</v>
      </c>
      <c r="AR130" s="24" t="s">
        <v>159</v>
      </c>
      <c r="AT130" s="24" t="s">
        <v>154</v>
      </c>
      <c r="AU130" s="24" t="s">
        <v>87</v>
      </c>
      <c r="AY130" s="24" t="s">
        <v>152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159</v>
      </c>
      <c r="BM130" s="24" t="s">
        <v>1378</v>
      </c>
    </row>
    <row r="131" spans="2:65" s="12" customFormat="1">
      <c r="B131" s="217"/>
      <c r="C131" s="218"/>
      <c r="D131" s="230" t="s">
        <v>161</v>
      </c>
      <c r="E131" s="240" t="s">
        <v>22</v>
      </c>
      <c r="F131" s="241" t="s">
        <v>1379</v>
      </c>
      <c r="G131" s="218"/>
      <c r="H131" s="242">
        <v>6.7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161</v>
      </c>
      <c r="AU131" s="227" t="s">
        <v>87</v>
      </c>
      <c r="AV131" s="12" t="s">
        <v>87</v>
      </c>
      <c r="AW131" s="12" t="s">
        <v>42</v>
      </c>
      <c r="AX131" s="12" t="s">
        <v>24</v>
      </c>
      <c r="AY131" s="227" t="s">
        <v>152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1380</v>
      </c>
      <c r="F132" s="195" t="s">
        <v>1381</v>
      </c>
      <c r="G132" s="196" t="s">
        <v>157</v>
      </c>
      <c r="H132" s="197">
        <v>37.99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3.4500000000000003E-2</v>
      </c>
      <c r="R132" s="202">
        <f>Q132*H132</f>
        <v>1.3106550000000001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1382</v>
      </c>
    </row>
    <row r="133" spans="2:65" s="12" customFormat="1">
      <c r="B133" s="217"/>
      <c r="C133" s="218"/>
      <c r="D133" s="230" t="s">
        <v>161</v>
      </c>
      <c r="E133" s="240" t="s">
        <v>22</v>
      </c>
      <c r="F133" s="241" t="s">
        <v>1383</v>
      </c>
      <c r="G133" s="218"/>
      <c r="H133" s="242">
        <v>37.99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161</v>
      </c>
      <c r="AU133" s="227" t="s">
        <v>87</v>
      </c>
      <c r="AV133" s="12" t="s">
        <v>87</v>
      </c>
      <c r="AW133" s="12" t="s">
        <v>42</v>
      </c>
      <c r="AX133" s="12" t="s">
        <v>24</v>
      </c>
      <c r="AY133" s="227" t="s">
        <v>152</v>
      </c>
    </row>
    <row r="134" spans="2:65" s="1" customFormat="1" ht="22.5" customHeight="1">
      <c r="B134" s="41"/>
      <c r="C134" s="193" t="s">
        <v>204</v>
      </c>
      <c r="D134" s="193" t="s">
        <v>154</v>
      </c>
      <c r="E134" s="194" t="s">
        <v>1384</v>
      </c>
      <c r="F134" s="195" t="s">
        <v>1385</v>
      </c>
      <c r="G134" s="196" t="s">
        <v>157</v>
      </c>
      <c r="H134" s="197">
        <v>22.344999999999999</v>
      </c>
      <c r="I134" s="198"/>
      <c r="J134" s="199">
        <f>ROUND(I134*H134,2)</f>
        <v>0</v>
      </c>
      <c r="K134" s="195" t="s">
        <v>158</v>
      </c>
      <c r="L134" s="61"/>
      <c r="M134" s="200" t="s">
        <v>22</v>
      </c>
      <c r="N134" s="201" t="s">
        <v>49</v>
      </c>
      <c r="O134" s="42"/>
      <c r="P134" s="202">
        <f>O134*H134</f>
        <v>0</v>
      </c>
      <c r="Q134" s="202">
        <v>1.6E-2</v>
      </c>
      <c r="R134" s="202">
        <f>Q134*H134</f>
        <v>0.35752</v>
      </c>
      <c r="S134" s="202">
        <v>0</v>
      </c>
      <c r="T134" s="203">
        <f>S134*H134</f>
        <v>0</v>
      </c>
      <c r="AR134" s="24" t="s">
        <v>159</v>
      </c>
      <c r="AT134" s="24" t="s">
        <v>154</v>
      </c>
      <c r="AU134" s="24" t="s">
        <v>87</v>
      </c>
      <c r="AY134" s="24" t="s">
        <v>152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159</v>
      </c>
      <c r="BM134" s="24" t="s">
        <v>1386</v>
      </c>
    </row>
    <row r="135" spans="2:65" s="11" customFormat="1">
      <c r="B135" s="205"/>
      <c r="C135" s="206"/>
      <c r="D135" s="207" t="s">
        <v>161</v>
      </c>
      <c r="E135" s="208" t="s">
        <v>22</v>
      </c>
      <c r="F135" s="209" t="s">
        <v>1387</v>
      </c>
      <c r="G135" s="206"/>
      <c r="H135" s="210" t="s">
        <v>22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161</v>
      </c>
      <c r="AU135" s="216" t="s">
        <v>87</v>
      </c>
      <c r="AV135" s="11" t="s">
        <v>24</v>
      </c>
      <c r="AW135" s="11" t="s">
        <v>42</v>
      </c>
      <c r="AX135" s="11" t="s">
        <v>78</v>
      </c>
      <c r="AY135" s="216" t="s">
        <v>152</v>
      </c>
    </row>
    <row r="136" spans="2:65" s="12" customFormat="1">
      <c r="B136" s="217"/>
      <c r="C136" s="218"/>
      <c r="D136" s="207" t="s">
        <v>161</v>
      </c>
      <c r="E136" s="219" t="s">
        <v>22</v>
      </c>
      <c r="F136" s="220" t="s">
        <v>1388</v>
      </c>
      <c r="G136" s="218"/>
      <c r="H136" s="221">
        <v>47.39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161</v>
      </c>
      <c r="AU136" s="227" t="s">
        <v>87</v>
      </c>
      <c r="AV136" s="12" t="s">
        <v>87</v>
      </c>
      <c r="AW136" s="12" t="s">
        <v>42</v>
      </c>
      <c r="AX136" s="12" t="s">
        <v>78</v>
      </c>
      <c r="AY136" s="227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1389</v>
      </c>
      <c r="G137" s="218"/>
      <c r="H137" s="221">
        <v>-2.7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78</v>
      </c>
      <c r="AY137" s="227" t="s">
        <v>152</v>
      </c>
    </row>
    <row r="138" spans="2:65" s="14" customFormat="1">
      <c r="B138" s="243"/>
      <c r="C138" s="244"/>
      <c r="D138" s="207" t="s">
        <v>161</v>
      </c>
      <c r="E138" s="245" t="s">
        <v>22</v>
      </c>
      <c r="F138" s="246" t="s">
        <v>257</v>
      </c>
      <c r="G138" s="244"/>
      <c r="H138" s="247">
        <v>44.69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161</v>
      </c>
      <c r="AU138" s="253" t="s">
        <v>87</v>
      </c>
      <c r="AV138" s="14" t="s">
        <v>176</v>
      </c>
      <c r="AW138" s="14" t="s">
        <v>42</v>
      </c>
      <c r="AX138" s="14" t="s">
        <v>78</v>
      </c>
      <c r="AY138" s="253" t="s">
        <v>152</v>
      </c>
    </row>
    <row r="139" spans="2:65" s="12" customFormat="1">
      <c r="B139" s="217"/>
      <c r="C139" s="218"/>
      <c r="D139" s="230" t="s">
        <v>161</v>
      </c>
      <c r="E139" s="240" t="s">
        <v>22</v>
      </c>
      <c r="F139" s="241" t="s">
        <v>1390</v>
      </c>
      <c r="G139" s="218"/>
      <c r="H139" s="242">
        <v>22.344999999999999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161</v>
      </c>
      <c r="AU139" s="227" t="s">
        <v>87</v>
      </c>
      <c r="AV139" s="12" t="s">
        <v>87</v>
      </c>
      <c r="AW139" s="12" t="s">
        <v>42</v>
      </c>
      <c r="AX139" s="12" t="s">
        <v>24</v>
      </c>
      <c r="AY139" s="227" t="s">
        <v>152</v>
      </c>
    </row>
    <row r="140" spans="2:65" s="1" customFormat="1" ht="22.5" customHeight="1">
      <c r="B140" s="41"/>
      <c r="C140" s="193" t="s">
        <v>212</v>
      </c>
      <c r="D140" s="193" t="s">
        <v>154</v>
      </c>
      <c r="E140" s="194" t="s">
        <v>268</v>
      </c>
      <c r="F140" s="195" t="s">
        <v>269</v>
      </c>
      <c r="G140" s="196" t="s">
        <v>219</v>
      </c>
      <c r="H140" s="197">
        <v>46.5</v>
      </c>
      <c r="I140" s="198"/>
      <c r="J140" s="199">
        <f>ROUND(I140*H140,2)</f>
        <v>0</v>
      </c>
      <c r="K140" s="195" t="s">
        <v>158</v>
      </c>
      <c r="L140" s="61"/>
      <c r="M140" s="200" t="s">
        <v>22</v>
      </c>
      <c r="N140" s="201" t="s">
        <v>49</v>
      </c>
      <c r="O140" s="42"/>
      <c r="P140" s="202">
        <f>O140*H140</f>
        <v>0</v>
      </c>
      <c r="Q140" s="202">
        <v>1.5E-3</v>
      </c>
      <c r="R140" s="202">
        <f>Q140*H140</f>
        <v>6.9750000000000006E-2</v>
      </c>
      <c r="S140" s="202">
        <v>0</v>
      </c>
      <c r="T140" s="203">
        <f>S140*H140</f>
        <v>0</v>
      </c>
      <c r="AR140" s="24" t="s">
        <v>159</v>
      </c>
      <c r="AT140" s="24" t="s">
        <v>154</v>
      </c>
      <c r="AU140" s="24" t="s">
        <v>87</v>
      </c>
      <c r="AY140" s="24" t="s">
        <v>152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159</v>
      </c>
      <c r="BM140" s="24" t="s">
        <v>1391</v>
      </c>
    </row>
    <row r="141" spans="2:65" s="1" customFormat="1" ht="31.5" customHeight="1">
      <c r="B141" s="41"/>
      <c r="C141" s="193" t="s">
        <v>29</v>
      </c>
      <c r="D141" s="193" t="s">
        <v>154</v>
      </c>
      <c r="E141" s="194" t="s">
        <v>1392</v>
      </c>
      <c r="F141" s="195" t="s">
        <v>1393</v>
      </c>
      <c r="G141" s="196" t="s">
        <v>157</v>
      </c>
      <c r="H141" s="197">
        <v>11.48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9.4699999999999993E-3</v>
      </c>
      <c r="R141" s="202">
        <f>Q141*H141</f>
        <v>0.1087156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1394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1395</v>
      </c>
      <c r="G142" s="218"/>
      <c r="H142" s="221">
        <v>7.2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1396</v>
      </c>
      <c r="G143" s="218"/>
      <c r="H143" s="221">
        <v>4.28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11.48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257" t="s">
        <v>223</v>
      </c>
      <c r="D145" s="257" t="s">
        <v>293</v>
      </c>
      <c r="E145" s="258" t="s">
        <v>1397</v>
      </c>
      <c r="F145" s="259" t="s">
        <v>1398</v>
      </c>
      <c r="G145" s="260" t="s">
        <v>157</v>
      </c>
      <c r="H145" s="261">
        <v>11.71</v>
      </c>
      <c r="I145" s="262"/>
      <c r="J145" s="263">
        <f>ROUND(I145*H145,2)</f>
        <v>0</v>
      </c>
      <c r="K145" s="259" t="s">
        <v>158</v>
      </c>
      <c r="L145" s="264"/>
      <c r="M145" s="265" t="s">
        <v>22</v>
      </c>
      <c r="N145" s="266" t="s">
        <v>49</v>
      </c>
      <c r="O145" s="42"/>
      <c r="P145" s="202">
        <f>O145*H145</f>
        <v>0</v>
      </c>
      <c r="Q145" s="202">
        <v>1.35E-2</v>
      </c>
      <c r="R145" s="202">
        <f>Q145*H145</f>
        <v>0.158085</v>
      </c>
      <c r="S145" s="202">
        <v>0</v>
      </c>
      <c r="T145" s="203">
        <f>S145*H145</f>
        <v>0</v>
      </c>
      <c r="AR145" s="24" t="s">
        <v>204</v>
      </c>
      <c r="AT145" s="24" t="s">
        <v>293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1399</v>
      </c>
    </row>
    <row r="146" spans="2:65" s="12" customFormat="1">
      <c r="B146" s="217"/>
      <c r="C146" s="218"/>
      <c r="D146" s="230" t="s">
        <v>161</v>
      </c>
      <c r="E146" s="218"/>
      <c r="F146" s="241" t="s">
        <v>1400</v>
      </c>
      <c r="G146" s="218"/>
      <c r="H146" s="242">
        <v>11.71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6</v>
      </c>
      <c r="AX146" s="12" t="s">
        <v>24</v>
      </c>
      <c r="AY146" s="227" t="s">
        <v>152</v>
      </c>
    </row>
    <row r="147" spans="2:65" s="1" customFormat="1" ht="22.5" customHeight="1">
      <c r="B147" s="41"/>
      <c r="C147" s="193" t="s">
        <v>230</v>
      </c>
      <c r="D147" s="193" t="s">
        <v>154</v>
      </c>
      <c r="E147" s="194" t="s">
        <v>307</v>
      </c>
      <c r="F147" s="195" t="s">
        <v>308</v>
      </c>
      <c r="G147" s="196" t="s">
        <v>157</v>
      </c>
      <c r="H147" s="197">
        <v>580.65700000000004</v>
      </c>
      <c r="I147" s="198"/>
      <c r="J147" s="199">
        <f>ROUND(I147*H147,2)</f>
        <v>0</v>
      </c>
      <c r="K147" s="195" t="s">
        <v>158</v>
      </c>
      <c r="L147" s="61"/>
      <c r="M147" s="200" t="s">
        <v>22</v>
      </c>
      <c r="N147" s="201" t="s">
        <v>49</v>
      </c>
      <c r="O147" s="42"/>
      <c r="P147" s="202">
        <f>O147*H147</f>
        <v>0</v>
      </c>
      <c r="Q147" s="202">
        <v>2.5999999999999998E-4</v>
      </c>
      <c r="R147" s="202">
        <f>Q147*H147</f>
        <v>0.15097082000000001</v>
      </c>
      <c r="S147" s="202">
        <v>0</v>
      </c>
      <c r="T147" s="203">
        <f>S147*H147</f>
        <v>0</v>
      </c>
      <c r="AR147" s="24" t="s">
        <v>159</v>
      </c>
      <c r="AT147" s="24" t="s">
        <v>154</v>
      </c>
      <c r="AU147" s="24" t="s">
        <v>87</v>
      </c>
      <c r="AY147" s="24" t="s">
        <v>152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159</v>
      </c>
      <c r="BM147" s="24" t="s">
        <v>1401</v>
      </c>
    </row>
    <row r="148" spans="2:65" s="1" customFormat="1" ht="31.5" customHeight="1">
      <c r="B148" s="41"/>
      <c r="C148" s="193" t="s">
        <v>235</v>
      </c>
      <c r="D148" s="193" t="s">
        <v>154</v>
      </c>
      <c r="E148" s="194" t="s">
        <v>310</v>
      </c>
      <c r="F148" s="195" t="s">
        <v>1402</v>
      </c>
      <c r="G148" s="196" t="s">
        <v>157</v>
      </c>
      <c r="H148" s="197">
        <v>7.0860000000000003</v>
      </c>
      <c r="I148" s="198"/>
      <c r="J148" s="199">
        <f>ROUND(I148*H148,2)</f>
        <v>0</v>
      </c>
      <c r="K148" s="195" t="s">
        <v>158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8.3199999999999993E-3</v>
      </c>
      <c r="R148" s="202">
        <f>Q148*H148</f>
        <v>5.8955519999999997E-2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1403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1404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1" customFormat="1">
      <c r="B150" s="205"/>
      <c r="C150" s="206"/>
      <c r="D150" s="207" t="s">
        <v>161</v>
      </c>
      <c r="E150" s="208" t="s">
        <v>22</v>
      </c>
      <c r="F150" s="209" t="s">
        <v>1405</v>
      </c>
      <c r="G150" s="206"/>
      <c r="H150" s="210" t="s">
        <v>22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161</v>
      </c>
      <c r="AU150" s="216" t="s">
        <v>87</v>
      </c>
      <c r="AV150" s="11" t="s">
        <v>24</v>
      </c>
      <c r="AW150" s="11" t="s">
        <v>42</v>
      </c>
      <c r="AX150" s="11" t="s">
        <v>78</v>
      </c>
      <c r="AY150" s="216" t="s">
        <v>152</v>
      </c>
    </row>
    <row r="151" spans="2:65" s="12" customFormat="1">
      <c r="B151" s="217"/>
      <c r="C151" s="218"/>
      <c r="D151" s="207" t="s">
        <v>161</v>
      </c>
      <c r="E151" s="219" t="s">
        <v>22</v>
      </c>
      <c r="F151" s="220" t="s">
        <v>1406</v>
      </c>
      <c r="G151" s="218"/>
      <c r="H151" s="221">
        <v>7.0860000000000003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161</v>
      </c>
      <c r="AU151" s="227" t="s">
        <v>87</v>
      </c>
      <c r="AV151" s="12" t="s">
        <v>87</v>
      </c>
      <c r="AW151" s="12" t="s">
        <v>42</v>
      </c>
      <c r="AX151" s="12" t="s">
        <v>78</v>
      </c>
      <c r="AY151" s="227" t="s">
        <v>152</v>
      </c>
    </row>
    <row r="152" spans="2:65" s="13" customFormat="1">
      <c r="B152" s="228"/>
      <c r="C152" s="229"/>
      <c r="D152" s="230" t="s">
        <v>161</v>
      </c>
      <c r="E152" s="231" t="s">
        <v>22</v>
      </c>
      <c r="F152" s="232" t="s">
        <v>171</v>
      </c>
      <c r="G152" s="229"/>
      <c r="H152" s="233">
        <v>7.0860000000000003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161</v>
      </c>
      <c r="AU152" s="239" t="s">
        <v>87</v>
      </c>
      <c r="AV152" s="13" t="s">
        <v>159</v>
      </c>
      <c r="AW152" s="13" t="s">
        <v>42</v>
      </c>
      <c r="AX152" s="13" t="s">
        <v>24</v>
      </c>
      <c r="AY152" s="239" t="s">
        <v>152</v>
      </c>
    </row>
    <row r="153" spans="2:65" s="1" customFormat="1" ht="22.5" customHeight="1">
      <c r="B153" s="41"/>
      <c r="C153" s="257" t="s">
        <v>239</v>
      </c>
      <c r="D153" s="257" t="s">
        <v>293</v>
      </c>
      <c r="E153" s="258" t="s">
        <v>320</v>
      </c>
      <c r="F153" s="259" t="s">
        <v>321</v>
      </c>
      <c r="G153" s="260" t="s">
        <v>157</v>
      </c>
      <c r="H153" s="261">
        <v>7.2279999999999998</v>
      </c>
      <c r="I153" s="262"/>
      <c r="J153" s="263">
        <f>ROUND(I153*H153,2)</f>
        <v>0</v>
      </c>
      <c r="K153" s="259" t="s">
        <v>158</v>
      </c>
      <c r="L153" s="264"/>
      <c r="M153" s="265" t="s">
        <v>22</v>
      </c>
      <c r="N153" s="266" t="s">
        <v>49</v>
      </c>
      <c r="O153" s="42"/>
      <c r="P153" s="202">
        <f>O153*H153</f>
        <v>0</v>
      </c>
      <c r="Q153" s="202">
        <v>1.6999999999999999E-3</v>
      </c>
      <c r="R153" s="202">
        <f>Q153*H153</f>
        <v>1.2287599999999999E-2</v>
      </c>
      <c r="S153" s="202">
        <v>0</v>
      </c>
      <c r="T153" s="203">
        <f>S153*H153</f>
        <v>0</v>
      </c>
      <c r="AR153" s="24" t="s">
        <v>204</v>
      </c>
      <c r="AT153" s="24" t="s">
        <v>293</v>
      </c>
      <c r="AU153" s="24" t="s">
        <v>87</v>
      </c>
      <c r="AY153" s="24" t="s">
        <v>152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159</v>
      </c>
      <c r="BM153" s="24" t="s">
        <v>1407</v>
      </c>
    </row>
    <row r="154" spans="2:65" s="12" customFormat="1">
      <c r="B154" s="217"/>
      <c r="C154" s="218"/>
      <c r="D154" s="230" t="s">
        <v>161</v>
      </c>
      <c r="E154" s="218"/>
      <c r="F154" s="241" t="s">
        <v>1408</v>
      </c>
      <c r="G154" s="218"/>
      <c r="H154" s="242">
        <v>7.2279999999999998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6</v>
      </c>
      <c r="AX154" s="12" t="s">
        <v>24</v>
      </c>
      <c r="AY154" s="227" t="s">
        <v>152</v>
      </c>
    </row>
    <row r="155" spans="2:65" s="1" customFormat="1" ht="22.5" customHeight="1">
      <c r="B155" s="41"/>
      <c r="C155" s="193" t="s">
        <v>10</v>
      </c>
      <c r="D155" s="193" t="s">
        <v>154</v>
      </c>
      <c r="E155" s="194" t="s">
        <v>325</v>
      </c>
      <c r="F155" s="195" t="s">
        <v>326</v>
      </c>
      <c r="G155" s="196" t="s">
        <v>157</v>
      </c>
      <c r="H155" s="197">
        <v>580.65700000000004</v>
      </c>
      <c r="I155" s="198"/>
      <c r="J155" s="199">
        <f>ROUND(I155*H155,2)</f>
        <v>0</v>
      </c>
      <c r="K155" s="195" t="s">
        <v>158</v>
      </c>
      <c r="L155" s="61"/>
      <c r="M155" s="200" t="s">
        <v>22</v>
      </c>
      <c r="N155" s="201" t="s">
        <v>49</v>
      </c>
      <c r="O155" s="42"/>
      <c r="P155" s="202">
        <f>O155*H155</f>
        <v>0</v>
      </c>
      <c r="Q155" s="202">
        <v>8.5000000000000006E-3</v>
      </c>
      <c r="R155" s="202">
        <f>Q155*H155</f>
        <v>4.9355845000000009</v>
      </c>
      <c r="S155" s="202">
        <v>0</v>
      </c>
      <c r="T155" s="203">
        <f>S155*H155</f>
        <v>0</v>
      </c>
      <c r="AR155" s="24" t="s">
        <v>159</v>
      </c>
      <c r="AT155" s="24" t="s">
        <v>154</v>
      </c>
      <c r="AU155" s="24" t="s">
        <v>87</v>
      </c>
      <c r="AY155" s="24" t="s">
        <v>152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159</v>
      </c>
      <c r="BM155" s="24" t="s">
        <v>1409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1410</v>
      </c>
      <c r="G156" s="218"/>
      <c r="H156" s="221">
        <v>140.965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1411</v>
      </c>
      <c r="G157" s="218"/>
      <c r="H157" s="221">
        <v>282.24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1412</v>
      </c>
      <c r="G158" s="218"/>
      <c r="H158" s="221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1413</v>
      </c>
      <c r="G159" s="218"/>
      <c r="H159" s="221">
        <v>-36.667999999999999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1414</v>
      </c>
      <c r="G160" s="218"/>
      <c r="H160" s="221">
        <v>144.46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65" s="14" customFormat="1">
      <c r="B161" s="243"/>
      <c r="C161" s="244"/>
      <c r="D161" s="207" t="s">
        <v>161</v>
      </c>
      <c r="E161" s="245" t="s">
        <v>22</v>
      </c>
      <c r="F161" s="246" t="s">
        <v>257</v>
      </c>
      <c r="G161" s="244"/>
      <c r="H161" s="247">
        <v>534.99699999999996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161</v>
      </c>
      <c r="AU161" s="253" t="s">
        <v>87</v>
      </c>
      <c r="AV161" s="14" t="s">
        <v>176</v>
      </c>
      <c r="AW161" s="14" t="s">
        <v>42</v>
      </c>
      <c r="AX161" s="14" t="s">
        <v>78</v>
      </c>
      <c r="AY161" s="253" t="s">
        <v>152</v>
      </c>
    </row>
    <row r="162" spans="2:65" s="11" customFormat="1">
      <c r="B162" s="205"/>
      <c r="C162" s="206"/>
      <c r="D162" s="207" t="s">
        <v>161</v>
      </c>
      <c r="E162" s="208" t="s">
        <v>22</v>
      </c>
      <c r="F162" s="209" t="s">
        <v>1415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65" s="12" customFormat="1">
      <c r="B163" s="217"/>
      <c r="C163" s="218"/>
      <c r="D163" s="207" t="s">
        <v>161</v>
      </c>
      <c r="E163" s="219" t="s">
        <v>22</v>
      </c>
      <c r="F163" s="220" t="s">
        <v>1416</v>
      </c>
      <c r="G163" s="218"/>
      <c r="H163" s="221">
        <v>126.66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65" s="14" customFormat="1">
      <c r="B164" s="243"/>
      <c r="C164" s="244"/>
      <c r="D164" s="207" t="s">
        <v>161</v>
      </c>
      <c r="E164" s="245" t="s">
        <v>22</v>
      </c>
      <c r="F164" s="246" t="s">
        <v>257</v>
      </c>
      <c r="G164" s="244"/>
      <c r="H164" s="247">
        <v>126.66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161</v>
      </c>
      <c r="AU164" s="253" t="s">
        <v>87</v>
      </c>
      <c r="AV164" s="14" t="s">
        <v>176</v>
      </c>
      <c r="AW164" s="14" t="s">
        <v>42</v>
      </c>
      <c r="AX164" s="14" t="s">
        <v>78</v>
      </c>
      <c r="AY164" s="253" t="s">
        <v>152</v>
      </c>
    </row>
    <row r="165" spans="2:65" s="11" customFormat="1">
      <c r="B165" s="205"/>
      <c r="C165" s="206"/>
      <c r="D165" s="207" t="s">
        <v>161</v>
      </c>
      <c r="E165" s="208" t="s">
        <v>22</v>
      </c>
      <c r="F165" s="209" t="s">
        <v>1417</v>
      </c>
      <c r="G165" s="206"/>
      <c r="H165" s="210" t="s">
        <v>22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161</v>
      </c>
      <c r="AU165" s="216" t="s">
        <v>87</v>
      </c>
      <c r="AV165" s="11" t="s">
        <v>24</v>
      </c>
      <c r="AW165" s="11" t="s">
        <v>42</v>
      </c>
      <c r="AX165" s="11" t="s">
        <v>78</v>
      </c>
      <c r="AY165" s="216" t="s">
        <v>152</v>
      </c>
    </row>
    <row r="166" spans="2:65" s="12" customFormat="1">
      <c r="B166" s="217"/>
      <c r="C166" s="218"/>
      <c r="D166" s="207" t="s">
        <v>161</v>
      </c>
      <c r="E166" s="219" t="s">
        <v>22</v>
      </c>
      <c r="F166" s="220" t="s">
        <v>1418</v>
      </c>
      <c r="G166" s="218"/>
      <c r="H166" s="221">
        <v>-5.76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161</v>
      </c>
      <c r="AU166" s="227" t="s">
        <v>87</v>
      </c>
      <c r="AV166" s="12" t="s">
        <v>87</v>
      </c>
      <c r="AW166" s="12" t="s">
        <v>42</v>
      </c>
      <c r="AX166" s="12" t="s">
        <v>78</v>
      </c>
      <c r="AY166" s="227" t="s">
        <v>152</v>
      </c>
    </row>
    <row r="167" spans="2:65" s="12" customFormat="1">
      <c r="B167" s="217"/>
      <c r="C167" s="218"/>
      <c r="D167" s="207" t="s">
        <v>161</v>
      </c>
      <c r="E167" s="219" t="s">
        <v>22</v>
      </c>
      <c r="F167" s="220" t="s">
        <v>1419</v>
      </c>
      <c r="G167" s="218"/>
      <c r="H167" s="221">
        <v>-1.44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65" s="12" customFormat="1">
      <c r="B168" s="217"/>
      <c r="C168" s="218"/>
      <c r="D168" s="207" t="s">
        <v>161</v>
      </c>
      <c r="E168" s="219" t="s">
        <v>22</v>
      </c>
      <c r="F168" s="220" t="s">
        <v>1420</v>
      </c>
      <c r="G168" s="218"/>
      <c r="H168" s="221">
        <v>-73.8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65" s="14" customFormat="1">
      <c r="B169" s="243"/>
      <c r="C169" s="244"/>
      <c r="D169" s="207" t="s">
        <v>161</v>
      </c>
      <c r="E169" s="245" t="s">
        <v>22</v>
      </c>
      <c r="F169" s="246" t="s">
        <v>257</v>
      </c>
      <c r="G169" s="244"/>
      <c r="H169" s="247">
        <v>-81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161</v>
      </c>
      <c r="AU169" s="253" t="s">
        <v>87</v>
      </c>
      <c r="AV169" s="14" t="s">
        <v>176</v>
      </c>
      <c r="AW169" s="14" t="s">
        <v>42</v>
      </c>
      <c r="AX169" s="14" t="s">
        <v>78</v>
      </c>
      <c r="AY169" s="253" t="s">
        <v>152</v>
      </c>
    </row>
    <row r="170" spans="2:65" s="13" customFormat="1">
      <c r="B170" s="228"/>
      <c r="C170" s="229"/>
      <c r="D170" s="230" t="s">
        <v>161</v>
      </c>
      <c r="E170" s="231" t="s">
        <v>22</v>
      </c>
      <c r="F170" s="232" t="s">
        <v>171</v>
      </c>
      <c r="G170" s="229"/>
      <c r="H170" s="233">
        <v>580.65700000000004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161</v>
      </c>
      <c r="AU170" s="239" t="s">
        <v>87</v>
      </c>
      <c r="AV170" s="13" t="s">
        <v>159</v>
      </c>
      <c r="AW170" s="13" t="s">
        <v>42</v>
      </c>
      <c r="AX170" s="13" t="s">
        <v>24</v>
      </c>
      <c r="AY170" s="239" t="s">
        <v>152</v>
      </c>
    </row>
    <row r="171" spans="2:65" s="1" customFormat="1" ht="22.5" customHeight="1">
      <c r="B171" s="41"/>
      <c r="C171" s="257" t="s">
        <v>285</v>
      </c>
      <c r="D171" s="257" t="s">
        <v>293</v>
      </c>
      <c r="E171" s="258" t="s">
        <v>338</v>
      </c>
      <c r="F171" s="259" t="s">
        <v>339</v>
      </c>
      <c r="G171" s="260" t="s">
        <v>157</v>
      </c>
      <c r="H171" s="261">
        <v>561.45699999999999</v>
      </c>
      <c r="I171" s="262"/>
      <c r="J171" s="263">
        <f>ROUND(I171*H171,2)</f>
        <v>0</v>
      </c>
      <c r="K171" s="259" t="s">
        <v>158</v>
      </c>
      <c r="L171" s="264"/>
      <c r="M171" s="265" t="s">
        <v>22</v>
      </c>
      <c r="N171" s="266" t="s">
        <v>49</v>
      </c>
      <c r="O171" s="42"/>
      <c r="P171" s="202">
        <f>O171*H171</f>
        <v>0</v>
      </c>
      <c r="Q171" s="202">
        <v>2.5500000000000002E-3</v>
      </c>
      <c r="R171" s="202">
        <f>Q171*H171</f>
        <v>1.4317153500000002</v>
      </c>
      <c r="S171" s="202">
        <v>0</v>
      </c>
      <c r="T171" s="203">
        <f>S171*H171</f>
        <v>0</v>
      </c>
      <c r="AR171" s="24" t="s">
        <v>204</v>
      </c>
      <c r="AT171" s="24" t="s">
        <v>293</v>
      </c>
      <c r="AU171" s="24" t="s">
        <v>87</v>
      </c>
      <c r="AY171" s="24" t="s">
        <v>152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159</v>
      </c>
      <c r="BM171" s="24" t="s">
        <v>1421</v>
      </c>
    </row>
    <row r="172" spans="2:65" s="12" customFormat="1">
      <c r="B172" s="217"/>
      <c r="C172" s="218"/>
      <c r="D172" s="207" t="s">
        <v>161</v>
      </c>
      <c r="E172" s="219" t="s">
        <v>22</v>
      </c>
      <c r="F172" s="220" t="s">
        <v>1422</v>
      </c>
      <c r="G172" s="218"/>
      <c r="H172" s="221">
        <v>580.65700000000004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65" s="11" customFormat="1">
      <c r="B173" s="205"/>
      <c r="C173" s="206"/>
      <c r="D173" s="207" t="s">
        <v>161</v>
      </c>
      <c r="E173" s="208" t="s">
        <v>22</v>
      </c>
      <c r="F173" s="209" t="s">
        <v>1423</v>
      </c>
      <c r="G173" s="206"/>
      <c r="H173" s="210" t="s">
        <v>22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161</v>
      </c>
      <c r="AU173" s="216" t="s">
        <v>87</v>
      </c>
      <c r="AV173" s="11" t="s">
        <v>24</v>
      </c>
      <c r="AW173" s="11" t="s">
        <v>42</v>
      </c>
      <c r="AX173" s="11" t="s">
        <v>78</v>
      </c>
      <c r="AY173" s="216" t="s">
        <v>152</v>
      </c>
    </row>
    <row r="174" spans="2:65" s="12" customFormat="1">
      <c r="B174" s="217"/>
      <c r="C174" s="218"/>
      <c r="D174" s="207" t="s">
        <v>161</v>
      </c>
      <c r="E174" s="219" t="s">
        <v>22</v>
      </c>
      <c r="F174" s="220" t="s">
        <v>1424</v>
      </c>
      <c r="G174" s="218"/>
      <c r="H174" s="221">
        <v>-19.2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161</v>
      </c>
      <c r="AU174" s="227" t="s">
        <v>87</v>
      </c>
      <c r="AV174" s="12" t="s">
        <v>87</v>
      </c>
      <c r="AW174" s="12" t="s">
        <v>42</v>
      </c>
      <c r="AX174" s="12" t="s">
        <v>78</v>
      </c>
      <c r="AY174" s="227" t="s">
        <v>152</v>
      </c>
    </row>
    <row r="175" spans="2:65" s="13" customFormat="1">
      <c r="B175" s="228"/>
      <c r="C175" s="229"/>
      <c r="D175" s="230" t="s">
        <v>161</v>
      </c>
      <c r="E175" s="231" t="s">
        <v>22</v>
      </c>
      <c r="F175" s="232" t="s">
        <v>171</v>
      </c>
      <c r="G175" s="229"/>
      <c r="H175" s="233">
        <v>561.45699999999999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161</v>
      </c>
      <c r="AU175" s="239" t="s">
        <v>87</v>
      </c>
      <c r="AV175" s="13" t="s">
        <v>159</v>
      </c>
      <c r="AW175" s="13" t="s">
        <v>42</v>
      </c>
      <c r="AX175" s="13" t="s">
        <v>24</v>
      </c>
      <c r="AY175" s="239" t="s">
        <v>152</v>
      </c>
    </row>
    <row r="176" spans="2:65" s="1" customFormat="1" ht="31.5" customHeight="1">
      <c r="B176" s="41"/>
      <c r="C176" s="193" t="s">
        <v>292</v>
      </c>
      <c r="D176" s="193" t="s">
        <v>154</v>
      </c>
      <c r="E176" s="194" t="s">
        <v>353</v>
      </c>
      <c r="F176" s="195" t="s">
        <v>1425</v>
      </c>
      <c r="G176" s="196" t="s">
        <v>219</v>
      </c>
      <c r="H176" s="197">
        <v>16.5</v>
      </c>
      <c r="I176" s="198"/>
      <c r="J176" s="199">
        <f>ROUND(I176*H176,2)</f>
        <v>0</v>
      </c>
      <c r="K176" s="195" t="s">
        <v>158</v>
      </c>
      <c r="L176" s="61"/>
      <c r="M176" s="200" t="s">
        <v>22</v>
      </c>
      <c r="N176" s="201" t="s">
        <v>49</v>
      </c>
      <c r="O176" s="42"/>
      <c r="P176" s="202">
        <f>O176*H176</f>
        <v>0</v>
      </c>
      <c r="Q176" s="202">
        <v>1.6800000000000001E-3</v>
      </c>
      <c r="R176" s="202">
        <f>Q176*H176</f>
        <v>2.7720000000000002E-2</v>
      </c>
      <c r="S176" s="202">
        <v>0</v>
      </c>
      <c r="T176" s="203">
        <f>S176*H176</f>
        <v>0</v>
      </c>
      <c r="AR176" s="24" t="s">
        <v>159</v>
      </c>
      <c r="AT176" s="24" t="s">
        <v>154</v>
      </c>
      <c r="AU176" s="24" t="s">
        <v>87</v>
      </c>
      <c r="AY176" s="24" t="s">
        <v>152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159</v>
      </c>
      <c r="BM176" s="24" t="s">
        <v>1426</v>
      </c>
    </row>
    <row r="177" spans="2:65" s="11" customFormat="1">
      <c r="B177" s="205"/>
      <c r="C177" s="206"/>
      <c r="D177" s="207" t="s">
        <v>161</v>
      </c>
      <c r="E177" s="208" t="s">
        <v>22</v>
      </c>
      <c r="F177" s="209" t="s">
        <v>1427</v>
      </c>
      <c r="G177" s="206"/>
      <c r="H177" s="210" t="s">
        <v>22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161</v>
      </c>
      <c r="AU177" s="216" t="s">
        <v>87</v>
      </c>
      <c r="AV177" s="11" t="s">
        <v>24</v>
      </c>
      <c r="AW177" s="11" t="s">
        <v>42</v>
      </c>
      <c r="AX177" s="11" t="s">
        <v>78</v>
      </c>
      <c r="AY177" s="216" t="s">
        <v>152</v>
      </c>
    </row>
    <row r="178" spans="2:65" s="12" customFormat="1">
      <c r="B178" s="217"/>
      <c r="C178" s="218"/>
      <c r="D178" s="230" t="s">
        <v>161</v>
      </c>
      <c r="E178" s="240" t="s">
        <v>22</v>
      </c>
      <c r="F178" s="241" t="s">
        <v>1428</v>
      </c>
      <c r="G178" s="218"/>
      <c r="H178" s="242">
        <v>16.5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24</v>
      </c>
      <c r="AY178" s="227" t="s">
        <v>152</v>
      </c>
    </row>
    <row r="179" spans="2:65" s="1" customFormat="1" ht="22.5" customHeight="1">
      <c r="B179" s="41"/>
      <c r="C179" s="257" t="s">
        <v>298</v>
      </c>
      <c r="D179" s="257" t="s">
        <v>293</v>
      </c>
      <c r="E179" s="258" t="s">
        <v>1429</v>
      </c>
      <c r="F179" s="259" t="s">
        <v>1430</v>
      </c>
      <c r="G179" s="260" t="s">
        <v>157</v>
      </c>
      <c r="H179" s="261">
        <v>7.673</v>
      </c>
      <c r="I179" s="262"/>
      <c r="J179" s="263">
        <f>ROUND(I179*H179,2)</f>
        <v>0</v>
      </c>
      <c r="K179" s="259" t="s">
        <v>158</v>
      </c>
      <c r="L179" s="264"/>
      <c r="M179" s="265" t="s">
        <v>22</v>
      </c>
      <c r="N179" s="266" t="s">
        <v>49</v>
      </c>
      <c r="O179" s="42"/>
      <c r="P179" s="202">
        <f>O179*H179</f>
        <v>0</v>
      </c>
      <c r="Q179" s="202">
        <v>1.1999999999999999E-3</v>
      </c>
      <c r="R179" s="202">
        <f>Q179*H179</f>
        <v>9.2075999999999998E-3</v>
      </c>
      <c r="S179" s="202">
        <v>0</v>
      </c>
      <c r="T179" s="203">
        <f>S179*H179</f>
        <v>0</v>
      </c>
      <c r="AR179" s="24" t="s">
        <v>204</v>
      </c>
      <c r="AT179" s="24" t="s">
        <v>293</v>
      </c>
      <c r="AU179" s="24" t="s">
        <v>87</v>
      </c>
      <c r="AY179" s="24" t="s">
        <v>152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159</v>
      </c>
      <c r="BM179" s="24" t="s">
        <v>1431</v>
      </c>
    </row>
    <row r="180" spans="2:65" s="11" customFormat="1">
      <c r="B180" s="205"/>
      <c r="C180" s="206"/>
      <c r="D180" s="207" t="s">
        <v>161</v>
      </c>
      <c r="E180" s="208" t="s">
        <v>22</v>
      </c>
      <c r="F180" s="209" t="s">
        <v>1427</v>
      </c>
      <c r="G180" s="206"/>
      <c r="H180" s="210" t="s">
        <v>22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161</v>
      </c>
      <c r="AU180" s="216" t="s">
        <v>87</v>
      </c>
      <c r="AV180" s="11" t="s">
        <v>24</v>
      </c>
      <c r="AW180" s="11" t="s">
        <v>42</v>
      </c>
      <c r="AX180" s="11" t="s">
        <v>78</v>
      </c>
      <c r="AY180" s="216" t="s">
        <v>152</v>
      </c>
    </row>
    <row r="181" spans="2:65" s="12" customFormat="1">
      <c r="B181" s="217"/>
      <c r="C181" s="218"/>
      <c r="D181" s="230" t="s">
        <v>161</v>
      </c>
      <c r="E181" s="240" t="s">
        <v>22</v>
      </c>
      <c r="F181" s="241" t="s">
        <v>1432</v>
      </c>
      <c r="G181" s="218"/>
      <c r="H181" s="242">
        <v>7.673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161</v>
      </c>
      <c r="AU181" s="227" t="s">
        <v>87</v>
      </c>
      <c r="AV181" s="12" t="s">
        <v>87</v>
      </c>
      <c r="AW181" s="12" t="s">
        <v>42</v>
      </c>
      <c r="AX181" s="12" t="s">
        <v>24</v>
      </c>
      <c r="AY181" s="227" t="s">
        <v>152</v>
      </c>
    </row>
    <row r="182" spans="2:65" s="1" customFormat="1" ht="31.5" customHeight="1">
      <c r="B182" s="41"/>
      <c r="C182" s="193" t="s">
        <v>302</v>
      </c>
      <c r="D182" s="193" t="s">
        <v>154</v>
      </c>
      <c r="E182" s="194" t="s">
        <v>364</v>
      </c>
      <c r="F182" s="195" t="s">
        <v>365</v>
      </c>
      <c r="G182" s="196" t="s">
        <v>157</v>
      </c>
      <c r="H182" s="197">
        <v>453.99700000000001</v>
      </c>
      <c r="I182" s="198"/>
      <c r="J182" s="199">
        <f>ROUND(I182*H182,2)</f>
        <v>0</v>
      </c>
      <c r="K182" s="195" t="s">
        <v>22</v>
      </c>
      <c r="L182" s="61"/>
      <c r="M182" s="200" t="s">
        <v>22</v>
      </c>
      <c r="N182" s="201" t="s">
        <v>49</v>
      </c>
      <c r="O182" s="42"/>
      <c r="P182" s="202">
        <f>O182*H182</f>
        <v>0</v>
      </c>
      <c r="Q182" s="202">
        <v>3.0000000000000001E-3</v>
      </c>
      <c r="R182" s="202">
        <f>Q182*H182</f>
        <v>1.3619910000000002</v>
      </c>
      <c r="S182" s="202">
        <v>0</v>
      </c>
      <c r="T182" s="203">
        <f>S182*H182</f>
        <v>0</v>
      </c>
      <c r="AR182" s="24" t="s">
        <v>159</v>
      </c>
      <c r="AT182" s="24" t="s">
        <v>154</v>
      </c>
      <c r="AU182" s="24" t="s">
        <v>87</v>
      </c>
      <c r="AY182" s="24" t="s">
        <v>152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24</v>
      </c>
      <c r="BK182" s="204">
        <f>ROUND(I182*H182,2)</f>
        <v>0</v>
      </c>
      <c r="BL182" s="24" t="s">
        <v>159</v>
      </c>
      <c r="BM182" s="24" t="s">
        <v>1433</v>
      </c>
    </row>
    <row r="183" spans="2:65" s="1" customFormat="1" ht="31.5" customHeight="1">
      <c r="B183" s="41"/>
      <c r="C183" s="193" t="s">
        <v>306</v>
      </c>
      <c r="D183" s="193" t="s">
        <v>154</v>
      </c>
      <c r="E183" s="194" t="s">
        <v>368</v>
      </c>
      <c r="F183" s="195" t="s">
        <v>369</v>
      </c>
      <c r="G183" s="196" t="s">
        <v>157</v>
      </c>
      <c r="H183" s="197">
        <v>580.65700000000004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6.0000000000000002E-5</v>
      </c>
      <c r="R183" s="202">
        <f>Q183*H183</f>
        <v>3.4839420000000003E-2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1434</v>
      </c>
    </row>
    <row r="184" spans="2:65" s="1" customFormat="1" ht="22.5" customHeight="1">
      <c r="B184" s="41"/>
      <c r="C184" s="193" t="s">
        <v>9</v>
      </c>
      <c r="D184" s="193" t="s">
        <v>154</v>
      </c>
      <c r="E184" s="194" t="s">
        <v>372</v>
      </c>
      <c r="F184" s="195" t="s">
        <v>373</v>
      </c>
      <c r="G184" s="196" t="s">
        <v>219</v>
      </c>
      <c r="H184" s="197">
        <v>147.30000000000001</v>
      </c>
      <c r="I184" s="198"/>
      <c r="J184" s="199">
        <f>ROUND(I184*H184,2)</f>
        <v>0</v>
      </c>
      <c r="K184" s="195" t="s">
        <v>158</v>
      </c>
      <c r="L184" s="61"/>
      <c r="M184" s="200" t="s">
        <v>22</v>
      </c>
      <c r="N184" s="201" t="s">
        <v>49</v>
      </c>
      <c r="O184" s="42"/>
      <c r="P184" s="202">
        <f>O184*H184</f>
        <v>0</v>
      </c>
      <c r="Q184" s="202">
        <v>6.0000000000000002E-5</v>
      </c>
      <c r="R184" s="202">
        <f>Q184*H184</f>
        <v>8.8380000000000004E-3</v>
      </c>
      <c r="S184" s="202">
        <v>0</v>
      </c>
      <c r="T184" s="203">
        <f>S184*H184</f>
        <v>0</v>
      </c>
      <c r="AR184" s="24" t="s">
        <v>159</v>
      </c>
      <c r="AT184" s="24" t="s">
        <v>154</v>
      </c>
      <c r="AU184" s="24" t="s">
        <v>87</v>
      </c>
      <c r="AY184" s="24" t="s">
        <v>152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159</v>
      </c>
      <c r="BM184" s="24" t="s">
        <v>1435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1436</v>
      </c>
      <c r="G185" s="218"/>
      <c r="H185" s="221">
        <v>40.799999999999997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1437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1438</v>
      </c>
      <c r="G187" s="218"/>
      <c r="H187" s="221">
        <v>106.5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3" customFormat="1">
      <c r="B188" s="228"/>
      <c r="C188" s="229"/>
      <c r="D188" s="230" t="s">
        <v>161</v>
      </c>
      <c r="E188" s="231" t="s">
        <v>22</v>
      </c>
      <c r="F188" s="232" t="s">
        <v>171</v>
      </c>
      <c r="G188" s="229"/>
      <c r="H188" s="233">
        <v>147.30000000000001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161</v>
      </c>
      <c r="AU188" s="239" t="s">
        <v>87</v>
      </c>
      <c r="AV188" s="13" t="s">
        <v>159</v>
      </c>
      <c r="AW188" s="13" t="s">
        <v>42</v>
      </c>
      <c r="AX188" s="13" t="s">
        <v>24</v>
      </c>
      <c r="AY188" s="239" t="s">
        <v>152</v>
      </c>
    </row>
    <row r="189" spans="2:65" s="1" customFormat="1" ht="22.5" customHeight="1">
      <c r="B189" s="41"/>
      <c r="C189" s="257" t="s">
        <v>319</v>
      </c>
      <c r="D189" s="257" t="s">
        <v>293</v>
      </c>
      <c r="E189" s="258" t="s">
        <v>379</v>
      </c>
      <c r="F189" s="259" t="s">
        <v>380</v>
      </c>
      <c r="G189" s="260" t="s">
        <v>219</v>
      </c>
      <c r="H189" s="261">
        <v>147.30000000000001</v>
      </c>
      <c r="I189" s="262"/>
      <c r="J189" s="263">
        <f>ROUND(I189*H189,2)</f>
        <v>0</v>
      </c>
      <c r="K189" s="259" t="s">
        <v>158</v>
      </c>
      <c r="L189" s="264"/>
      <c r="M189" s="265" t="s">
        <v>22</v>
      </c>
      <c r="N189" s="266" t="s">
        <v>49</v>
      </c>
      <c r="O189" s="42"/>
      <c r="P189" s="202">
        <f>O189*H189</f>
        <v>0</v>
      </c>
      <c r="Q189" s="202">
        <v>5.1999999999999995E-4</v>
      </c>
      <c r="R189" s="202">
        <f>Q189*H189</f>
        <v>7.6595999999999997E-2</v>
      </c>
      <c r="S189" s="202">
        <v>0</v>
      </c>
      <c r="T189" s="203">
        <f>S189*H189</f>
        <v>0</v>
      </c>
      <c r="AR189" s="24" t="s">
        <v>204</v>
      </c>
      <c r="AT189" s="24" t="s">
        <v>293</v>
      </c>
      <c r="AU189" s="24" t="s">
        <v>87</v>
      </c>
      <c r="AY189" s="24" t="s">
        <v>152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24</v>
      </c>
      <c r="BK189" s="204">
        <f>ROUND(I189*H189,2)</f>
        <v>0</v>
      </c>
      <c r="BL189" s="24" t="s">
        <v>159</v>
      </c>
      <c r="BM189" s="24" t="s">
        <v>1439</v>
      </c>
    </row>
    <row r="190" spans="2:65" s="1" customFormat="1" ht="22.5" customHeight="1">
      <c r="B190" s="41"/>
      <c r="C190" s="193" t="s">
        <v>324</v>
      </c>
      <c r="D190" s="193" t="s">
        <v>154</v>
      </c>
      <c r="E190" s="194" t="s">
        <v>383</v>
      </c>
      <c r="F190" s="195" t="s">
        <v>384</v>
      </c>
      <c r="G190" s="196" t="s">
        <v>219</v>
      </c>
      <c r="H190" s="197">
        <v>259.60000000000002</v>
      </c>
      <c r="I190" s="198"/>
      <c r="J190" s="199">
        <f>ROUND(I190*H190,2)</f>
        <v>0</v>
      </c>
      <c r="K190" s="195" t="s">
        <v>158</v>
      </c>
      <c r="L190" s="61"/>
      <c r="M190" s="200" t="s">
        <v>22</v>
      </c>
      <c r="N190" s="201" t="s">
        <v>49</v>
      </c>
      <c r="O190" s="42"/>
      <c r="P190" s="202">
        <f>O190*H190</f>
        <v>0</v>
      </c>
      <c r="Q190" s="202">
        <v>2.5000000000000001E-4</v>
      </c>
      <c r="R190" s="202">
        <f>Q190*H190</f>
        <v>6.4900000000000013E-2</v>
      </c>
      <c r="S190" s="202">
        <v>0</v>
      </c>
      <c r="T190" s="203">
        <f>S190*H190</f>
        <v>0</v>
      </c>
      <c r="AR190" s="24" t="s">
        <v>159</v>
      </c>
      <c r="AT190" s="24" t="s">
        <v>154</v>
      </c>
      <c r="AU190" s="24" t="s">
        <v>87</v>
      </c>
      <c r="AY190" s="24" t="s">
        <v>152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159</v>
      </c>
      <c r="BM190" s="24" t="s">
        <v>1440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1441</v>
      </c>
      <c r="G191" s="218"/>
      <c r="H191" s="221">
        <v>92.4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1367</v>
      </c>
      <c r="G192" s="218"/>
      <c r="H192" s="221">
        <v>30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2" customFormat="1">
      <c r="B193" s="217"/>
      <c r="C193" s="218"/>
      <c r="D193" s="207" t="s">
        <v>161</v>
      </c>
      <c r="E193" s="219" t="s">
        <v>22</v>
      </c>
      <c r="F193" s="220" t="s">
        <v>1368</v>
      </c>
      <c r="G193" s="218"/>
      <c r="H193" s="221">
        <v>14.4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161</v>
      </c>
      <c r="AU193" s="227" t="s">
        <v>87</v>
      </c>
      <c r="AV193" s="12" t="s">
        <v>87</v>
      </c>
      <c r="AW193" s="12" t="s">
        <v>42</v>
      </c>
      <c r="AX193" s="12" t="s">
        <v>78</v>
      </c>
      <c r="AY193" s="227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1369</v>
      </c>
      <c r="G194" s="218"/>
      <c r="H194" s="221">
        <v>12.6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1370</v>
      </c>
      <c r="G195" s="218"/>
      <c r="H195" s="221">
        <v>42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1371</v>
      </c>
      <c r="G196" s="218"/>
      <c r="H196" s="221">
        <v>7.2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260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1372</v>
      </c>
      <c r="G198" s="218"/>
      <c r="H198" s="221">
        <v>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1373</v>
      </c>
      <c r="G199" s="218"/>
      <c r="H199" s="221">
        <v>7.2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1374</v>
      </c>
      <c r="G200" s="218"/>
      <c r="H200" s="221">
        <v>2.4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213.2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1442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1443</v>
      </c>
      <c r="G203" s="218"/>
      <c r="H203" s="221">
        <v>46.4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3" customFormat="1">
      <c r="B204" s="228"/>
      <c r="C204" s="229"/>
      <c r="D204" s="230" t="s">
        <v>161</v>
      </c>
      <c r="E204" s="231" t="s">
        <v>22</v>
      </c>
      <c r="F204" s="232" t="s">
        <v>171</v>
      </c>
      <c r="G204" s="229"/>
      <c r="H204" s="233">
        <v>259.60000000000002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161</v>
      </c>
      <c r="AU204" s="239" t="s">
        <v>87</v>
      </c>
      <c r="AV204" s="13" t="s">
        <v>159</v>
      </c>
      <c r="AW204" s="13" t="s">
        <v>42</v>
      </c>
      <c r="AX204" s="13" t="s">
        <v>24</v>
      </c>
      <c r="AY204" s="239" t="s">
        <v>152</v>
      </c>
    </row>
    <row r="205" spans="2:65" s="1" customFormat="1" ht="22.5" customHeight="1">
      <c r="B205" s="41"/>
      <c r="C205" s="257" t="s">
        <v>337</v>
      </c>
      <c r="D205" s="257" t="s">
        <v>293</v>
      </c>
      <c r="E205" s="258" t="s">
        <v>399</v>
      </c>
      <c r="F205" s="259" t="s">
        <v>400</v>
      </c>
      <c r="G205" s="260" t="s">
        <v>219</v>
      </c>
      <c r="H205" s="261">
        <v>213.1</v>
      </c>
      <c r="I205" s="262"/>
      <c r="J205" s="263">
        <f>ROUND(I205*H205,2)</f>
        <v>0</v>
      </c>
      <c r="K205" s="259" t="s">
        <v>158</v>
      </c>
      <c r="L205" s="264"/>
      <c r="M205" s="265" t="s">
        <v>22</v>
      </c>
      <c r="N205" s="266" t="s">
        <v>49</v>
      </c>
      <c r="O205" s="42"/>
      <c r="P205" s="202">
        <f>O205*H205</f>
        <v>0</v>
      </c>
      <c r="Q205" s="202">
        <v>3.0000000000000001E-5</v>
      </c>
      <c r="R205" s="202">
        <f>Q205*H205</f>
        <v>6.3930000000000002E-3</v>
      </c>
      <c r="S205" s="202">
        <v>0</v>
      </c>
      <c r="T205" s="203">
        <f>S205*H205</f>
        <v>0</v>
      </c>
      <c r="AR205" s="24" t="s">
        <v>204</v>
      </c>
      <c r="AT205" s="24" t="s">
        <v>293</v>
      </c>
      <c r="AU205" s="24" t="s">
        <v>87</v>
      </c>
      <c r="AY205" s="24" t="s">
        <v>152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159</v>
      </c>
      <c r="BM205" s="24" t="s">
        <v>1444</v>
      </c>
    </row>
    <row r="206" spans="2:65" s="12" customFormat="1">
      <c r="B206" s="217"/>
      <c r="C206" s="218"/>
      <c r="D206" s="207" t="s">
        <v>161</v>
      </c>
      <c r="E206" s="219" t="s">
        <v>22</v>
      </c>
      <c r="F206" s="220" t="s">
        <v>1445</v>
      </c>
      <c r="G206" s="218"/>
      <c r="H206" s="221">
        <v>71.400000000000006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161</v>
      </c>
      <c r="AU206" s="227" t="s">
        <v>87</v>
      </c>
      <c r="AV206" s="12" t="s">
        <v>87</v>
      </c>
      <c r="AW206" s="12" t="s">
        <v>42</v>
      </c>
      <c r="AX206" s="12" t="s">
        <v>78</v>
      </c>
      <c r="AY206" s="227" t="s">
        <v>152</v>
      </c>
    </row>
    <row r="207" spans="2:65" s="12" customFormat="1">
      <c r="B207" s="217"/>
      <c r="C207" s="218"/>
      <c r="D207" s="207" t="s">
        <v>161</v>
      </c>
      <c r="E207" s="219" t="s">
        <v>22</v>
      </c>
      <c r="F207" s="220" t="s">
        <v>1446</v>
      </c>
      <c r="G207" s="218"/>
      <c r="H207" s="221">
        <v>22.5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161</v>
      </c>
      <c r="AU207" s="227" t="s">
        <v>87</v>
      </c>
      <c r="AV207" s="12" t="s">
        <v>87</v>
      </c>
      <c r="AW207" s="12" t="s">
        <v>42</v>
      </c>
      <c r="AX207" s="12" t="s">
        <v>78</v>
      </c>
      <c r="AY207" s="227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1447</v>
      </c>
      <c r="G208" s="218"/>
      <c r="H208" s="221">
        <v>10.8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1448</v>
      </c>
      <c r="G209" s="218"/>
      <c r="H209" s="221">
        <v>9.9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2" customFormat="1">
      <c r="B210" s="217"/>
      <c r="C210" s="218"/>
      <c r="D210" s="207" t="s">
        <v>161</v>
      </c>
      <c r="E210" s="219" t="s">
        <v>22</v>
      </c>
      <c r="F210" s="220" t="s">
        <v>1449</v>
      </c>
      <c r="G210" s="218"/>
      <c r="H210" s="221">
        <v>31.5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161</v>
      </c>
      <c r="AU210" s="227" t="s">
        <v>87</v>
      </c>
      <c r="AV210" s="12" t="s">
        <v>87</v>
      </c>
      <c r="AW210" s="12" t="s">
        <v>42</v>
      </c>
      <c r="AX210" s="12" t="s">
        <v>78</v>
      </c>
      <c r="AY210" s="227" t="s">
        <v>152</v>
      </c>
    </row>
    <row r="211" spans="2:65" s="12" customFormat="1">
      <c r="B211" s="217"/>
      <c r="C211" s="218"/>
      <c r="D211" s="207" t="s">
        <v>161</v>
      </c>
      <c r="E211" s="219" t="s">
        <v>22</v>
      </c>
      <c r="F211" s="220" t="s">
        <v>1450</v>
      </c>
      <c r="G211" s="218"/>
      <c r="H211" s="221">
        <v>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161</v>
      </c>
      <c r="AU211" s="227" t="s">
        <v>87</v>
      </c>
      <c r="AV211" s="12" t="s">
        <v>87</v>
      </c>
      <c r="AW211" s="12" t="s">
        <v>42</v>
      </c>
      <c r="AX211" s="12" t="s">
        <v>78</v>
      </c>
      <c r="AY211" s="227" t="s">
        <v>152</v>
      </c>
    </row>
    <row r="212" spans="2:65" s="11" customFormat="1">
      <c r="B212" s="205"/>
      <c r="C212" s="206"/>
      <c r="D212" s="207" t="s">
        <v>161</v>
      </c>
      <c r="E212" s="208" t="s">
        <v>22</v>
      </c>
      <c r="F212" s="209" t="s">
        <v>260</v>
      </c>
      <c r="G212" s="206"/>
      <c r="H212" s="210" t="s">
        <v>22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161</v>
      </c>
      <c r="AU212" s="216" t="s">
        <v>87</v>
      </c>
      <c r="AV212" s="11" t="s">
        <v>24</v>
      </c>
      <c r="AW212" s="11" t="s">
        <v>42</v>
      </c>
      <c r="AX212" s="11" t="s">
        <v>78</v>
      </c>
      <c r="AY212" s="216" t="s">
        <v>152</v>
      </c>
    </row>
    <row r="213" spans="2:65" s="12" customFormat="1">
      <c r="B213" s="217"/>
      <c r="C213" s="218"/>
      <c r="D213" s="207" t="s">
        <v>161</v>
      </c>
      <c r="E213" s="219" t="s">
        <v>22</v>
      </c>
      <c r="F213" s="220" t="s">
        <v>1451</v>
      </c>
      <c r="G213" s="218"/>
      <c r="H213" s="221">
        <v>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161</v>
      </c>
      <c r="AU213" s="227" t="s">
        <v>87</v>
      </c>
      <c r="AV213" s="12" t="s">
        <v>87</v>
      </c>
      <c r="AW213" s="12" t="s">
        <v>42</v>
      </c>
      <c r="AX213" s="12" t="s">
        <v>78</v>
      </c>
      <c r="AY213" s="227" t="s">
        <v>152</v>
      </c>
    </row>
    <row r="214" spans="2:65" s="12" customFormat="1">
      <c r="B214" s="217"/>
      <c r="C214" s="218"/>
      <c r="D214" s="207" t="s">
        <v>161</v>
      </c>
      <c r="E214" s="219" t="s">
        <v>22</v>
      </c>
      <c r="F214" s="220" t="s">
        <v>1373</v>
      </c>
      <c r="G214" s="218"/>
      <c r="H214" s="221">
        <v>7.2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161</v>
      </c>
      <c r="AU214" s="227" t="s">
        <v>87</v>
      </c>
      <c r="AV214" s="12" t="s">
        <v>87</v>
      </c>
      <c r="AW214" s="12" t="s">
        <v>42</v>
      </c>
      <c r="AX214" s="12" t="s">
        <v>78</v>
      </c>
      <c r="AY214" s="227" t="s">
        <v>152</v>
      </c>
    </row>
    <row r="215" spans="2:65" s="12" customFormat="1">
      <c r="B215" s="217"/>
      <c r="C215" s="218"/>
      <c r="D215" s="207" t="s">
        <v>161</v>
      </c>
      <c r="E215" s="219" t="s">
        <v>22</v>
      </c>
      <c r="F215" s="220" t="s">
        <v>1374</v>
      </c>
      <c r="G215" s="218"/>
      <c r="H215" s="221">
        <v>2.4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161</v>
      </c>
      <c r="AU215" s="227" t="s">
        <v>87</v>
      </c>
      <c r="AV215" s="12" t="s">
        <v>87</v>
      </c>
      <c r="AW215" s="12" t="s">
        <v>42</v>
      </c>
      <c r="AX215" s="12" t="s">
        <v>78</v>
      </c>
      <c r="AY215" s="227" t="s">
        <v>152</v>
      </c>
    </row>
    <row r="216" spans="2:65" s="14" customFormat="1">
      <c r="B216" s="243"/>
      <c r="C216" s="244"/>
      <c r="D216" s="207" t="s">
        <v>161</v>
      </c>
      <c r="E216" s="245" t="s">
        <v>22</v>
      </c>
      <c r="F216" s="246" t="s">
        <v>257</v>
      </c>
      <c r="G216" s="244"/>
      <c r="H216" s="247">
        <v>166.7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161</v>
      </c>
      <c r="AU216" s="253" t="s">
        <v>87</v>
      </c>
      <c r="AV216" s="14" t="s">
        <v>176</v>
      </c>
      <c r="AW216" s="14" t="s">
        <v>42</v>
      </c>
      <c r="AX216" s="14" t="s">
        <v>78</v>
      </c>
      <c r="AY216" s="253" t="s">
        <v>152</v>
      </c>
    </row>
    <row r="217" spans="2:65" s="12" customFormat="1">
      <c r="B217" s="217"/>
      <c r="C217" s="218"/>
      <c r="D217" s="207" t="s">
        <v>161</v>
      </c>
      <c r="E217" s="219" t="s">
        <v>22</v>
      </c>
      <c r="F217" s="220" t="s">
        <v>1443</v>
      </c>
      <c r="G217" s="218"/>
      <c r="H217" s="221">
        <v>46.4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161</v>
      </c>
      <c r="AU217" s="227" t="s">
        <v>87</v>
      </c>
      <c r="AV217" s="12" t="s">
        <v>87</v>
      </c>
      <c r="AW217" s="12" t="s">
        <v>42</v>
      </c>
      <c r="AX217" s="12" t="s">
        <v>78</v>
      </c>
      <c r="AY217" s="227" t="s">
        <v>152</v>
      </c>
    </row>
    <row r="218" spans="2:65" s="13" customFormat="1">
      <c r="B218" s="228"/>
      <c r="C218" s="229"/>
      <c r="D218" s="230" t="s">
        <v>161</v>
      </c>
      <c r="E218" s="231" t="s">
        <v>22</v>
      </c>
      <c r="F218" s="232" t="s">
        <v>171</v>
      </c>
      <c r="G218" s="229"/>
      <c r="H218" s="233">
        <v>213.1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161</v>
      </c>
      <c r="AU218" s="239" t="s">
        <v>87</v>
      </c>
      <c r="AV218" s="13" t="s">
        <v>159</v>
      </c>
      <c r="AW218" s="13" t="s">
        <v>42</v>
      </c>
      <c r="AX218" s="13" t="s">
        <v>24</v>
      </c>
      <c r="AY218" s="239" t="s">
        <v>152</v>
      </c>
    </row>
    <row r="219" spans="2:65" s="1" customFormat="1" ht="22.5" customHeight="1">
      <c r="B219" s="41"/>
      <c r="C219" s="257" t="s">
        <v>344</v>
      </c>
      <c r="D219" s="257" t="s">
        <v>293</v>
      </c>
      <c r="E219" s="258" t="s">
        <v>412</v>
      </c>
      <c r="F219" s="259" t="s">
        <v>413</v>
      </c>
      <c r="G219" s="260" t="s">
        <v>219</v>
      </c>
      <c r="H219" s="261">
        <v>164.3</v>
      </c>
      <c r="I219" s="262"/>
      <c r="J219" s="263">
        <f>ROUND(I219*H219,2)</f>
        <v>0</v>
      </c>
      <c r="K219" s="259" t="s">
        <v>158</v>
      </c>
      <c r="L219" s="264"/>
      <c r="M219" s="265" t="s">
        <v>22</v>
      </c>
      <c r="N219" s="266" t="s">
        <v>49</v>
      </c>
      <c r="O219" s="42"/>
      <c r="P219" s="202">
        <f>O219*H219</f>
        <v>0</v>
      </c>
      <c r="Q219" s="202">
        <v>3.0000000000000001E-5</v>
      </c>
      <c r="R219" s="202">
        <f>Q219*H219</f>
        <v>4.9290000000000002E-3</v>
      </c>
      <c r="S219" s="202">
        <v>0</v>
      </c>
      <c r="T219" s="203">
        <f>S219*H219</f>
        <v>0</v>
      </c>
      <c r="AR219" s="24" t="s">
        <v>204</v>
      </c>
      <c r="AT219" s="24" t="s">
        <v>293</v>
      </c>
      <c r="AU219" s="24" t="s">
        <v>87</v>
      </c>
      <c r="AY219" s="24" t="s">
        <v>152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159</v>
      </c>
      <c r="BM219" s="24" t="s">
        <v>1452</v>
      </c>
    </row>
    <row r="220" spans="2:65" s="12" customFormat="1">
      <c r="B220" s="217"/>
      <c r="C220" s="218"/>
      <c r="D220" s="207" t="s">
        <v>161</v>
      </c>
      <c r="E220" s="219" t="s">
        <v>22</v>
      </c>
      <c r="F220" s="220" t="s">
        <v>1445</v>
      </c>
      <c r="G220" s="218"/>
      <c r="H220" s="221">
        <v>71.400000000000006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161</v>
      </c>
      <c r="AU220" s="227" t="s">
        <v>87</v>
      </c>
      <c r="AV220" s="12" t="s">
        <v>87</v>
      </c>
      <c r="AW220" s="12" t="s">
        <v>42</v>
      </c>
      <c r="AX220" s="12" t="s">
        <v>78</v>
      </c>
      <c r="AY220" s="227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1446</v>
      </c>
      <c r="G221" s="218"/>
      <c r="H221" s="221">
        <v>22.5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1447</v>
      </c>
      <c r="G222" s="218"/>
      <c r="H222" s="221">
        <v>10.8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2" customFormat="1">
      <c r="B223" s="217"/>
      <c r="C223" s="218"/>
      <c r="D223" s="207" t="s">
        <v>161</v>
      </c>
      <c r="E223" s="219" t="s">
        <v>22</v>
      </c>
      <c r="F223" s="220" t="s">
        <v>1448</v>
      </c>
      <c r="G223" s="218"/>
      <c r="H223" s="221">
        <v>9.9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161</v>
      </c>
      <c r="AU223" s="227" t="s">
        <v>87</v>
      </c>
      <c r="AV223" s="12" t="s">
        <v>87</v>
      </c>
      <c r="AW223" s="12" t="s">
        <v>42</v>
      </c>
      <c r="AX223" s="12" t="s">
        <v>78</v>
      </c>
      <c r="AY223" s="227" t="s">
        <v>152</v>
      </c>
    </row>
    <row r="224" spans="2:65" s="12" customFormat="1">
      <c r="B224" s="217"/>
      <c r="C224" s="218"/>
      <c r="D224" s="207" t="s">
        <v>161</v>
      </c>
      <c r="E224" s="219" t="s">
        <v>22</v>
      </c>
      <c r="F224" s="220" t="s">
        <v>1449</v>
      </c>
      <c r="G224" s="218"/>
      <c r="H224" s="221">
        <v>31.5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161</v>
      </c>
      <c r="AU224" s="227" t="s">
        <v>87</v>
      </c>
      <c r="AV224" s="12" t="s">
        <v>87</v>
      </c>
      <c r="AW224" s="12" t="s">
        <v>42</v>
      </c>
      <c r="AX224" s="12" t="s">
        <v>78</v>
      </c>
      <c r="AY224" s="227" t="s">
        <v>152</v>
      </c>
    </row>
    <row r="225" spans="2:65" s="12" customFormat="1">
      <c r="B225" s="217"/>
      <c r="C225" s="218"/>
      <c r="D225" s="207" t="s">
        <v>161</v>
      </c>
      <c r="E225" s="219" t="s">
        <v>22</v>
      </c>
      <c r="F225" s="220" t="s">
        <v>1450</v>
      </c>
      <c r="G225" s="218"/>
      <c r="H225" s="221">
        <v>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161</v>
      </c>
      <c r="AU225" s="227" t="s">
        <v>87</v>
      </c>
      <c r="AV225" s="12" t="s">
        <v>87</v>
      </c>
      <c r="AW225" s="12" t="s">
        <v>42</v>
      </c>
      <c r="AX225" s="12" t="s">
        <v>78</v>
      </c>
      <c r="AY225" s="227" t="s">
        <v>152</v>
      </c>
    </row>
    <row r="226" spans="2:65" s="11" customFormat="1">
      <c r="B226" s="205"/>
      <c r="C226" s="206"/>
      <c r="D226" s="207" t="s">
        <v>161</v>
      </c>
      <c r="E226" s="208" t="s">
        <v>22</v>
      </c>
      <c r="F226" s="209" t="s">
        <v>260</v>
      </c>
      <c r="G226" s="206"/>
      <c r="H226" s="210" t="s">
        <v>22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161</v>
      </c>
      <c r="AU226" s="216" t="s">
        <v>87</v>
      </c>
      <c r="AV226" s="11" t="s">
        <v>24</v>
      </c>
      <c r="AW226" s="11" t="s">
        <v>42</v>
      </c>
      <c r="AX226" s="11" t="s">
        <v>78</v>
      </c>
      <c r="AY226" s="216" t="s">
        <v>152</v>
      </c>
    </row>
    <row r="227" spans="2:65" s="12" customFormat="1">
      <c r="B227" s="217"/>
      <c r="C227" s="218"/>
      <c r="D227" s="207" t="s">
        <v>161</v>
      </c>
      <c r="E227" s="219" t="s">
        <v>22</v>
      </c>
      <c r="F227" s="220" t="s">
        <v>1451</v>
      </c>
      <c r="G227" s="218"/>
      <c r="H227" s="221">
        <v>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161</v>
      </c>
      <c r="AU227" s="227" t="s">
        <v>87</v>
      </c>
      <c r="AV227" s="12" t="s">
        <v>87</v>
      </c>
      <c r="AW227" s="12" t="s">
        <v>42</v>
      </c>
      <c r="AX227" s="12" t="s">
        <v>78</v>
      </c>
      <c r="AY227" s="227" t="s">
        <v>152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1373</v>
      </c>
      <c r="G228" s="218"/>
      <c r="H228" s="221">
        <v>7.2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4" customFormat="1">
      <c r="B229" s="243"/>
      <c r="C229" s="244"/>
      <c r="D229" s="207" t="s">
        <v>161</v>
      </c>
      <c r="E229" s="245" t="s">
        <v>22</v>
      </c>
      <c r="F229" s="246" t="s">
        <v>257</v>
      </c>
      <c r="G229" s="244"/>
      <c r="H229" s="247">
        <v>164.3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161</v>
      </c>
      <c r="AU229" s="253" t="s">
        <v>87</v>
      </c>
      <c r="AV229" s="14" t="s">
        <v>176</v>
      </c>
      <c r="AW229" s="14" t="s">
        <v>42</v>
      </c>
      <c r="AX229" s="14" t="s">
        <v>78</v>
      </c>
      <c r="AY229" s="253" t="s">
        <v>152</v>
      </c>
    </row>
    <row r="230" spans="2:65" s="13" customFormat="1">
      <c r="B230" s="228"/>
      <c r="C230" s="229"/>
      <c r="D230" s="230" t="s">
        <v>161</v>
      </c>
      <c r="E230" s="231" t="s">
        <v>22</v>
      </c>
      <c r="F230" s="232" t="s">
        <v>171</v>
      </c>
      <c r="G230" s="229"/>
      <c r="H230" s="233">
        <v>164.3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161</v>
      </c>
      <c r="AU230" s="239" t="s">
        <v>87</v>
      </c>
      <c r="AV230" s="13" t="s">
        <v>159</v>
      </c>
      <c r="AW230" s="13" t="s">
        <v>42</v>
      </c>
      <c r="AX230" s="13" t="s">
        <v>24</v>
      </c>
      <c r="AY230" s="239" t="s">
        <v>152</v>
      </c>
    </row>
    <row r="231" spans="2:65" s="1" customFormat="1" ht="22.5" customHeight="1">
      <c r="B231" s="41"/>
      <c r="C231" s="257" t="s">
        <v>352</v>
      </c>
      <c r="D231" s="257" t="s">
        <v>293</v>
      </c>
      <c r="E231" s="258" t="s">
        <v>421</v>
      </c>
      <c r="F231" s="259" t="s">
        <v>422</v>
      </c>
      <c r="G231" s="260" t="s">
        <v>219</v>
      </c>
      <c r="H231" s="261">
        <v>46.5</v>
      </c>
      <c r="I231" s="262"/>
      <c r="J231" s="263">
        <f>ROUND(I231*H231,2)</f>
        <v>0</v>
      </c>
      <c r="K231" s="259" t="s">
        <v>158</v>
      </c>
      <c r="L231" s="264"/>
      <c r="M231" s="265" t="s">
        <v>22</v>
      </c>
      <c r="N231" s="266" t="s">
        <v>49</v>
      </c>
      <c r="O231" s="42"/>
      <c r="P231" s="202">
        <f>O231*H231</f>
        <v>0</v>
      </c>
      <c r="Q231" s="202">
        <v>2.0000000000000001E-4</v>
      </c>
      <c r="R231" s="202">
        <f>Q231*H231</f>
        <v>9.300000000000001E-3</v>
      </c>
      <c r="S231" s="202">
        <v>0</v>
      </c>
      <c r="T231" s="203">
        <f>S231*H231</f>
        <v>0</v>
      </c>
      <c r="AR231" s="24" t="s">
        <v>204</v>
      </c>
      <c r="AT231" s="24" t="s">
        <v>293</v>
      </c>
      <c r="AU231" s="24" t="s">
        <v>87</v>
      </c>
      <c r="AY231" s="24" t="s">
        <v>152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159</v>
      </c>
      <c r="BM231" s="24" t="s">
        <v>1453</v>
      </c>
    </row>
    <row r="232" spans="2:65" s="1" customFormat="1" ht="22.5" customHeight="1">
      <c r="B232" s="41"/>
      <c r="C232" s="193" t="s">
        <v>358</v>
      </c>
      <c r="D232" s="193" t="s">
        <v>154</v>
      </c>
      <c r="E232" s="194" t="s">
        <v>1454</v>
      </c>
      <c r="F232" s="195" t="s">
        <v>1455</v>
      </c>
      <c r="G232" s="196" t="s">
        <v>157</v>
      </c>
      <c r="H232" s="197">
        <v>143.31</v>
      </c>
      <c r="I232" s="198"/>
      <c r="J232" s="199">
        <f>ROUND(I232*H232,2)</f>
        <v>0</v>
      </c>
      <c r="K232" s="195" t="s">
        <v>158</v>
      </c>
      <c r="L232" s="61"/>
      <c r="M232" s="200" t="s">
        <v>22</v>
      </c>
      <c r="N232" s="201" t="s">
        <v>49</v>
      </c>
      <c r="O232" s="42"/>
      <c r="P232" s="202">
        <f>O232*H232</f>
        <v>0</v>
      </c>
      <c r="Q232" s="202">
        <v>3.15E-2</v>
      </c>
      <c r="R232" s="202">
        <f>Q232*H232</f>
        <v>4.514265</v>
      </c>
      <c r="S232" s="202">
        <v>0</v>
      </c>
      <c r="T232" s="203">
        <f>S232*H232</f>
        <v>0</v>
      </c>
      <c r="AR232" s="24" t="s">
        <v>159</v>
      </c>
      <c r="AT232" s="24" t="s">
        <v>154</v>
      </c>
      <c r="AU232" s="24" t="s">
        <v>87</v>
      </c>
      <c r="AY232" s="24" t="s">
        <v>152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159</v>
      </c>
      <c r="BM232" s="24" t="s">
        <v>1456</v>
      </c>
    </row>
    <row r="233" spans="2:65" s="12" customFormat="1">
      <c r="B233" s="217"/>
      <c r="C233" s="218"/>
      <c r="D233" s="207" t="s">
        <v>161</v>
      </c>
      <c r="E233" s="219" t="s">
        <v>22</v>
      </c>
      <c r="F233" s="220" t="s">
        <v>1457</v>
      </c>
      <c r="G233" s="218"/>
      <c r="H233" s="221">
        <v>5.75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161</v>
      </c>
      <c r="AU233" s="227" t="s">
        <v>87</v>
      </c>
      <c r="AV233" s="12" t="s">
        <v>87</v>
      </c>
      <c r="AW233" s="12" t="s">
        <v>42</v>
      </c>
      <c r="AX233" s="12" t="s">
        <v>78</v>
      </c>
      <c r="AY233" s="227" t="s">
        <v>152</v>
      </c>
    </row>
    <row r="234" spans="2:65" s="12" customFormat="1">
      <c r="B234" s="217"/>
      <c r="C234" s="218"/>
      <c r="D234" s="207" t="s">
        <v>161</v>
      </c>
      <c r="E234" s="219" t="s">
        <v>22</v>
      </c>
      <c r="F234" s="220" t="s">
        <v>1458</v>
      </c>
      <c r="G234" s="218"/>
      <c r="H234" s="221">
        <v>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161</v>
      </c>
      <c r="AU234" s="227" t="s">
        <v>87</v>
      </c>
      <c r="AV234" s="12" t="s">
        <v>87</v>
      </c>
      <c r="AW234" s="12" t="s">
        <v>42</v>
      </c>
      <c r="AX234" s="12" t="s">
        <v>78</v>
      </c>
      <c r="AY234" s="227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1459</v>
      </c>
      <c r="G235" s="218"/>
      <c r="H235" s="221">
        <v>5.9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1" customFormat="1">
      <c r="B236" s="205"/>
      <c r="C236" s="206"/>
      <c r="D236" s="207" t="s">
        <v>161</v>
      </c>
      <c r="E236" s="208" t="s">
        <v>22</v>
      </c>
      <c r="F236" s="209" t="s">
        <v>1460</v>
      </c>
      <c r="G236" s="206"/>
      <c r="H236" s="210" t="s">
        <v>22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87</v>
      </c>
      <c r="AV236" s="11" t="s">
        <v>24</v>
      </c>
      <c r="AW236" s="11" t="s">
        <v>42</v>
      </c>
      <c r="AX236" s="11" t="s">
        <v>78</v>
      </c>
      <c r="AY236" s="216" t="s">
        <v>152</v>
      </c>
    </row>
    <row r="237" spans="2:65" s="11" customFormat="1">
      <c r="B237" s="205"/>
      <c r="C237" s="206"/>
      <c r="D237" s="207" t="s">
        <v>161</v>
      </c>
      <c r="E237" s="208" t="s">
        <v>22</v>
      </c>
      <c r="F237" s="209" t="s">
        <v>1415</v>
      </c>
      <c r="G237" s="206"/>
      <c r="H237" s="210" t="s">
        <v>22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161</v>
      </c>
      <c r="AU237" s="216" t="s">
        <v>87</v>
      </c>
      <c r="AV237" s="11" t="s">
        <v>24</v>
      </c>
      <c r="AW237" s="11" t="s">
        <v>42</v>
      </c>
      <c r="AX237" s="11" t="s">
        <v>78</v>
      </c>
      <c r="AY237" s="216" t="s">
        <v>152</v>
      </c>
    </row>
    <row r="238" spans="2:65" s="12" customFormat="1">
      <c r="B238" s="217"/>
      <c r="C238" s="218"/>
      <c r="D238" s="207" t="s">
        <v>161</v>
      </c>
      <c r="E238" s="219" t="s">
        <v>22</v>
      </c>
      <c r="F238" s="220" t="s">
        <v>1416</v>
      </c>
      <c r="G238" s="218"/>
      <c r="H238" s="221">
        <v>126.66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161</v>
      </c>
      <c r="AU238" s="227" t="s">
        <v>87</v>
      </c>
      <c r="AV238" s="12" t="s">
        <v>87</v>
      </c>
      <c r="AW238" s="12" t="s">
        <v>42</v>
      </c>
      <c r="AX238" s="12" t="s">
        <v>78</v>
      </c>
      <c r="AY238" s="227" t="s">
        <v>152</v>
      </c>
    </row>
    <row r="239" spans="2:65" s="13" customFormat="1">
      <c r="B239" s="228"/>
      <c r="C239" s="229"/>
      <c r="D239" s="230" t="s">
        <v>161</v>
      </c>
      <c r="E239" s="231" t="s">
        <v>22</v>
      </c>
      <c r="F239" s="232" t="s">
        <v>171</v>
      </c>
      <c r="G239" s="229"/>
      <c r="H239" s="233">
        <v>143.31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161</v>
      </c>
      <c r="AU239" s="239" t="s">
        <v>87</v>
      </c>
      <c r="AV239" s="13" t="s">
        <v>159</v>
      </c>
      <c r="AW239" s="13" t="s">
        <v>42</v>
      </c>
      <c r="AX239" s="13" t="s">
        <v>24</v>
      </c>
      <c r="AY239" s="239" t="s">
        <v>152</v>
      </c>
    </row>
    <row r="240" spans="2:65" s="1" customFormat="1" ht="22.5" customHeight="1">
      <c r="B240" s="41"/>
      <c r="C240" s="193" t="s">
        <v>363</v>
      </c>
      <c r="D240" s="193" t="s">
        <v>154</v>
      </c>
      <c r="E240" s="194" t="s">
        <v>425</v>
      </c>
      <c r="F240" s="195" t="s">
        <v>426</v>
      </c>
      <c r="G240" s="196" t="s">
        <v>157</v>
      </c>
      <c r="H240" s="197">
        <v>453.99700000000001</v>
      </c>
      <c r="I240" s="198"/>
      <c r="J240" s="199">
        <f>ROUND(I240*H240,2)</f>
        <v>0</v>
      </c>
      <c r="K240" s="195" t="s">
        <v>158</v>
      </c>
      <c r="L240" s="61"/>
      <c r="M240" s="200" t="s">
        <v>22</v>
      </c>
      <c r="N240" s="201" t="s">
        <v>49</v>
      </c>
      <c r="O240" s="42"/>
      <c r="P240" s="202">
        <f>O240*H240</f>
        <v>0</v>
      </c>
      <c r="Q240" s="202">
        <v>1.457E-2</v>
      </c>
      <c r="R240" s="202">
        <f>Q240*H240</f>
        <v>6.6147362899999997</v>
      </c>
      <c r="S240" s="202">
        <v>0</v>
      </c>
      <c r="T240" s="203">
        <f>S240*H240</f>
        <v>0</v>
      </c>
      <c r="AR240" s="24" t="s">
        <v>159</v>
      </c>
      <c r="AT240" s="24" t="s">
        <v>154</v>
      </c>
      <c r="AU240" s="24" t="s">
        <v>87</v>
      </c>
      <c r="AY240" s="24" t="s">
        <v>152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159</v>
      </c>
      <c r="BM240" s="24" t="s">
        <v>1461</v>
      </c>
    </row>
    <row r="241" spans="2:65" s="1" customFormat="1" ht="31.5" customHeight="1">
      <c r="B241" s="41"/>
      <c r="C241" s="193" t="s">
        <v>367</v>
      </c>
      <c r="D241" s="193" t="s">
        <v>154</v>
      </c>
      <c r="E241" s="194" t="s">
        <v>430</v>
      </c>
      <c r="F241" s="195" t="s">
        <v>431</v>
      </c>
      <c r="G241" s="196" t="s">
        <v>157</v>
      </c>
      <c r="H241" s="197">
        <v>143.70599999999999</v>
      </c>
      <c r="I241" s="198"/>
      <c r="J241" s="199">
        <f>ROUND(I241*H241,2)</f>
        <v>0</v>
      </c>
      <c r="K241" s="195" t="s">
        <v>158</v>
      </c>
      <c r="L241" s="61"/>
      <c r="M241" s="200" t="s">
        <v>22</v>
      </c>
      <c r="N241" s="201" t="s">
        <v>49</v>
      </c>
      <c r="O241" s="42"/>
      <c r="P241" s="202">
        <f>O241*H241</f>
        <v>0</v>
      </c>
      <c r="Q241" s="202">
        <v>6.28E-3</v>
      </c>
      <c r="R241" s="202">
        <f>Q241*H241</f>
        <v>0.90247367999999994</v>
      </c>
      <c r="S241" s="202">
        <v>0</v>
      </c>
      <c r="T241" s="203">
        <f>S241*H241</f>
        <v>0</v>
      </c>
      <c r="AR241" s="24" t="s">
        <v>159</v>
      </c>
      <c r="AT241" s="24" t="s">
        <v>154</v>
      </c>
      <c r="AU241" s="24" t="s">
        <v>87</v>
      </c>
      <c r="AY241" s="24" t="s">
        <v>152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24</v>
      </c>
      <c r="BK241" s="204">
        <f>ROUND(I241*H241,2)</f>
        <v>0</v>
      </c>
      <c r="BL241" s="24" t="s">
        <v>159</v>
      </c>
      <c r="BM241" s="24" t="s">
        <v>1462</v>
      </c>
    </row>
    <row r="242" spans="2:65" s="11" customFormat="1">
      <c r="B242" s="205"/>
      <c r="C242" s="206"/>
      <c r="D242" s="207" t="s">
        <v>161</v>
      </c>
      <c r="E242" s="208" t="s">
        <v>22</v>
      </c>
      <c r="F242" s="209" t="s">
        <v>1404</v>
      </c>
      <c r="G242" s="206"/>
      <c r="H242" s="210" t="s">
        <v>22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161</v>
      </c>
      <c r="AU242" s="216" t="s">
        <v>87</v>
      </c>
      <c r="AV242" s="11" t="s">
        <v>24</v>
      </c>
      <c r="AW242" s="11" t="s">
        <v>42</v>
      </c>
      <c r="AX242" s="11" t="s">
        <v>78</v>
      </c>
      <c r="AY242" s="216" t="s">
        <v>152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1457</v>
      </c>
      <c r="G243" s="218"/>
      <c r="H243" s="221">
        <v>5.75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2" customFormat="1">
      <c r="B244" s="217"/>
      <c r="C244" s="218"/>
      <c r="D244" s="207" t="s">
        <v>161</v>
      </c>
      <c r="E244" s="219" t="s">
        <v>22</v>
      </c>
      <c r="F244" s="220" t="s">
        <v>1458</v>
      </c>
      <c r="G244" s="218"/>
      <c r="H244" s="221">
        <v>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161</v>
      </c>
      <c r="AU244" s="227" t="s">
        <v>87</v>
      </c>
      <c r="AV244" s="12" t="s">
        <v>87</v>
      </c>
      <c r="AW244" s="12" t="s">
        <v>42</v>
      </c>
      <c r="AX244" s="12" t="s">
        <v>78</v>
      </c>
      <c r="AY244" s="227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1459</v>
      </c>
      <c r="G245" s="218"/>
      <c r="H245" s="221">
        <v>5.9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1" customFormat="1">
      <c r="B246" s="205"/>
      <c r="C246" s="206"/>
      <c r="D246" s="207" t="s">
        <v>161</v>
      </c>
      <c r="E246" s="208" t="s">
        <v>22</v>
      </c>
      <c r="F246" s="209" t="s">
        <v>1460</v>
      </c>
      <c r="G246" s="206"/>
      <c r="H246" s="210" t="s">
        <v>22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161</v>
      </c>
      <c r="AU246" s="216" t="s">
        <v>87</v>
      </c>
      <c r="AV246" s="11" t="s">
        <v>24</v>
      </c>
      <c r="AW246" s="11" t="s">
        <v>42</v>
      </c>
      <c r="AX246" s="11" t="s">
        <v>78</v>
      </c>
      <c r="AY246" s="216" t="s">
        <v>152</v>
      </c>
    </row>
    <row r="247" spans="2:65" s="11" customFormat="1">
      <c r="B247" s="205"/>
      <c r="C247" s="206"/>
      <c r="D247" s="207" t="s">
        <v>161</v>
      </c>
      <c r="E247" s="208" t="s">
        <v>22</v>
      </c>
      <c r="F247" s="209" t="s">
        <v>1415</v>
      </c>
      <c r="G247" s="206"/>
      <c r="H247" s="210" t="s">
        <v>22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161</v>
      </c>
      <c r="AU247" s="216" t="s">
        <v>87</v>
      </c>
      <c r="AV247" s="11" t="s">
        <v>24</v>
      </c>
      <c r="AW247" s="11" t="s">
        <v>42</v>
      </c>
      <c r="AX247" s="11" t="s">
        <v>78</v>
      </c>
      <c r="AY247" s="216" t="s">
        <v>152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1416</v>
      </c>
      <c r="G248" s="218"/>
      <c r="H248" s="221">
        <v>126.66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2" customFormat="1">
      <c r="B249" s="217"/>
      <c r="C249" s="218"/>
      <c r="D249" s="207" t="s">
        <v>161</v>
      </c>
      <c r="E249" s="219" t="s">
        <v>22</v>
      </c>
      <c r="F249" s="220" t="s">
        <v>1463</v>
      </c>
      <c r="G249" s="218"/>
      <c r="H249" s="221">
        <v>0.39600000000000002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161</v>
      </c>
      <c r="AU249" s="227" t="s">
        <v>87</v>
      </c>
      <c r="AV249" s="12" t="s">
        <v>87</v>
      </c>
      <c r="AW249" s="12" t="s">
        <v>42</v>
      </c>
      <c r="AX249" s="12" t="s">
        <v>78</v>
      </c>
      <c r="AY249" s="227" t="s">
        <v>152</v>
      </c>
    </row>
    <row r="250" spans="2:65" s="13" customFormat="1">
      <c r="B250" s="228"/>
      <c r="C250" s="229"/>
      <c r="D250" s="230" t="s">
        <v>161</v>
      </c>
      <c r="E250" s="231" t="s">
        <v>22</v>
      </c>
      <c r="F250" s="232" t="s">
        <v>171</v>
      </c>
      <c r="G250" s="229"/>
      <c r="H250" s="233">
        <v>143.70599999999999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161</v>
      </c>
      <c r="AU250" s="239" t="s">
        <v>87</v>
      </c>
      <c r="AV250" s="13" t="s">
        <v>159</v>
      </c>
      <c r="AW250" s="13" t="s">
        <v>42</v>
      </c>
      <c r="AX250" s="13" t="s">
        <v>24</v>
      </c>
      <c r="AY250" s="239" t="s">
        <v>152</v>
      </c>
    </row>
    <row r="251" spans="2:65" s="1" customFormat="1" ht="22.5" customHeight="1">
      <c r="B251" s="41"/>
      <c r="C251" s="193" t="s">
        <v>371</v>
      </c>
      <c r="D251" s="193" t="s">
        <v>154</v>
      </c>
      <c r="E251" s="194" t="s">
        <v>447</v>
      </c>
      <c r="F251" s="195" t="s">
        <v>448</v>
      </c>
      <c r="G251" s="196" t="s">
        <v>157</v>
      </c>
      <c r="H251" s="197">
        <v>473.68200000000002</v>
      </c>
      <c r="I251" s="198"/>
      <c r="J251" s="199">
        <f>ROUND(I251*H251,2)</f>
        <v>0</v>
      </c>
      <c r="K251" s="195" t="s">
        <v>158</v>
      </c>
      <c r="L251" s="61"/>
      <c r="M251" s="200" t="s">
        <v>22</v>
      </c>
      <c r="N251" s="201" t="s">
        <v>49</v>
      </c>
      <c r="O251" s="42"/>
      <c r="P251" s="202">
        <f>O251*H251</f>
        <v>0</v>
      </c>
      <c r="Q251" s="202">
        <v>3.48E-3</v>
      </c>
      <c r="R251" s="202">
        <f>Q251*H251</f>
        <v>1.6484133600000002</v>
      </c>
      <c r="S251" s="202">
        <v>0</v>
      </c>
      <c r="T251" s="203">
        <f>S251*H251</f>
        <v>0</v>
      </c>
      <c r="AR251" s="24" t="s">
        <v>159</v>
      </c>
      <c r="AT251" s="24" t="s">
        <v>154</v>
      </c>
      <c r="AU251" s="24" t="s">
        <v>87</v>
      </c>
      <c r="AY251" s="24" t="s">
        <v>152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24</v>
      </c>
      <c r="BK251" s="204">
        <f>ROUND(I251*H251,2)</f>
        <v>0</v>
      </c>
      <c r="BL251" s="24" t="s">
        <v>159</v>
      </c>
      <c r="BM251" s="24" t="s">
        <v>1464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1404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1410</v>
      </c>
      <c r="G253" s="218"/>
      <c r="H253" s="221">
        <v>140.965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1411</v>
      </c>
      <c r="G254" s="218"/>
      <c r="H254" s="221">
        <v>282.24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1412</v>
      </c>
      <c r="G255" s="218"/>
      <c r="H255" s="221">
        <v>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2" customFormat="1">
      <c r="B256" s="217"/>
      <c r="C256" s="218"/>
      <c r="D256" s="207" t="s">
        <v>161</v>
      </c>
      <c r="E256" s="219" t="s">
        <v>22</v>
      </c>
      <c r="F256" s="220" t="s">
        <v>1413</v>
      </c>
      <c r="G256" s="218"/>
      <c r="H256" s="221">
        <v>-36.667999999999999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161</v>
      </c>
      <c r="AU256" s="227" t="s">
        <v>87</v>
      </c>
      <c r="AV256" s="12" t="s">
        <v>87</v>
      </c>
      <c r="AW256" s="12" t="s">
        <v>42</v>
      </c>
      <c r="AX256" s="12" t="s">
        <v>78</v>
      </c>
      <c r="AY256" s="227" t="s">
        <v>152</v>
      </c>
    </row>
    <row r="257" spans="2:51" s="12" customFormat="1">
      <c r="B257" s="217"/>
      <c r="C257" s="218"/>
      <c r="D257" s="207" t="s">
        <v>161</v>
      </c>
      <c r="E257" s="219" t="s">
        <v>22</v>
      </c>
      <c r="F257" s="220" t="s">
        <v>1414</v>
      </c>
      <c r="G257" s="218"/>
      <c r="H257" s="221">
        <v>144.46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161</v>
      </c>
      <c r="AU257" s="227" t="s">
        <v>87</v>
      </c>
      <c r="AV257" s="12" t="s">
        <v>87</v>
      </c>
      <c r="AW257" s="12" t="s">
        <v>42</v>
      </c>
      <c r="AX257" s="12" t="s">
        <v>78</v>
      </c>
      <c r="AY257" s="227" t="s">
        <v>152</v>
      </c>
    </row>
    <row r="258" spans="2:51" s="14" customFormat="1">
      <c r="B258" s="243"/>
      <c r="C258" s="244"/>
      <c r="D258" s="207" t="s">
        <v>161</v>
      </c>
      <c r="E258" s="245" t="s">
        <v>22</v>
      </c>
      <c r="F258" s="246" t="s">
        <v>257</v>
      </c>
      <c r="G258" s="244"/>
      <c r="H258" s="247">
        <v>534.99699999999996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161</v>
      </c>
      <c r="AU258" s="253" t="s">
        <v>87</v>
      </c>
      <c r="AV258" s="14" t="s">
        <v>176</v>
      </c>
      <c r="AW258" s="14" t="s">
        <v>42</v>
      </c>
      <c r="AX258" s="14" t="s">
        <v>78</v>
      </c>
      <c r="AY258" s="253" t="s">
        <v>152</v>
      </c>
    </row>
    <row r="259" spans="2:51" s="11" customFormat="1">
      <c r="B259" s="205"/>
      <c r="C259" s="206"/>
      <c r="D259" s="207" t="s">
        <v>161</v>
      </c>
      <c r="E259" s="208" t="s">
        <v>22</v>
      </c>
      <c r="F259" s="209" t="s">
        <v>1417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51" s="12" customFormat="1">
      <c r="B260" s="217"/>
      <c r="C260" s="218"/>
      <c r="D260" s="207" t="s">
        <v>161</v>
      </c>
      <c r="E260" s="219" t="s">
        <v>22</v>
      </c>
      <c r="F260" s="220" t="s">
        <v>1418</v>
      </c>
      <c r="G260" s="218"/>
      <c r="H260" s="221">
        <v>-5.76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78</v>
      </c>
      <c r="AY260" s="227" t="s">
        <v>152</v>
      </c>
    </row>
    <row r="261" spans="2:51" s="12" customFormat="1">
      <c r="B261" s="217"/>
      <c r="C261" s="218"/>
      <c r="D261" s="207" t="s">
        <v>161</v>
      </c>
      <c r="E261" s="219" t="s">
        <v>22</v>
      </c>
      <c r="F261" s="220" t="s">
        <v>1419</v>
      </c>
      <c r="G261" s="218"/>
      <c r="H261" s="221">
        <v>-1.44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161</v>
      </c>
      <c r="AU261" s="227" t="s">
        <v>87</v>
      </c>
      <c r="AV261" s="12" t="s">
        <v>87</v>
      </c>
      <c r="AW261" s="12" t="s">
        <v>42</v>
      </c>
      <c r="AX261" s="12" t="s">
        <v>78</v>
      </c>
      <c r="AY261" s="227" t="s">
        <v>152</v>
      </c>
    </row>
    <row r="262" spans="2:51" s="12" customFormat="1">
      <c r="B262" s="217"/>
      <c r="C262" s="218"/>
      <c r="D262" s="207" t="s">
        <v>161</v>
      </c>
      <c r="E262" s="219" t="s">
        <v>22</v>
      </c>
      <c r="F262" s="220" t="s">
        <v>1420</v>
      </c>
      <c r="G262" s="218"/>
      <c r="H262" s="221">
        <v>-73.8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78</v>
      </c>
      <c r="AY262" s="227" t="s">
        <v>152</v>
      </c>
    </row>
    <row r="263" spans="2:51" s="14" customFormat="1">
      <c r="B263" s="243"/>
      <c r="C263" s="244"/>
      <c r="D263" s="207" t="s">
        <v>161</v>
      </c>
      <c r="E263" s="245" t="s">
        <v>22</v>
      </c>
      <c r="F263" s="246" t="s">
        <v>257</v>
      </c>
      <c r="G263" s="244"/>
      <c r="H263" s="247">
        <v>-81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161</v>
      </c>
      <c r="AU263" s="253" t="s">
        <v>87</v>
      </c>
      <c r="AV263" s="14" t="s">
        <v>176</v>
      </c>
      <c r="AW263" s="14" t="s">
        <v>42</v>
      </c>
      <c r="AX263" s="14" t="s">
        <v>78</v>
      </c>
      <c r="AY263" s="253" t="s">
        <v>152</v>
      </c>
    </row>
    <row r="264" spans="2:51" s="11" customFormat="1">
      <c r="B264" s="205"/>
      <c r="C264" s="206"/>
      <c r="D264" s="207" t="s">
        <v>161</v>
      </c>
      <c r="E264" s="208" t="s">
        <v>22</v>
      </c>
      <c r="F264" s="209" t="s">
        <v>457</v>
      </c>
      <c r="G264" s="206"/>
      <c r="H264" s="210" t="s">
        <v>22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161</v>
      </c>
      <c r="AU264" s="216" t="s">
        <v>87</v>
      </c>
      <c r="AV264" s="11" t="s">
        <v>24</v>
      </c>
      <c r="AW264" s="11" t="s">
        <v>42</v>
      </c>
      <c r="AX264" s="11" t="s">
        <v>78</v>
      </c>
      <c r="AY264" s="216" t="s">
        <v>152</v>
      </c>
    </row>
    <row r="265" spans="2:51" s="12" customFormat="1">
      <c r="B265" s="217"/>
      <c r="C265" s="218"/>
      <c r="D265" s="207" t="s">
        <v>161</v>
      </c>
      <c r="E265" s="219" t="s">
        <v>22</v>
      </c>
      <c r="F265" s="220" t="s">
        <v>1465</v>
      </c>
      <c r="G265" s="218"/>
      <c r="H265" s="221">
        <v>11.781000000000001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161</v>
      </c>
      <c r="AU265" s="227" t="s">
        <v>87</v>
      </c>
      <c r="AV265" s="12" t="s">
        <v>87</v>
      </c>
      <c r="AW265" s="12" t="s">
        <v>42</v>
      </c>
      <c r="AX265" s="12" t="s">
        <v>78</v>
      </c>
      <c r="AY265" s="227" t="s">
        <v>152</v>
      </c>
    </row>
    <row r="266" spans="2:51" s="12" customFormat="1">
      <c r="B266" s="217"/>
      <c r="C266" s="218"/>
      <c r="D266" s="207" t="s">
        <v>161</v>
      </c>
      <c r="E266" s="219" t="s">
        <v>22</v>
      </c>
      <c r="F266" s="220" t="s">
        <v>1466</v>
      </c>
      <c r="G266" s="218"/>
      <c r="H266" s="221">
        <v>3.7130000000000001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51" s="12" customFormat="1">
      <c r="B267" s="217"/>
      <c r="C267" s="218"/>
      <c r="D267" s="207" t="s">
        <v>161</v>
      </c>
      <c r="E267" s="219" t="s">
        <v>22</v>
      </c>
      <c r="F267" s="220" t="s">
        <v>1467</v>
      </c>
      <c r="G267" s="218"/>
      <c r="H267" s="221">
        <v>1.782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51" s="11" customFormat="1">
      <c r="B268" s="205"/>
      <c r="C268" s="206"/>
      <c r="D268" s="207" t="s">
        <v>161</v>
      </c>
      <c r="E268" s="208" t="s">
        <v>22</v>
      </c>
      <c r="F268" s="209" t="s">
        <v>1468</v>
      </c>
      <c r="G268" s="206"/>
      <c r="H268" s="210" t="s">
        <v>22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161</v>
      </c>
      <c r="AU268" s="216" t="s">
        <v>87</v>
      </c>
      <c r="AV268" s="11" t="s">
        <v>24</v>
      </c>
      <c r="AW268" s="11" t="s">
        <v>42</v>
      </c>
      <c r="AX268" s="11" t="s">
        <v>78</v>
      </c>
      <c r="AY268" s="216" t="s">
        <v>152</v>
      </c>
    </row>
    <row r="269" spans="2:51" s="11" customFormat="1">
      <c r="B269" s="205"/>
      <c r="C269" s="206"/>
      <c r="D269" s="207" t="s">
        <v>161</v>
      </c>
      <c r="E269" s="208" t="s">
        <v>22</v>
      </c>
      <c r="F269" s="209" t="s">
        <v>1469</v>
      </c>
      <c r="G269" s="206"/>
      <c r="H269" s="210" t="s">
        <v>22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161</v>
      </c>
      <c r="AU269" s="216" t="s">
        <v>87</v>
      </c>
      <c r="AV269" s="11" t="s">
        <v>24</v>
      </c>
      <c r="AW269" s="11" t="s">
        <v>42</v>
      </c>
      <c r="AX269" s="11" t="s">
        <v>78</v>
      </c>
      <c r="AY269" s="216" t="s">
        <v>152</v>
      </c>
    </row>
    <row r="270" spans="2:51" s="11" customFormat="1">
      <c r="B270" s="205"/>
      <c r="C270" s="206"/>
      <c r="D270" s="207" t="s">
        <v>161</v>
      </c>
      <c r="E270" s="208" t="s">
        <v>22</v>
      </c>
      <c r="F270" s="209" t="s">
        <v>1470</v>
      </c>
      <c r="G270" s="206"/>
      <c r="H270" s="210" t="s">
        <v>22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161</v>
      </c>
      <c r="AU270" s="216" t="s">
        <v>87</v>
      </c>
      <c r="AV270" s="11" t="s">
        <v>24</v>
      </c>
      <c r="AW270" s="11" t="s">
        <v>42</v>
      </c>
      <c r="AX270" s="11" t="s">
        <v>78</v>
      </c>
      <c r="AY270" s="216" t="s">
        <v>152</v>
      </c>
    </row>
    <row r="271" spans="2:51" s="11" customFormat="1">
      <c r="B271" s="205"/>
      <c r="C271" s="206"/>
      <c r="D271" s="207" t="s">
        <v>161</v>
      </c>
      <c r="E271" s="208" t="s">
        <v>22</v>
      </c>
      <c r="F271" s="209" t="s">
        <v>260</v>
      </c>
      <c r="G271" s="206"/>
      <c r="H271" s="210" t="s">
        <v>22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161</v>
      </c>
      <c r="AU271" s="216" t="s">
        <v>87</v>
      </c>
      <c r="AV271" s="11" t="s">
        <v>24</v>
      </c>
      <c r="AW271" s="11" t="s">
        <v>42</v>
      </c>
      <c r="AX271" s="11" t="s">
        <v>78</v>
      </c>
      <c r="AY271" s="216" t="s">
        <v>152</v>
      </c>
    </row>
    <row r="272" spans="2:51" s="12" customFormat="1">
      <c r="B272" s="217"/>
      <c r="C272" s="218"/>
      <c r="D272" s="207" t="s">
        <v>161</v>
      </c>
      <c r="E272" s="219" t="s">
        <v>22</v>
      </c>
      <c r="F272" s="220" t="s">
        <v>1471</v>
      </c>
      <c r="G272" s="218"/>
      <c r="H272" s="221">
        <v>0.82499999999999996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161</v>
      </c>
      <c r="AU272" s="227" t="s">
        <v>87</v>
      </c>
      <c r="AV272" s="12" t="s">
        <v>87</v>
      </c>
      <c r="AW272" s="12" t="s">
        <v>42</v>
      </c>
      <c r="AX272" s="12" t="s">
        <v>78</v>
      </c>
      <c r="AY272" s="227" t="s">
        <v>152</v>
      </c>
    </row>
    <row r="273" spans="2:65" s="12" customFormat="1">
      <c r="B273" s="217"/>
      <c r="C273" s="218"/>
      <c r="D273" s="207" t="s">
        <v>161</v>
      </c>
      <c r="E273" s="219" t="s">
        <v>22</v>
      </c>
      <c r="F273" s="220" t="s">
        <v>1472</v>
      </c>
      <c r="G273" s="218"/>
      <c r="H273" s="221">
        <v>1.1879999999999999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161</v>
      </c>
      <c r="AU273" s="227" t="s">
        <v>87</v>
      </c>
      <c r="AV273" s="12" t="s">
        <v>87</v>
      </c>
      <c r="AW273" s="12" t="s">
        <v>42</v>
      </c>
      <c r="AX273" s="12" t="s">
        <v>78</v>
      </c>
      <c r="AY273" s="227" t="s">
        <v>152</v>
      </c>
    </row>
    <row r="274" spans="2:65" s="12" customFormat="1">
      <c r="B274" s="217"/>
      <c r="C274" s="218"/>
      <c r="D274" s="207" t="s">
        <v>161</v>
      </c>
      <c r="E274" s="219" t="s">
        <v>22</v>
      </c>
      <c r="F274" s="220" t="s">
        <v>1473</v>
      </c>
      <c r="G274" s="218"/>
      <c r="H274" s="221">
        <v>0.39600000000000002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65" s="14" customFormat="1">
      <c r="B275" s="243"/>
      <c r="C275" s="244"/>
      <c r="D275" s="207" t="s">
        <v>161</v>
      </c>
      <c r="E275" s="245" t="s">
        <v>22</v>
      </c>
      <c r="F275" s="246" t="s">
        <v>257</v>
      </c>
      <c r="G275" s="244"/>
      <c r="H275" s="247">
        <v>19.684999999999999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161</v>
      </c>
      <c r="AU275" s="253" t="s">
        <v>87</v>
      </c>
      <c r="AV275" s="14" t="s">
        <v>176</v>
      </c>
      <c r="AW275" s="14" t="s">
        <v>42</v>
      </c>
      <c r="AX275" s="14" t="s">
        <v>78</v>
      </c>
      <c r="AY275" s="253" t="s">
        <v>152</v>
      </c>
    </row>
    <row r="276" spans="2:65" s="13" customFormat="1">
      <c r="B276" s="228"/>
      <c r="C276" s="229"/>
      <c r="D276" s="230" t="s">
        <v>161</v>
      </c>
      <c r="E276" s="231" t="s">
        <v>22</v>
      </c>
      <c r="F276" s="232" t="s">
        <v>171</v>
      </c>
      <c r="G276" s="229"/>
      <c r="H276" s="233">
        <v>473.68200000000002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161</v>
      </c>
      <c r="AU276" s="239" t="s">
        <v>87</v>
      </c>
      <c r="AV276" s="13" t="s">
        <v>159</v>
      </c>
      <c r="AW276" s="13" t="s">
        <v>42</v>
      </c>
      <c r="AX276" s="13" t="s">
        <v>24</v>
      </c>
      <c r="AY276" s="239" t="s">
        <v>152</v>
      </c>
    </row>
    <row r="277" spans="2:65" s="1" customFormat="1" ht="22.5" customHeight="1">
      <c r="B277" s="41"/>
      <c r="C277" s="193" t="s">
        <v>378</v>
      </c>
      <c r="D277" s="193" t="s">
        <v>154</v>
      </c>
      <c r="E277" s="194" t="s">
        <v>460</v>
      </c>
      <c r="F277" s="195" t="s">
        <v>461</v>
      </c>
      <c r="G277" s="196" t="s">
        <v>219</v>
      </c>
      <c r="H277" s="197">
        <v>46.5</v>
      </c>
      <c r="I277" s="198"/>
      <c r="J277" s="199">
        <f>ROUND(I277*H277,2)</f>
        <v>0</v>
      </c>
      <c r="K277" s="195" t="s">
        <v>22</v>
      </c>
      <c r="L277" s="61"/>
      <c r="M277" s="200" t="s">
        <v>22</v>
      </c>
      <c r="N277" s="201" t="s">
        <v>49</v>
      </c>
      <c r="O277" s="42"/>
      <c r="P277" s="202">
        <f>O277*H277</f>
        <v>0</v>
      </c>
      <c r="Q277" s="202">
        <v>2.0650000000000002E-2</v>
      </c>
      <c r="R277" s="202">
        <f>Q277*H277</f>
        <v>0.96022500000000011</v>
      </c>
      <c r="S277" s="202">
        <v>0</v>
      </c>
      <c r="T277" s="203">
        <f>S277*H277</f>
        <v>0</v>
      </c>
      <c r="AR277" s="24" t="s">
        <v>159</v>
      </c>
      <c r="AT277" s="24" t="s">
        <v>154</v>
      </c>
      <c r="AU277" s="24" t="s">
        <v>87</v>
      </c>
      <c r="AY277" s="24" t="s">
        <v>152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24</v>
      </c>
      <c r="BK277" s="204">
        <f>ROUND(I277*H277,2)</f>
        <v>0</v>
      </c>
      <c r="BL277" s="24" t="s">
        <v>159</v>
      </c>
      <c r="BM277" s="24" t="s">
        <v>1474</v>
      </c>
    </row>
    <row r="278" spans="2:65" s="12" customFormat="1">
      <c r="B278" s="217"/>
      <c r="C278" s="218"/>
      <c r="D278" s="207" t="s">
        <v>161</v>
      </c>
      <c r="E278" s="219" t="s">
        <v>22</v>
      </c>
      <c r="F278" s="220" t="s">
        <v>1475</v>
      </c>
      <c r="G278" s="218"/>
      <c r="H278" s="221">
        <v>1.2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65" s="12" customFormat="1">
      <c r="B279" s="217"/>
      <c r="C279" s="218"/>
      <c r="D279" s="207" t="s">
        <v>161</v>
      </c>
      <c r="E279" s="219" t="s">
        <v>22</v>
      </c>
      <c r="F279" s="220" t="s">
        <v>1476</v>
      </c>
      <c r="G279" s="218"/>
      <c r="H279" s="221">
        <v>2.7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65" s="12" customFormat="1">
      <c r="B280" s="217"/>
      <c r="C280" s="218"/>
      <c r="D280" s="207" t="s">
        <v>161</v>
      </c>
      <c r="E280" s="219" t="s">
        <v>22</v>
      </c>
      <c r="F280" s="220" t="s">
        <v>1477</v>
      </c>
      <c r="G280" s="218"/>
      <c r="H280" s="221">
        <v>3.6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65" s="12" customFormat="1">
      <c r="B281" s="217"/>
      <c r="C281" s="218"/>
      <c r="D281" s="207" t="s">
        <v>161</v>
      </c>
      <c r="E281" s="219" t="s">
        <v>22</v>
      </c>
      <c r="F281" s="220" t="s">
        <v>1478</v>
      </c>
      <c r="G281" s="218"/>
      <c r="H281" s="221">
        <v>39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65" s="13" customFormat="1">
      <c r="B282" s="228"/>
      <c r="C282" s="229"/>
      <c r="D282" s="230" t="s">
        <v>161</v>
      </c>
      <c r="E282" s="231" t="s">
        <v>22</v>
      </c>
      <c r="F282" s="232" t="s">
        <v>171</v>
      </c>
      <c r="G282" s="229"/>
      <c r="H282" s="233">
        <v>46.5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161</v>
      </c>
      <c r="AU282" s="239" t="s">
        <v>87</v>
      </c>
      <c r="AV282" s="13" t="s">
        <v>159</v>
      </c>
      <c r="AW282" s="13" t="s">
        <v>42</v>
      </c>
      <c r="AX282" s="13" t="s">
        <v>24</v>
      </c>
      <c r="AY282" s="239" t="s">
        <v>152</v>
      </c>
    </row>
    <row r="283" spans="2:65" s="1" customFormat="1" ht="22.5" customHeight="1">
      <c r="B283" s="41"/>
      <c r="C283" s="193" t="s">
        <v>382</v>
      </c>
      <c r="D283" s="193" t="s">
        <v>154</v>
      </c>
      <c r="E283" s="194" t="s">
        <v>1479</v>
      </c>
      <c r="F283" s="195" t="s">
        <v>1480</v>
      </c>
      <c r="G283" s="196" t="s">
        <v>157</v>
      </c>
      <c r="H283" s="197">
        <v>1000.93</v>
      </c>
      <c r="I283" s="198"/>
      <c r="J283" s="199">
        <f>ROUND(I283*H283,2)</f>
        <v>0</v>
      </c>
      <c r="K283" s="195" t="s">
        <v>22</v>
      </c>
      <c r="L283" s="61"/>
      <c r="M283" s="200" t="s">
        <v>22</v>
      </c>
      <c r="N283" s="201" t="s">
        <v>49</v>
      </c>
      <c r="O283" s="42"/>
      <c r="P283" s="202">
        <f>O283*H283</f>
        <v>0</v>
      </c>
      <c r="Q283" s="202">
        <v>1.2E-4</v>
      </c>
      <c r="R283" s="202">
        <f>Q283*H283</f>
        <v>0.1201116</v>
      </c>
      <c r="S283" s="202">
        <v>0</v>
      </c>
      <c r="T283" s="203">
        <f>S283*H283</f>
        <v>0</v>
      </c>
      <c r="AR283" s="24" t="s">
        <v>159</v>
      </c>
      <c r="AT283" s="24" t="s">
        <v>154</v>
      </c>
      <c r="AU283" s="24" t="s">
        <v>87</v>
      </c>
      <c r="AY283" s="24" t="s">
        <v>152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4" t="s">
        <v>24</v>
      </c>
      <c r="BK283" s="204">
        <f>ROUND(I283*H283,2)</f>
        <v>0</v>
      </c>
      <c r="BL283" s="24" t="s">
        <v>159</v>
      </c>
      <c r="BM283" s="24" t="s">
        <v>1481</v>
      </c>
    </row>
    <row r="284" spans="2:65" s="1" customFormat="1" ht="22.5" customHeight="1">
      <c r="B284" s="41"/>
      <c r="C284" s="193" t="s">
        <v>398</v>
      </c>
      <c r="D284" s="193" t="s">
        <v>154</v>
      </c>
      <c r="E284" s="194" t="s">
        <v>464</v>
      </c>
      <c r="F284" s="195" t="s">
        <v>465</v>
      </c>
      <c r="G284" s="196" t="s">
        <v>157</v>
      </c>
      <c r="H284" s="197">
        <v>1664.1320000000001</v>
      </c>
      <c r="I284" s="198"/>
      <c r="J284" s="199">
        <f>ROUND(I284*H284,2)</f>
        <v>0</v>
      </c>
      <c r="K284" s="195" t="s">
        <v>158</v>
      </c>
      <c r="L284" s="61"/>
      <c r="M284" s="200" t="s">
        <v>22</v>
      </c>
      <c r="N284" s="201" t="s">
        <v>49</v>
      </c>
      <c r="O284" s="42"/>
      <c r="P284" s="202">
        <f>O284*H284</f>
        <v>0</v>
      </c>
      <c r="Q284" s="202">
        <v>1.2E-4</v>
      </c>
      <c r="R284" s="202">
        <f>Q284*H284</f>
        <v>0.19969584000000001</v>
      </c>
      <c r="S284" s="202">
        <v>0</v>
      </c>
      <c r="T284" s="203">
        <f>S284*H284</f>
        <v>0</v>
      </c>
      <c r="AR284" s="24" t="s">
        <v>159</v>
      </c>
      <c r="AT284" s="24" t="s">
        <v>154</v>
      </c>
      <c r="AU284" s="24" t="s">
        <v>87</v>
      </c>
      <c r="AY284" s="24" t="s">
        <v>152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159</v>
      </c>
      <c r="BM284" s="24" t="s">
        <v>1482</v>
      </c>
    </row>
    <row r="285" spans="2:65" s="12" customFormat="1">
      <c r="B285" s="217"/>
      <c r="C285" s="218"/>
      <c r="D285" s="230" t="s">
        <v>161</v>
      </c>
      <c r="E285" s="240" t="s">
        <v>22</v>
      </c>
      <c r="F285" s="241" t="s">
        <v>1483</v>
      </c>
      <c r="G285" s="218"/>
      <c r="H285" s="242">
        <v>1664.1320000000001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24</v>
      </c>
      <c r="AY285" s="227" t="s">
        <v>152</v>
      </c>
    </row>
    <row r="286" spans="2:65" s="1" customFormat="1" ht="22.5" customHeight="1">
      <c r="B286" s="41"/>
      <c r="C286" s="193" t="s">
        <v>407</v>
      </c>
      <c r="D286" s="193" t="s">
        <v>154</v>
      </c>
      <c r="E286" s="194" t="s">
        <v>468</v>
      </c>
      <c r="F286" s="195" t="s">
        <v>469</v>
      </c>
      <c r="G286" s="196" t="s">
        <v>157</v>
      </c>
      <c r="H286" s="197">
        <v>81.09</v>
      </c>
      <c r="I286" s="198"/>
      <c r="J286" s="199">
        <f>ROUND(I286*H286,2)</f>
        <v>0</v>
      </c>
      <c r="K286" s="195" t="s">
        <v>158</v>
      </c>
      <c r="L286" s="61"/>
      <c r="M286" s="200" t="s">
        <v>22</v>
      </c>
      <c r="N286" s="201" t="s">
        <v>49</v>
      </c>
      <c r="O286" s="42"/>
      <c r="P286" s="202">
        <f>O286*H286</f>
        <v>0</v>
      </c>
      <c r="Q286" s="202">
        <v>1.2E-4</v>
      </c>
      <c r="R286" s="202">
        <f>Q286*H286</f>
        <v>9.7308000000000013E-3</v>
      </c>
      <c r="S286" s="202">
        <v>0</v>
      </c>
      <c r="T286" s="203">
        <f>S286*H286</f>
        <v>0</v>
      </c>
      <c r="AR286" s="24" t="s">
        <v>159</v>
      </c>
      <c r="AT286" s="24" t="s">
        <v>154</v>
      </c>
      <c r="AU286" s="24" t="s">
        <v>87</v>
      </c>
      <c r="AY286" s="24" t="s">
        <v>152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159</v>
      </c>
      <c r="BM286" s="24" t="s">
        <v>1484</v>
      </c>
    </row>
    <row r="287" spans="2:65" s="12" customFormat="1">
      <c r="B287" s="217"/>
      <c r="C287" s="218"/>
      <c r="D287" s="207" t="s">
        <v>161</v>
      </c>
      <c r="E287" s="219" t="s">
        <v>22</v>
      </c>
      <c r="F287" s="220" t="s">
        <v>1485</v>
      </c>
      <c r="G287" s="218"/>
      <c r="H287" s="221">
        <v>73.8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65" s="11" customFormat="1">
      <c r="B288" s="205"/>
      <c r="C288" s="206"/>
      <c r="D288" s="207" t="s">
        <v>161</v>
      </c>
      <c r="E288" s="208" t="s">
        <v>22</v>
      </c>
      <c r="F288" s="209" t="s">
        <v>260</v>
      </c>
      <c r="G288" s="206"/>
      <c r="H288" s="210" t="s">
        <v>22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161</v>
      </c>
      <c r="AU288" s="216" t="s">
        <v>87</v>
      </c>
      <c r="AV288" s="11" t="s">
        <v>24</v>
      </c>
      <c r="AW288" s="11" t="s">
        <v>42</v>
      </c>
      <c r="AX288" s="11" t="s">
        <v>78</v>
      </c>
      <c r="AY288" s="216" t="s">
        <v>152</v>
      </c>
    </row>
    <row r="289" spans="2:65" s="12" customFormat="1">
      <c r="B289" s="217"/>
      <c r="C289" s="218"/>
      <c r="D289" s="207" t="s">
        <v>161</v>
      </c>
      <c r="E289" s="219" t="s">
        <v>22</v>
      </c>
      <c r="F289" s="220" t="s">
        <v>1486</v>
      </c>
      <c r="G289" s="218"/>
      <c r="H289" s="221">
        <v>1.53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65" s="12" customFormat="1">
      <c r="B290" s="217"/>
      <c r="C290" s="218"/>
      <c r="D290" s="207" t="s">
        <v>161</v>
      </c>
      <c r="E290" s="219" t="s">
        <v>22</v>
      </c>
      <c r="F290" s="220" t="s">
        <v>1487</v>
      </c>
      <c r="G290" s="218"/>
      <c r="H290" s="221">
        <v>5.76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161</v>
      </c>
      <c r="AU290" s="227" t="s">
        <v>87</v>
      </c>
      <c r="AV290" s="12" t="s">
        <v>87</v>
      </c>
      <c r="AW290" s="12" t="s">
        <v>42</v>
      </c>
      <c r="AX290" s="12" t="s">
        <v>78</v>
      </c>
      <c r="AY290" s="227" t="s">
        <v>152</v>
      </c>
    </row>
    <row r="291" spans="2:65" s="13" customFormat="1">
      <c r="B291" s="228"/>
      <c r="C291" s="229"/>
      <c r="D291" s="230" t="s">
        <v>161</v>
      </c>
      <c r="E291" s="231" t="s">
        <v>22</v>
      </c>
      <c r="F291" s="232" t="s">
        <v>171</v>
      </c>
      <c r="G291" s="229"/>
      <c r="H291" s="233">
        <v>81.09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161</v>
      </c>
      <c r="AU291" s="239" t="s">
        <v>87</v>
      </c>
      <c r="AV291" s="13" t="s">
        <v>159</v>
      </c>
      <c r="AW291" s="13" t="s">
        <v>42</v>
      </c>
      <c r="AX291" s="13" t="s">
        <v>24</v>
      </c>
      <c r="AY291" s="239" t="s">
        <v>152</v>
      </c>
    </row>
    <row r="292" spans="2:65" s="1" customFormat="1" ht="22.5" customHeight="1">
      <c r="B292" s="41"/>
      <c r="C292" s="193" t="s">
        <v>411</v>
      </c>
      <c r="D292" s="193" t="s">
        <v>154</v>
      </c>
      <c r="E292" s="194" t="s">
        <v>479</v>
      </c>
      <c r="F292" s="195" t="s">
        <v>480</v>
      </c>
      <c r="G292" s="196" t="s">
        <v>157</v>
      </c>
      <c r="H292" s="197">
        <v>453.99700000000001</v>
      </c>
      <c r="I292" s="198"/>
      <c r="J292" s="199">
        <f>ROUND(I292*H292,2)</f>
        <v>0</v>
      </c>
      <c r="K292" s="195" t="s">
        <v>158</v>
      </c>
      <c r="L292" s="61"/>
      <c r="M292" s="200" t="s">
        <v>22</v>
      </c>
      <c r="N292" s="201" t="s">
        <v>49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159</v>
      </c>
      <c r="AT292" s="24" t="s">
        <v>154</v>
      </c>
      <c r="AU292" s="24" t="s">
        <v>87</v>
      </c>
      <c r="AY292" s="24" t="s">
        <v>152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24</v>
      </c>
      <c r="BK292" s="204">
        <f>ROUND(I292*H292,2)</f>
        <v>0</v>
      </c>
      <c r="BL292" s="24" t="s">
        <v>159</v>
      </c>
      <c r="BM292" s="24" t="s">
        <v>1488</v>
      </c>
    </row>
    <row r="293" spans="2:65" s="1" customFormat="1" ht="22.5" customHeight="1">
      <c r="B293" s="41"/>
      <c r="C293" s="193" t="s">
        <v>420</v>
      </c>
      <c r="D293" s="193" t="s">
        <v>154</v>
      </c>
      <c r="E293" s="194" t="s">
        <v>1489</v>
      </c>
      <c r="F293" s="195" t="s">
        <v>1490</v>
      </c>
      <c r="G293" s="196" t="s">
        <v>174</v>
      </c>
      <c r="H293" s="197">
        <v>42.518999999999998</v>
      </c>
      <c r="I293" s="198"/>
      <c r="J293" s="199">
        <f>ROUND(I293*H293,2)</f>
        <v>0</v>
      </c>
      <c r="K293" s="195" t="s">
        <v>1491</v>
      </c>
      <c r="L293" s="61"/>
      <c r="M293" s="200" t="s">
        <v>22</v>
      </c>
      <c r="N293" s="201" t="s">
        <v>49</v>
      </c>
      <c r="O293" s="42"/>
      <c r="P293" s="202">
        <f>O293*H293</f>
        <v>0</v>
      </c>
      <c r="Q293" s="202">
        <v>1.4139999999999999</v>
      </c>
      <c r="R293" s="202">
        <f>Q293*H293</f>
        <v>60.121865999999997</v>
      </c>
      <c r="S293" s="202">
        <v>0</v>
      </c>
      <c r="T293" s="203">
        <f>S293*H293</f>
        <v>0</v>
      </c>
      <c r="AR293" s="24" t="s">
        <v>159</v>
      </c>
      <c r="AT293" s="24" t="s">
        <v>154</v>
      </c>
      <c r="AU293" s="24" t="s">
        <v>87</v>
      </c>
      <c r="AY293" s="24" t="s">
        <v>152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24</v>
      </c>
      <c r="BK293" s="204">
        <f>ROUND(I293*H293,2)</f>
        <v>0</v>
      </c>
      <c r="BL293" s="24" t="s">
        <v>159</v>
      </c>
      <c r="BM293" s="24" t="s">
        <v>1492</v>
      </c>
    </row>
    <row r="294" spans="2:65" s="11" customFormat="1">
      <c r="B294" s="205"/>
      <c r="C294" s="206"/>
      <c r="D294" s="207" t="s">
        <v>161</v>
      </c>
      <c r="E294" s="208" t="s">
        <v>22</v>
      </c>
      <c r="F294" s="209" t="s">
        <v>1493</v>
      </c>
      <c r="G294" s="206"/>
      <c r="H294" s="210" t="s">
        <v>22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161</v>
      </c>
      <c r="AU294" s="216" t="s">
        <v>87</v>
      </c>
      <c r="AV294" s="11" t="s">
        <v>24</v>
      </c>
      <c r="AW294" s="11" t="s">
        <v>42</v>
      </c>
      <c r="AX294" s="11" t="s">
        <v>78</v>
      </c>
      <c r="AY294" s="216" t="s">
        <v>152</v>
      </c>
    </row>
    <row r="295" spans="2:65" s="12" customFormat="1">
      <c r="B295" s="217"/>
      <c r="C295" s="218"/>
      <c r="D295" s="230" t="s">
        <v>161</v>
      </c>
      <c r="E295" s="240" t="s">
        <v>22</v>
      </c>
      <c r="F295" s="241" t="s">
        <v>1494</v>
      </c>
      <c r="G295" s="218"/>
      <c r="H295" s="242">
        <v>42.518999999999998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161</v>
      </c>
      <c r="AU295" s="227" t="s">
        <v>87</v>
      </c>
      <c r="AV295" s="12" t="s">
        <v>87</v>
      </c>
      <c r="AW295" s="12" t="s">
        <v>42</v>
      </c>
      <c r="AX295" s="12" t="s">
        <v>24</v>
      </c>
      <c r="AY295" s="227" t="s">
        <v>152</v>
      </c>
    </row>
    <row r="296" spans="2:65" s="1" customFormat="1" ht="22.5" customHeight="1">
      <c r="B296" s="41"/>
      <c r="C296" s="193" t="s">
        <v>424</v>
      </c>
      <c r="D296" s="193" t="s">
        <v>154</v>
      </c>
      <c r="E296" s="194" t="s">
        <v>1495</v>
      </c>
      <c r="F296" s="195" t="s">
        <v>1496</v>
      </c>
      <c r="G296" s="196" t="s">
        <v>157</v>
      </c>
      <c r="H296" s="197">
        <v>303.70800000000003</v>
      </c>
      <c r="I296" s="198"/>
      <c r="J296" s="199">
        <f>ROUND(I296*H296,2)</f>
        <v>0</v>
      </c>
      <c r="K296" s="195" t="s">
        <v>1491</v>
      </c>
      <c r="L296" s="61"/>
      <c r="M296" s="200" t="s">
        <v>22</v>
      </c>
      <c r="N296" s="201" t="s">
        <v>49</v>
      </c>
      <c r="O296" s="42"/>
      <c r="P296" s="202">
        <f>O296*H296</f>
        <v>0</v>
      </c>
      <c r="Q296" s="202">
        <v>6.7019999999999996E-2</v>
      </c>
      <c r="R296" s="202">
        <f>Q296*H296</f>
        <v>20.35451016</v>
      </c>
      <c r="S296" s="202">
        <v>0</v>
      </c>
      <c r="T296" s="203">
        <f>S296*H296</f>
        <v>0</v>
      </c>
      <c r="AR296" s="24" t="s">
        <v>159</v>
      </c>
      <c r="AT296" s="24" t="s">
        <v>154</v>
      </c>
      <c r="AU296" s="24" t="s">
        <v>87</v>
      </c>
      <c r="AY296" s="24" t="s">
        <v>152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24</v>
      </c>
      <c r="BK296" s="204">
        <f>ROUND(I296*H296,2)</f>
        <v>0</v>
      </c>
      <c r="BL296" s="24" t="s">
        <v>159</v>
      </c>
      <c r="BM296" s="24" t="s">
        <v>1497</v>
      </c>
    </row>
    <row r="297" spans="2:65" s="11" customFormat="1">
      <c r="B297" s="205"/>
      <c r="C297" s="206"/>
      <c r="D297" s="207" t="s">
        <v>161</v>
      </c>
      <c r="E297" s="208" t="s">
        <v>22</v>
      </c>
      <c r="F297" s="209" t="s">
        <v>1498</v>
      </c>
      <c r="G297" s="206"/>
      <c r="H297" s="210" t="s">
        <v>22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161</v>
      </c>
      <c r="AU297" s="216" t="s">
        <v>87</v>
      </c>
      <c r="AV297" s="11" t="s">
        <v>24</v>
      </c>
      <c r="AW297" s="11" t="s">
        <v>42</v>
      </c>
      <c r="AX297" s="11" t="s">
        <v>78</v>
      </c>
      <c r="AY297" s="216" t="s">
        <v>152</v>
      </c>
    </row>
    <row r="298" spans="2:65" s="12" customFormat="1">
      <c r="B298" s="217"/>
      <c r="C298" s="218"/>
      <c r="D298" s="230" t="s">
        <v>161</v>
      </c>
      <c r="E298" s="240" t="s">
        <v>22</v>
      </c>
      <c r="F298" s="241" t="s">
        <v>1499</v>
      </c>
      <c r="G298" s="218"/>
      <c r="H298" s="242">
        <v>303.70800000000003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161</v>
      </c>
      <c r="AU298" s="227" t="s">
        <v>87</v>
      </c>
      <c r="AV298" s="12" t="s">
        <v>87</v>
      </c>
      <c r="AW298" s="12" t="s">
        <v>42</v>
      </c>
      <c r="AX298" s="12" t="s">
        <v>24</v>
      </c>
      <c r="AY298" s="227" t="s">
        <v>152</v>
      </c>
    </row>
    <row r="299" spans="2:65" s="1" customFormat="1" ht="22.5" customHeight="1">
      <c r="B299" s="41"/>
      <c r="C299" s="193" t="s">
        <v>429</v>
      </c>
      <c r="D299" s="193" t="s">
        <v>154</v>
      </c>
      <c r="E299" s="194" t="s">
        <v>489</v>
      </c>
      <c r="F299" s="195" t="s">
        <v>490</v>
      </c>
      <c r="G299" s="196" t="s">
        <v>157</v>
      </c>
      <c r="H299" s="197">
        <v>2.5</v>
      </c>
      <c r="I299" s="198"/>
      <c r="J299" s="199">
        <f>ROUND(I299*H299,2)</f>
        <v>0</v>
      </c>
      <c r="K299" s="195" t="s">
        <v>158</v>
      </c>
      <c r="L299" s="61"/>
      <c r="M299" s="200" t="s">
        <v>22</v>
      </c>
      <c r="N299" s="201" t="s">
        <v>49</v>
      </c>
      <c r="O299" s="42"/>
      <c r="P299" s="202">
        <f>O299*H299</f>
        <v>0</v>
      </c>
      <c r="Q299" s="202">
        <v>9.3359999999999999E-2</v>
      </c>
      <c r="R299" s="202">
        <f>Q299*H299</f>
        <v>0.2334</v>
      </c>
      <c r="S299" s="202">
        <v>0</v>
      </c>
      <c r="T299" s="203">
        <f>S299*H299</f>
        <v>0</v>
      </c>
      <c r="AR299" s="24" t="s">
        <v>159</v>
      </c>
      <c r="AT299" s="24" t="s">
        <v>154</v>
      </c>
      <c r="AU299" s="24" t="s">
        <v>87</v>
      </c>
      <c r="AY299" s="24" t="s">
        <v>152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24</v>
      </c>
      <c r="BK299" s="204">
        <f>ROUND(I299*H299,2)</f>
        <v>0</v>
      </c>
      <c r="BL299" s="24" t="s">
        <v>159</v>
      </c>
      <c r="BM299" s="24" t="s">
        <v>1500</v>
      </c>
    </row>
    <row r="300" spans="2:65" s="1" customFormat="1" ht="22.5" customHeight="1">
      <c r="B300" s="41"/>
      <c r="C300" s="193" t="s">
        <v>446</v>
      </c>
      <c r="D300" s="193" t="s">
        <v>154</v>
      </c>
      <c r="E300" s="194" t="s">
        <v>1501</v>
      </c>
      <c r="F300" s="195" t="s">
        <v>1502</v>
      </c>
      <c r="G300" s="196" t="s">
        <v>157</v>
      </c>
      <c r="H300" s="197">
        <v>7.2</v>
      </c>
      <c r="I300" s="198"/>
      <c r="J300" s="199">
        <f>ROUND(I300*H300,2)</f>
        <v>0</v>
      </c>
      <c r="K300" s="195" t="s">
        <v>158</v>
      </c>
      <c r="L300" s="61"/>
      <c r="M300" s="200" t="s">
        <v>22</v>
      </c>
      <c r="N300" s="201" t="s">
        <v>49</v>
      </c>
      <c r="O300" s="42"/>
      <c r="P300" s="202">
        <f>O300*H300</f>
        <v>0</v>
      </c>
      <c r="Q300" s="202">
        <v>8.9359999999999995E-2</v>
      </c>
      <c r="R300" s="202">
        <f>Q300*H300</f>
        <v>0.64339199999999996</v>
      </c>
      <c r="S300" s="202">
        <v>0</v>
      </c>
      <c r="T300" s="203">
        <f>S300*H300</f>
        <v>0</v>
      </c>
      <c r="AR300" s="24" t="s">
        <v>159</v>
      </c>
      <c r="AT300" s="24" t="s">
        <v>154</v>
      </c>
      <c r="AU300" s="24" t="s">
        <v>87</v>
      </c>
      <c r="AY300" s="24" t="s">
        <v>152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159</v>
      </c>
      <c r="BM300" s="24" t="s">
        <v>1503</v>
      </c>
    </row>
    <row r="301" spans="2:65" s="1" customFormat="1" ht="22.5" customHeight="1">
      <c r="B301" s="41"/>
      <c r="C301" s="193" t="s">
        <v>459</v>
      </c>
      <c r="D301" s="193" t="s">
        <v>154</v>
      </c>
      <c r="E301" s="194" t="s">
        <v>493</v>
      </c>
      <c r="F301" s="195" t="s">
        <v>494</v>
      </c>
      <c r="G301" s="196" t="s">
        <v>157</v>
      </c>
      <c r="H301" s="197">
        <v>8.9600000000000009</v>
      </c>
      <c r="I301" s="198"/>
      <c r="J301" s="199">
        <f>ROUND(I301*H301,2)</f>
        <v>0</v>
      </c>
      <c r="K301" s="195" t="s">
        <v>158</v>
      </c>
      <c r="L301" s="61"/>
      <c r="M301" s="200" t="s">
        <v>22</v>
      </c>
      <c r="N301" s="201" t="s">
        <v>49</v>
      </c>
      <c r="O301" s="42"/>
      <c r="P301" s="202">
        <f>O301*H301</f>
        <v>0</v>
      </c>
      <c r="Q301" s="202">
        <v>0.27560000000000001</v>
      </c>
      <c r="R301" s="202">
        <f>Q301*H301</f>
        <v>2.4693760000000005</v>
      </c>
      <c r="S301" s="202">
        <v>0</v>
      </c>
      <c r="T301" s="203">
        <f>S301*H301</f>
        <v>0</v>
      </c>
      <c r="AR301" s="24" t="s">
        <v>159</v>
      </c>
      <c r="AT301" s="24" t="s">
        <v>154</v>
      </c>
      <c r="AU301" s="24" t="s">
        <v>87</v>
      </c>
      <c r="AY301" s="24" t="s">
        <v>152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24" t="s">
        <v>24</v>
      </c>
      <c r="BK301" s="204">
        <f>ROUND(I301*H301,2)</f>
        <v>0</v>
      </c>
      <c r="BL301" s="24" t="s">
        <v>159</v>
      </c>
      <c r="BM301" s="24" t="s">
        <v>1504</v>
      </c>
    </row>
    <row r="302" spans="2:65" s="11" customFormat="1">
      <c r="B302" s="205"/>
      <c r="C302" s="206"/>
      <c r="D302" s="207" t="s">
        <v>161</v>
      </c>
      <c r="E302" s="208" t="s">
        <v>22</v>
      </c>
      <c r="F302" s="209" t="s">
        <v>1505</v>
      </c>
      <c r="G302" s="206"/>
      <c r="H302" s="210" t="s">
        <v>22</v>
      </c>
      <c r="I302" s="211"/>
      <c r="J302" s="206"/>
      <c r="K302" s="206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161</v>
      </c>
      <c r="AU302" s="216" t="s">
        <v>87</v>
      </c>
      <c r="AV302" s="11" t="s">
        <v>24</v>
      </c>
      <c r="AW302" s="11" t="s">
        <v>42</v>
      </c>
      <c r="AX302" s="11" t="s">
        <v>78</v>
      </c>
      <c r="AY302" s="216" t="s">
        <v>152</v>
      </c>
    </row>
    <row r="303" spans="2:65" s="12" customFormat="1">
      <c r="B303" s="217"/>
      <c r="C303" s="218"/>
      <c r="D303" s="230" t="s">
        <v>161</v>
      </c>
      <c r="E303" s="240" t="s">
        <v>22</v>
      </c>
      <c r="F303" s="241" t="s">
        <v>1506</v>
      </c>
      <c r="G303" s="218"/>
      <c r="H303" s="242">
        <v>8.9600000000000009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24</v>
      </c>
      <c r="AY303" s="227" t="s">
        <v>152</v>
      </c>
    </row>
    <row r="304" spans="2:65" s="1" customFormat="1" ht="22.5" customHeight="1">
      <c r="B304" s="41"/>
      <c r="C304" s="193" t="s">
        <v>463</v>
      </c>
      <c r="D304" s="193" t="s">
        <v>154</v>
      </c>
      <c r="E304" s="194" t="s">
        <v>1507</v>
      </c>
      <c r="F304" s="195" t="s">
        <v>1508</v>
      </c>
      <c r="G304" s="196" t="s">
        <v>157</v>
      </c>
      <c r="H304" s="197">
        <v>7.2</v>
      </c>
      <c r="I304" s="198"/>
      <c r="J304" s="199">
        <f>ROUND(I304*H304,2)</f>
        <v>0</v>
      </c>
      <c r="K304" s="195" t="s">
        <v>158</v>
      </c>
      <c r="L304" s="61"/>
      <c r="M304" s="200" t="s">
        <v>22</v>
      </c>
      <c r="N304" s="201" t="s">
        <v>49</v>
      </c>
      <c r="O304" s="42"/>
      <c r="P304" s="202">
        <f>O304*H304</f>
        <v>0</v>
      </c>
      <c r="Q304" s="202">
        <v>2.9999999999999997E-4</v>
      </c>
      <c r="R304" s="202">
        <f>Q304*H304</f>
        <v>2.16E-3</v>
      </c>
      <c r="S304" s="202">
        <v>0</v>
      </c>
      <c r="T304" s="203">
        <f>S304*H304</f>
        <v>0</v>
      </c>
      <c r="AR304" s="24" t="s">
        <v>285</v>
      </c>
      <c r="AT304" s="24" t="s">
        <v>154</v>
      </c>
      <c r="AU304" s="24" t="s">
        <v>87</v>
      </c>
      <c r="AY304" s="24" t="s">
        <v>152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24" t="s">
        <v>24</v>
      </c>
      <c r="BK304" s="204">
        <f>ROUND(I304*H304,2)</f>
        <v>0</v>
      </c>
      <c r="BL304" s="24" t="s">
        <v>285</v>
      </c>
      <c r="BM304" s="24" t="s">
        <v>1509</v>
      </c>
    </row>
    <row r="305" spans="2:65" s="10" customFormat="1" ht="29.85" customHeight="1">
      <c r="B305" s="176"/>
      <c r="C305" s="177"/>
      <c r="D305" s="190" t="s">
        <v>77</v>
      </c>
      <c r="E305" s="191" t="s">
        <v>212</v>
      </c>
      <c r="F305" s="191" t="s">
        <v>518</v>
      </c>
      <c r="G305" s="177"/>
      <c r="H305" s="177"/>
      <c r="I305" s="180"/>
      <c r="J305" s="192">
        <f>BK305</f>
        <v>0</v>
      </c>
      <c r="K305" s="177"/>
      <c r="L305" s="182"/>
      <c r="M305" s="183"/>
      <c r="N305" s="184"/>
      <c r="O305" s="184"/>
      <c r="P305" s="185">
        <f>SUM(P306:P390)</f>
        <v>0</v>
      </c>
      <c r="Q305" s="184"/>
      <c r="R305" s="185">
        <f>SUM(R306:R390)</f>
        <v>1.1875502000000002</v>
      </c>
      <c r="S305" s="184"/>
      <c r="T305" s="186">
        <f>SUM(T306:T390)</f>
        <v>85.123290000000026</v>
      </c>
      <c r="AR305" s="187" t="s">
        <v>24</v>
      </c>
      <c r="AT305" s="188" t="s">
        <v>77</v>
      </c>
      <c r="AU305" s="188" t="s">
        <v>24</v>
      </c>
      <c r="AY305" s="187" t="s">
        <v>152</v>
      </c>
      <c r="BK305" s="189">
        <f>SUM(BK306:BK390)</f>
        <v>0</v>
      </c>
    </row>
    <row r="306" spans="2:65" s="1" customFormat="1" ht="31.5" customHeight="1">
      <c r="B306" s="41"/>
      <c r="C306" s="193" t="s">
        <v>467</v>
      </c>
      <c r="D306" s="193" t="s">
        <v>154</v>
      </c>
      <c r="E306" s="194" t="s">
        <v>520</v>
      </c>
      <c r="F306" s="195" t="s">
        <v>521</v>
      </c>
      <c r="G306" s="196" t="s">
        <v>219</v>
      </c>
      <c r="H306" s="197">
        <v>32.22</v>
      </c>
      <c r="I306" s="198"/>
      <c r="J306" s="199">
        <f>ROUND(I306*H306,2)</f>
        <v>0</v>
      </c>
      <c r="K306" s="195" t="s">
        <v>158</v>
      </c>
      <c r="L306" s="61"/>
      <c r="M306" s="200" t="s">
        <v>22</v>
      </c>
      <c r="N306" s="201" t="s">
        <v>49</v>
      </c>
      <c r="O306" s="42"/>
      <c r="P306" s="202">
        <f>O306*H306</f>
        <v>0</v>
      </c>
      <c r="Q306" s="202">
        <v>3.0000000000000001E-5</v>
      </c>
      <c r="R306" s="202">
        <f>Q306*H306</f>
        <v>9.6659999999999997E-4</v>
      </c>
      <c r="S306" s="202">
        <v>0</v>
      </c>
      <c r="T306" s="203">
        <f>S306*H306</f>
        <v>0</v>
      </c>
      <c r="AR306" s="24" t="s">
        <v>159</v>
      </c>
      <c r="AT306" s="24" t="s">
        <v>154</v>
      </c>
      <c r="AU306" s="24" t="s">
        <v>87</v>
      </c>
      <c r="AY306" s="24" t="s">
        <v>152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24</v>
      </c>
      <c r="BK306" s="204">
        <f>ROUND(I306*H306,2)</f>
        <v>0</v>
      </c>
      <c r="BL306" s="24" t="s">
        <v>159</v>
      </c>
      <c r="BM306" s="24" t="s">
        <v>1510</v>
      </c>
    </row>
    <row r="307" spans="2:65" s="12" customFormat="1">
      <c r="B307" s="217"/>
      <c r="C307" s="218"/>
      <c r="D307" s="230" t="s">
        <v>161</v>
      </c>
      <c r="E307" s="240" t="s">
        <v>22</v>
      </c>
      <c r="F307" s="241" t="s">
        <v>1511</v>
      </c>
      <c r="G307" s="218"/>
      <c r="H307" s="242">
        <v>32.22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24</v>
      </c>
      <c r="AY307" s="227" t="s">
        <v>152</v>
      </c>
    </row>
    <row r="308" spans="2:65" s="1" customFormat="1" ht="22.5" customHeight="1">
      <c r="B308" s="41"/>
      <c r="C308" s="257" t="s">
        <v>478</v>
      </c>
      <c r="D308" s="257" t="s">
        <v>293</v>
      </c>
      <c r="E308" s="258" t="s">
        <v>529</v>
      </c>
      <c r="F308" s="259" t="s">
        <v>530</v>
      </c>
      <c r="G308" s="260" t="s">
        <v>219</v>
      </c>
      <c r="H308" s="261">
        <v>32.22</v>
      </c>
      <c r="I308" s="262"/>
      <c r="J308" s="263">
        <f>ROUND(I308*H308,2)</f>
        <v>0</v>
      </c>
      <c r="K308" s="259" t="s">
        <v>158</v>
      </c>
      <c r="L308" s="264"/>
      <c r="M308" s="265" t="s">
        <v>22</v>
      </c>
      <c r="N308" s="266" t="s">
        <v>49</v>
      </c>
      <c r="O308" s="42"/>
      <c r="P308" s="202">
        <f>O308*H308</f>
        <v>0</v>
      </c>
      <c r="Q308" s="202">
        <v>5.0000000000000001E-4</v>
      </c>
      <c r="R308" s="202">
        <f>Q308*H308</f>
        <v>1.6109999999999999E-2</v>
      </c>
      <c r="S308" s="202">
        <v>0</v>
      </c>
      <c r="T308" s="203">
        <f>S308*H308</f>
        <v>0</v>
      </c>
      <c r="AR308" s="24" t="s">
        <v>204</v>
      </c>
      <c r="AT308" s="24" t="s">
        <v>293</v>
      </c>
      <c r="AU308" s="24" t="s">
        <v>87</v>
      </c>
      <c r="AY308" s="24" t="s">
        <v>152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24" t="s">
        <v>24</v>
      </c>
      <c r="BK308" s="204">
        <f>ROUND(I308*H308,2)</f>
        <v>0</v>
      </c>
      <c r="BL308" s="24" t="s">
        <v>159</v>
      </c>
      <c r="BM308" s="24" t="s">
        <v>1512</v>
      </c>
    </row>
    <row r="309" spans="2:65" s="1" customFormat="1" ht="31.5" customHeight="1">
      <c r="B309" s="41"/>
      <c r="C309" s="193" t="s">
        <v>482</v>
      </c>
      <c r="D309" s="193" t="s">
        <v>154</v>
      </c>
      <c r="E309" s="194" t="s">
        <v>533</v>
      </c>
      <c r="F309" s="195" t="s">
        <v>534</v>
      </c>
      <c r="G309" s="196" t="s">
        <v>157</v>
      </c>
      <c r="H309" s="197">
        <v>566.13199999999995</v>
      </c>
      <c r="I309" s="198"/>
      <c r="J309" s="199">
        <f>ROUND(I309*H309,2)</f>
        <v>0</v>
      </c>
      <c r="K309" s="195" t="s">
        <v>158</v>
      </c>
      <c r="L309" s="61"/>
      <c r="M309" s="200" t="s">
        <v>22</v>
      </c>
      <c r="N309" s="201" t="s">
        <v>49</v>
      </c>
      <c r="O309" s="42"/>
      <c r="P309" s="202">
        <f>O309*H309</f>
        <v>0</v>
      </c>
      <c r="Q309" s="202">
        <v>0</v>
      </c>
      <c r="R309" s="202">
        <f>Q309*H309</f>
        <v>0</v>
      </c>
      <c r="S309" s="202">
        <v>0</v>
      </c>
      <c r="T309" s="203">
        <f>S309*H309</f>
        <v>0</v>
      </c>
      <c r="AR309" s="24" t="s">
        <v>159</v>
      </c>
      <c r="AT309" s="24" t="s">
        <v>154</v>
      </c>
      <c r="AU309" s="24" t="s">
        <v>87</v>
      </c>
      <c r="AY309" s="24" t="s">
        <v>152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24</v>
      </c>
      <c r="BK309" s="204">
        <f>ROUND(I309*H309,2)</f>
        <v>0</v>
      </c>
      <c r="BL309" s="24" t="s">
        <v>159</v>
      </c>
      <c r="BM309" s="24" t="s">
        <v>1513</v>
      </c>
    </row>
    <row r="310" spans="2:65" s="11" customFormat="1">
      <c r="B310" s="205"/>
      <c r="C310" s="206"/>
      <c r="D310" s="207" t="s">
        <v>161</v>
      </c>
      <c r="E310" s="208" t="s">
        <v>22</v>
      </c>
      <c r="F310" s="209" t="s">
        <v>1404</v>
      </c>
      <c r="G310" s="206"/>
      <c r="H310" s="210" t="s">
        <v>22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161</v>
      </c>
      <c r="AU310" s="216" t="s">
        <v>87</v>
      </c>
      <c r="AV310" s="11" t="s">
        <v>24</v>
      </c>
      <c r="AW310" s="11" t="s">
        <v>42</v>
      </c>
      <c r="AX310" s="11" t="s">
        <v>78</v>
      </c>
      <c r="AY310" s="216" t="s">
        <v>152</v>
      </c>
    </row>
    <row r="311" spans="2:65" s="12" customFormat="1">
      <c r="B311" s="217"/>
      <c r="C311" s="218"/>
      <c r="D311" s="207" t="s">
        <v>161</v>
      </c>
      <c r="E311" s="219" t="s">
        <v>22</v>
      </c>
      <c r="F311" s="220" t="s">
        <v>1514</v>
      </c>
      <c r="G311" s="218"/>
      <c r="H311" s="221">
        <v>151.80000000000001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161</v>
      </c>
      <c r="AU311" s="227" t="s">
        <v>87</v>
      </c>
      <c r="AV311" s="12" t="s">
        <v>87</v>
      </c>
      <c r="AW311" s="12" t="s">
        <v>42</v>
      </c>
      <c r="AX311" s="12" t="s">
        <v>78</v>
      </c>
      <c r="AY311" s="227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1515</v>
      </c>
      <c r="G312" s="218"/>
      <c r="H312" s="221">
        <v>299.2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2" customFormat="1">
      <c r="B313" s="217"/>
      <c r="C313" s="218"/>
      <c r="D313" s="207" t="s">
        <v>161</v>
      </c>
      <c r="E313" s="219" t="s">
        <v>22</v>
      </c>
      <c r="F313" s="220" t="s">
        <v>1413</v>
      </c>
      <c r="G313" s="218"/>
      <c r="H313" s="221">
        <v>-36.667999999999999</v>
      </c>
      <c r="I313" s="222"/>
      <c r="J313" s="218"/>
      <c r="K313" s="218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161</v>
      </c>
      <c r="AU313" s="227" t="s">
        <v>87</v>
      </c>
      <c r="AV313" s="12" t="s">
        <v>87</v>
      </c>
      <c r="AW313" s="12" t="s">
        <v>42</v>
      </c>
      <c r="AX313" s="12" t="s">
        <v>78</v>
      </c>
      <c r="AY313" s="227" t="s">
        <v>152</v>
      </c>
    </row>
    <row r="314" spans="2:65" s="12" customFormat="1">
      <c r="B314" s="217"/>
      <c r="C314" s="218"/>
      <c r="D314" s="207" t="s">
        <v>161</v>
      </c>
      <c r="E314" s="219" t="s">
        <v>22</v>
      </c>
      <c r="F314" s="220" t="s">
        <v>1514</v>
      </c>
      <c r="G314" s="218"/>
      <c r="H314" s="221">
        <v>151.80000000000001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161</v>
      </c>
      <c r="AU314" s="227" t="s">
        <v>87</v>
      </c>
      <c r="AV314" s="12" t="s">
        <v>87</v>
      </c>
      <c r="AW314" s="12" t="s">
        <v>42</v>
      </c>
      <c r="AX314" s="12" t="s">
        <v>78</v>
      </c>
      <c r="AY314" s="227" t="s">
        <v>152</v>
      </c>
    </row>
    <row r="315" spans="2:65" s="13" customFormat="1">
      <c r="B315" s="228"/>
      <c r="C315" s="229"/>
      <c r="D315" s="230" t="s">
        <v>161</v>
      </c>
      <c r="E315" s="231" t="s">
        <v>22</v>
      </c>
      <c r="F315" s="232" t="s">
        <v>171</v>
      </c>
      <c r="G315" s="229"/>
      <c r="H315" s="233">
        <v>566.13199999999995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161</v>
      </c>
      <c r="AU315" s="239" t="s">
        <v>87</v>
      </c>
      <c r="AV315" s="13" t="s">
        <v>159</v>
      </c>
      <c r="AW315" s="13" t="s">
        <v>42</v>
      </c>
      <c r="AX315" s="13" t="s">
        <v>24</v>
      </c>
      <c r="AY315" s="239" t="s">
        <v>152</v>
      </c>
    </row>
    <row r="316" spans="2:65" s="1" customFormat="1" ht="31.5" customHeight="1">
      <c r="B316" s="41"/>
      <c r="C316" s="193" t="s">
        <v>488</v>
      </c>
      <c r="D316" s="193" t="s">
        <v>154</v>
      </c>
      <c r="E316" s="194" t="s">
        <v>1516</v>
      </c>
      <c r="F316" s="195" t="s">
        <v>1517</v>
      </c>
      <c r="G316" s="196" t="s">
        <v>157</v>
      </c>
      <c r="H316" s="197">
        <v>1098</v>
      </c>
      <c r="I316" s="198"/>
      <c r="J316" s="199">
        <f>ROUND(I316*H316,2)</f>
        <v>0</v>
      </c>
      <c r="K316" s="195" t="s">
        <v>158</v>
      </c>
      <c r="L316" s="61"/>
      <c r="M316" s="200" t="s">
        <v>22</v>
      </c>
      <c r="N316" s="201" t="s">
        <v>49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159</v>
      </c>
      <c r="AT316" s="24" t="s">
        <v>154</v>
      </c>
      <c r="AU316" s="24" t="s">
        <v>87</v>
      </c>
      <c r="AY316" s="24" t="s">
        <v>152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159</v>
      </c>
      <c r="BM316" s="24" t="s">
        <v>1518</v>
      </c>
    </row>
    <row r="317" spans="2:65" s="1" customFormat="1" ht="31.5" customHeight="1">
      <c r="B317" s="41"/>
      <c r="C317" s="193" t="s">
        <v>492</v>
      </c>
      <c r="D317" s="193" t="s">
        <v>154</v>
      </c>
      <c r="E317" s="194" t="s">
        <v>543</v>
      </c>
      <c r="F317" s="195" t="s">
        <v>544</v>
      </c>
      <c r="G317" s="196" t="s">
        <v>157</v>
      </c>
      <c r="H317" s="197">
        <v>33967.919999999998</v>
      </c>
      <c r="I317" s="198"/>
      <c r="J317" s="199">
        <f>ROUND(I317*H317,2)</f>
        <v>0</v>
      </c>
      <c r="K317" s="195" t="s">
        <v>158</v>
      </c>
      <c r="L317" s="61"/>
      <c r="M317" s="200" t="s">
        <v>22</v>
      </c>
      <c r="N317" s="201" t="s">
        <v>49</v>
      </c>
      <c r="O317" s="4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AR317" s="24" t="s">
        <v>159</v>
      </c>
      <c r="AT317" s="24" t="s">
        <v>154</v>
      </c>
      <c r="AU317" s="24" t="s">
        <v>87</v>
      </c>
      <c r="AY317" s="24" t="s">
        <v>152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24</v>
      </c>
      <c r="BK317" s="204">
        <f>ROUND(I317*H317,2)</f>
        <v>0</v>
      </c>
      <c r="BL317" s="24" t="s">
        <v>159</v>
      </c>
      <c r="BM317" s="24" t="s">
        <v>1519</v>
      </c>
    </row>
    <row r="318" spans="2:65" s="12" customFormat="1">
      <c r="B318" s="217"/>
      <c r="C318" s="218"/>
      <c r="D318" s="230" t="s">
        <v>161</v>
      </c>
      <c r="E318" s="240" t="s">
        <v>22</v>
      </c>
      <c r="F318" s="241" t="s">
        <v>1520</v>
      </c>
      <c r="G318" s="218"/>
      <c r="H318" s="242">
        <v>33967.919999999998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24</v>
      </c>
      <c r="AY318" s="227" t="s">
        <v>152</v>
      </c>
    </row>
    <row r="319" spans="2:65" s="1" customFormat="1" ht="31.5" customHeight="1">
      <c r="B319" s="41"/>
      <c r="C319" s="193" t="s">
        <v>502</v>
      </c>
      <c r="D319" s="193" t="s">
        <v>154</v>
      </c>
      <c r="E319" s="194" t="s">
        <v>1521</v>
      </c>
      <c r="F319" s="195" t="s">
        <v>1522</v>
      </c>
      <c r="G319" s="196" t="s">
        <v>157</v>
      </c>
      <c r="H319" s="197">
        <v>30027.9</v>
      </c>
      <c r="I319" s="198"/>
      <c r="J319" s="199">
        <f>ROUND(I319*H319,2)</f>
        <v>0</v>
      </c>
      <c r="K319" s="195" t="s">
        <v>158</v>
      </c>
      <c r="L319" s="61"/>
      <c r="M319" s="200" t="s">
        <v>22</v>
      </c>
      <c r="N319" s="201" t="s">
        <v>49</v>
      </c>
      <c r="O319" s="4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AR319" s="24" t="s">
        <v>159</v>
      </c>
      <c r="AT319" s="24" t="s">
        <v>154</v>
      </c>
      <c r="AU319" s="24" t="s">
        <v>87</v>
      </c>
      <c r="AY319" s="24" t="s">
        <v>152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24</v>
      </c>
      <c r="BK319" s="204">
        <f>ROUND(I319*H319,2)</f>
        <v>0</v>
      </c>
      <c r="BL319" s="24" t="s">
        <v>159</v>
      </c>
      <c r="BM319" s="24" t="s">
        <v>1523</v>
      </c>
    </row>
    <row r="320" spans="2:65" s="12" customFormat="1">
      <c r="B320" s="217"/>
      <c r="C320" s="218"/>
      <c r="D320" s="230" t="s">
        <v>161</v>
      </c>
      <c r="E320" s="240" t="s">
        <v>22</v>
      </c>
      <c r="F320" s="241" t="s">
        <v>1524</v>
      </c>
      <c r="G320" s="218"/>
      <c r="H320" s="242">
        <v>30027.9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24</v>
      </c>
      <c r="AY320" s="227" t="s">
        <v>152</v>
      </c>
    </row>
    <row r="321" spans="2:65" s="1" customFormat="1" ht="31.5" customHeight="1">
      <c r="B321" s="41"/>
      <c r="C321" s="193" t="s">
        <v>510</v>
      </c>
      <c r="D321" s="193" t="s">
        <v>154</v>
      </c>
      <c r="E321" s="194" t="s">
        <v>548</v>
      </c>
      <c r="F321" s="195" t="s">
        <v>549</v>
      </c>
      <c r="G321" s="196" t="s">
        <v>157</v>
      </c>
      <c r="H321" s="197">
        <v>566.13199999999995</v>
      </c>
      <c r="I321" s="198"/>
      <c r="J321" s="199">
        <f>ROUND(I321*H321,2)</f>
        <v>0</v>
      </c>
      <c r="K321" s="195" t="s">
        <v>158</v>
      </c>
      <c r="L321" s="61"/>
      <c r="M321" s="200" t="s">
        <v>22</v>
      </c>
      <c r="N321" s="201" t="s">
        <v>49</v>
      </c>
      <c r="O321" s="42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AR321" s="24" t="s">
        <v>159</v>
      </c>
      <c r="AT321" s="24" t="s">
        <v>154</v>
      </c>
      <c r="AU321" s="24" t="s">
        <v>87</v>
      </c>
      <c r="AY321" s="24" t="s">
        <v>152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24</v>
      </c>
      <c r="BK321" s="204">
        <f>ROUND(I321*H321,2)</f>
        <v>0</v>
      </c>
      <c r="BL321" s="24" t="s">
        <v>159</v>
      </c>
      <c r="BM321" s="24" t="s">
        <v>1525</v>
      </c>
    </row>
    <row r="322" spans="2:65" s="1" customFormat="1" ht="31.5" customHeight="1">
      <c r="B322" s="41"/>
      <c r="C322" s="193" t="s">
        <v>514</v>
      </c>
      <c r="D322" s="193" t="s">
        <v>154</v>
      </c>
      <c r="E322" s="194" t="s">
        <v>1526</v>
      </c>
      <c r="F322" s="195" t="s">
        <v>1527</v>
      </c>
      <c r="G322" s="196" t="s">
        <v>157</v>
      </c>
      <c r="H322" s="197">
        <v>1098</v>
      </c>
      <c r="I322" s="198"/>
      <c r="J322" s="199">
        <f>ROUND(I322*H322,2)</f>
        <v>0</v>
      </c>
      <c r="K322" s="195" t="s">
        <v>158</v>
      </c>
      <c r="L322" s="61"/>
      <c r="M322" s="200" t="s">
        <v>22</v>
      </c>
      <c r="N322" s="201" t="s">
        <v>49</v>
      </c>
      <c r="O322" s="42"/>
      <c r="P322" s="202">
        <f>O322*H322</f>
        <v>0</v>
      </c>
      <c r="Q322" s="202">
        <v>0</v>
      </c>
      <c r="R322" s="202">
        <f>Q322*H322</f>
        <v>0</v>
      </c>
      <c r="S322" s="202">
        <v>0</v>
      </c>
      <c r="T322" s="203">
        <f>S322*H322</f>
        <v>0</v>
      </c>
      <c r="AR322" s="24" t="s">
        <v>159</v>
      </c>
      <c r="AT322" s="24" t="s">
        <v>154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1528</v>
      </c>
    </row>
    <row r="323" spans="2:65" s="1" customFormat="1" ht="31.5" customHeight="1">
      <c r="B323" s="41"/>
      <c r="C323" s="193" t="s">
        <v>519</v>
      </c>
      <c r="D323" s="193" t="s">
        <v>154</v>
      </c>
      <c r="E323" s="194" t="s">
        <v>1529</v>
      </c>
      <c r="F323" s="195" t="s">
        <v>1530</v>
      </c>
      <c r="G323" s="196" t="s">
        <v>174</v>
      </c>
      <c r="H323" s="197">
        <v>14400</v>
      </c>
      <c r="I323" s="198"/>
      <c r="J323" s="199">
        <f>ROUND(I323*H323,2)</f>
        <v>0</v>
      </c>
      <c r="K323" s="195" t="s">
        <v>158</v>
      </c>
      <c r="L323" s="61"/>
      <c r="M323" s="200" t="s">
        <v>22</v>
      </c>
      <c r="N323" s="201" t="s">
        <v>49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159</v>
      </c>
      <c r="AT323" s="24" t="s">
        <v>154</v>
      </c>
      <c r="AU323" s="24" t="s">
        <v>87</v>
      </c>
      <c r="AY323" s="24" t="s">
        <v>152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24</v>
      </c>
      <c r="BK323" s="204">
        <f>ROUND(I323*H323,2)</f>
        <v>0</v>
      </c>
      <c r="BL323" s="24" t="s">
        <v>159</v>
      </c>
      <c r="BM323" s="24" t="s">
        <v>1531</v>
      </c>
    </row>
    <row r="324" spans="2:65" s="12" customFormat="1">
      <c r="B324" s="217"/>
      <c r="C324" s="218"/>
      <c r="D324" s="230" t="s">
        <v>161</v>
      </c>
      <c r="E324" s="240" t="s">
        <v>22</v>
      </c>
      <c r="F324" s="241" t="s">
        <v>1532</v>
      </c>
      <c r="G324" s="218"/>
      <c r="H324" s="242">
        <v>14400</v>
      </c>
      <c r="I324" s="222"/>
      <c r="J324" s="218"/>
      <c r="K324" s="218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161</v>
      </c>
      <c r="AU324" s="227" t="s">
        <v>87</v>
      </c>
      <c r="AV324" s="12" t="s">
        <v>87</v>
      </c>
      <c r="AW324" s="12" t="s">
        <v>42</v>
      </c>
      <c r="AX324" s="12" t="s">
        <v>24</v>
      </c>
      <c r="AY324" s="227" t="s">
        <v>152</v>
      </c>
    </row>
    <row r="325" spans="2:65" s="1" customFormat="1" ht="31.5" customHeight="1">
      <c r="B325" s="41"/>
      <c r="C325" s="193" t="s">
        <v>528</v>
      </c>
      <c r="D325" s="193" t="s">
        <v>154</v>
      </c>
      <c r="E325" s="194" t="s">
        <v>1533</v>
      </c>
      <c r="F325" s="195" t="s">
        <v>1534</v>
      </c>
      <c r="G325" s="196" t="s">
        <v>174</v>
      </c>
      <c r="H325" s="197">
        <v>1440</v>
      </c>
      <c r="I325" s="198"/>
      <c r="J325" s="199">
        <f>ROUND(I325*H325,2)</f>
        <v>0</v>
      </c>
      <c r="K325" s="195" t="s">
        <v>158</v>
      </c>
      <c r="L325" s="61"/>
      <c r="M325" s="200" t="s">
        <v>22</v>
      </c>
      <c r="N325" s="201" t="s">
        <v>49</v>
      </c>
      <c r="O325" s="42"/>
      <c r="P325" s="202">
        <f>O325*H325</f>
        <v>0</v>
      </c>
      <c r="Q325" s="202">
        <v>0</v>
      </c>
      <c r="R325" s="202">
        <f>Q325*H325</f>
        <v>0</v>
      </c>
      <c r="S325" s="202">
        <v>0</v>
      </c>
      <c r="T325" s="203">
        <f>S325*H325</f>
        <v>0</v>
      </c>
      <c r="AR325" s="24" t="s">
        <v>159</v>
      </c>
      <c r="AT325" s="24" t="s">
        <v>154</v>
      </c>
      <c r="AU325" s="24" t="s">
        <v>87</v>
      </c>
      <c r="AY325" s="24" t="s">
        <v>152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24</v>
      </c>
      <c r="BK325" s="204">
        <f>ROUND(I325*H325,2)</f>
        <v>0</v>
      </c>
      <c r="BL325" s="24" t="s">
        <v>159</v>
      </c>
      <c r="BM325" s="24" t="s">
        <v>1535</v>
      </c>
    </row>
    <row r="326" spans="2:65" s="12" customFormat="1">
      <c r="B326" s="217"/>
      <c r="C326" s="218"/>
      <c r="D326" s="230" t="s">
        <v>161</v>
      </c>
      <c r="E326" s="240" t="s">
        <v>22</v>
      </c>
      <c r="F326" s="241" t="s">
        <v>1536</v>
      </c>
      <c r="G326" s="218"/>
      <c r="H326" s="242">
        <v>1440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24</v>
      </c>
      <c r="AY326" s="227" t="s">
        <v>152</v>
      </c>
    </row>
    <row r="327" spans="2:65" s="1" customFormat="1" ht="31.5" customHeight="1">
      <c r="B327" s="41"/>
      <c r="C327" s="193" t="s">
        <v>532</v>
      </c>
      <c r="D327" s="193" t="s">
        <v>154</v>
      </c>
      <c r="E327" s="194" t="s">
        <v>1537</v>
      </c>
      <c r="F327" s="195" t="s">
        <v>1538</v>
      </c>
      <c r="G327" s="196" t="s">
        <v>174</v>
      </c>
      <c r="H327" s="197">
        <v>14400</v>
      </c>
      <c r="I327" s="198"/>
      <c r="J327" s="199">
        <f>ROUND(I327*H327,2)</f>
        <v>0</v>
      </c>
      <c r="K327" s="195" t="s">
        <v>158</v>
      </c>
      <c r="L327" s="61"/>
      <c r="M327" s="200" t="s">
        <v>22</v>
      </c>
      <c r="N327" s="201" t="s">
        <v>49</v>
      </c>
      <c r="O327" s="4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AR327" s="24" t="s">
        <v>159</v>
      </c>
      <c r="AT327" s="24" t="s">
        <v>154</v>
      </c>
      <c r="AU327" s="24" t="s">
        <v>87</v>
      </c>
      <c r="AY327" s="24" t="s">
        <v>152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24</v>
      </c>
      <c r="BK327" s="204">
        <f>ROUND(I327*H327,2)</f>
        <v>0</v>
      </c>
      <c r="BL327" s="24" t="s">
        <v>159</v>
      </c>
      <c r="BM327" s="24" t="s">
        <v>1539</v>
      </c>
    </row>
    <row r="328" spans="2:65" s="12" customFormat="1">
      <c r="B328" s="217"/>
      <c r="C328" s="218"/>
      <c r="D328" s="230" t="s">
        <v>161</v>
      </c>
      <c r="E328" s="240" t="s">
        <v>22</v>
      </c>
      <c r="F328" s="241" t="s">
        <v>1540</v>
      </c>
      <c r="G328" s="218"/>
      <c r="H328" s="242">
        <v>14400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24</v>
      </c>
      <c r="AY328" s="227" t="s">
        <v>152</v>
      </c>
    </row>
    <row r="329" spans="2:65" s="1" customFormat="1" ht="31.5" customHeight="1">
      <c r="B329" s="41"/>
      <c r="C329" s="193" t="s">
        <v>542</v>
      </c>
      <c r="D329" s="193" t="s">
        <v>154</v>
      </c>
      <c r="E329" s="194" t="s">
        <v>1541</v>
      </c>
      <c r="F329" s="195" t="s">
        <v>1542</v>
      </c>
      <c r="G329" s="196" t="s">
        <v>174</v>
      </c>
      <c r="H329" s="197">
        <v>1440</v>
      </c>
      <c r="I329" s="198"/>
      <c r="J329" s="199">
        <f>ROUND(I329*H329,2)</f>
        <v>0</v>
      </c>
      <c r="K329" s="195" t="s">
        <v>158</v>
      </c>
      <c r="L329" s="61"/>
      <c r="M329" s="200" t="s">
        <v>22</v>
      </c>
      <c r="N329" s="201" t="s">
        <v>49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159</v>
      </c>
      <c r="AT329" s="24" t="s">
        <v>154</v>
      </c>
      <c r="AU329" s="24" t="s">
        <v>87</v>
      </c>
      <c r="AY329" s="24" t="s">
        <v>152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24</v>
      </c>
      <c r="BK329" s="204">
        <f>ROUND(I329*H329,2)</f>
        <v>0</v>
      </c>
      <c r="BL329" s="24" t="s">
        <v>159</v>
      </c>
      <c r="BM329" s="24" t="s">
        <v>1543</v>
      </c>
    </row>
    <row r="330" spans="2:65" s="1" customFormat="1" ht="31.5" customHeight="1">
      <c r="B330" s="41"/>
      <c r="C330" s="193" t="s">
        <v>547</v>
      </c>
      <c r="D330" s="193" t="s">
        <v>154</v>
      </c>
      <c r="E330" s="194" t="s">
        <v>553</v>
      </c>
      <c r="F330" s="195" t="s">
        <v>1544</v>
      </c>
      <c r="G330" s="196" t="s">
        <v>555</v>
      </c>
      <c r="H330" s="197">
        <v>1</v>
      </c>
      <c r="I330" s="198"/>
      <c r="J330" s="199">
        <f>ROUND(I330*H330,2)</f>
        <v>0</v>
      </c>
      <c r="K330" s="195" t="s">
        <v>22</v>
      </c>
      <c r="L330" s="61"/>
      <c r="M330" s="200" t="s">
        <v>22</v>
      </c>
      <c r="N330" s="201" t="s">
        <v>49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159</v>
      </c>
      <c r="AT330" s="24" t="s">
        <v>154</v>
      </c>
      <c r="AU330" s="24" t="s">
        <v>87</v>
      </c>
      <c r="AY330" s="24" t="s">
        <v>152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24</v>
      </c>
      <c r="BK330" s="204">
        <f>ROUND(I330*H330,2)</f>
        <v>0</v>
      </c>
      <c r="BL330" s="24" t="s">
        <v>159</v>
      </c>
      <c r="BM330" s="24" t="s">
        <v>1545</v>
      </c>
    </row>
    <row r="331" spans="2:65" s="1" customFormat="1" ht="22.5" customHeight="1">
      <c r="B331" s="41"/>
      <c r="C331" s="193" t="s">
        <v>552</v>
      </c>
      <c r="D331" s="193" t="s">
        <v>154</v>
      </c>
      <c r="E331" s="194" t="s">
        <v>558</v>
      </c>
      <c r="F331" s="195" t="s">
        <v>559</v>
      </c>
      <c r="G331" s="196" t="s">
        <v>157</v>
      </c>
      <c r="H331" s="197">
        <v>755.4</v>
      </c>
      <c r="I331" s="198"/>
      <c r="J331" s="199">
        <f>ROUND(I331*H331,2)</f>
        <v>0</v>
      </c>
      <c r="K331" s="195" t="s">
        <v>158</v>
      </c>
      <c r="L331" s="61"/>
      <c r="M331" s="200" t="s">
        <v>22</v>
      </c>
      <c r="N331" s="201" t="s">
        <v>49</v>
      </c>
      <c r="O331" s="42"/>
      <c r="P331" s="202">
        <f>O331*H331</f>
        <v>0</v>
      </c>
      <c r="Q331" s="202">
        <v>4.0000000000000003E-5</v>
      </c>
      <c r="R331" s="202">
        <f>Q331*H331</f>
        <v>3.0216000000000003E-2</v>
      </c>
      <c r="S331" s="202">
        <v>0</v>
      </c>
      <c r="T331" s="203">
        <f>S331*H331</f>
        <v>0</v>
      </c>
      <c r="AR331" s="24" t="s">
        <v>159</v>
      </c>
      <c r="AT331" s="24" t="s">
        <v>154</v>
      </c>
      <c r="AU331" s="24" t="s">
        <v>87</v>
      </c>
      <c r="AY331" s="24" t="s">
        <v>152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24</v>
      </c>
      <c r="BK331" s="204">
        <f>ROUND(I331*H331,2)</f>
        <v>0</v>
      </c>
      <c r="BL331" s="24" t="s">
        <v>159</v>
      </c>
      <c r="BM331" s="24" t="s">
        <v>1546</v>
      </c>
    </row>
    <row r="332" spans="2:65" s="12" customFormat="1">
      <c r="B332" s="217"/>
      <c r="C332" s="218"/>
      <c r="D332" s="207" t="s">
        <v>161</v>
      </c>
      <c r="E332" s="219" t="s">
        <v>22</v>
      </c>
      <c r="F332" s="220" t="s">
        <v>1547</v>
      </c>
      <c r="G332" s="218"/>
      <c r="H332" s="221">
        <v>785.4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161</v>
      </c>
      <c r="AU332" s="227" t="s">
        <v>87</v>
      </c>
      <c r="AV332" s="12" t="s">
        <v>87</v>
      </c>
      <c r="AW332" s="12" t="s">
        <v>42</v>
      </c>
      <c r="AX332" s="12" t="s">
        <v>78</v>
      </c>
      <c r="AY332" s="227" t="s">
        <v>152</v>
      </c>
    </row>
    <row r="333" spans="2:65" s="12" customFormat="1">
      <c r="B333" s="217"/>
      <c r="C333" s="218"/>
      <c r="D333" s="207" t="s">
        <v>161</v>
      </c>
      <c r="E333" s="219" t="s">
        <v>22</v>
      </c>
      <c r="F333" s="220" t="s">
        <v>1548</v>
      </c>
      <c r="G333" s="218"/>
      <c r="H333" s="221">
        <v>-30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78</v>
      </c>
      <c r="AY333" s="227" t="s">
        <v>152</v>
      </c>
    </row>
    <row r="334" spans="2:65" s="13" customFormat="1">
      <c r="B334" s="228"/>
      <c r="C334" s="229"/>
      <c r="D334" s="230" t="s">
        <v>161</v>
      </c>
      <c r="E334" s="231" t="s">
        <v>22</v>
      </c>
      <c r="F334" s="232" t="s">
        <v>171</v>
      </c>
      <c r="G334" s="229"/>
      <c r="H334" s="233">
        <v>755.4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161</v>
      </c>
      <c r="AU334" s="239" t="s">
        <v>87</v>
      </c>
      <c r="AV334" s="13" t="s">
        <v>159</v>
      </c>
      <c r="AW334" s="13" t="s">
        <v>42</v>
      </c>
      <c r="AX334" s="13" t="s">
        <v>24</v>
      </c>
      <c r="AY334" s="239" t="s">
        <v>152</v>
      </c>
    </row>
    <row r="335" spans="2:65" s="1" customFormat="1" ht="22.5" customHeight="1">
      <c r="B335" s="41"/>
      <c r="C335" s="193" t="s">
        <v>557</v>
      </c>
      <c r="D335" s="193" t="s">
        <v>154</v>
      </c>
      <c r="E335" s="194" t="s">
        <v>1549</v>
      </c>
      <c r="F335" s="195" t="s">
        <v>1550</v>
      </c>
      <c r="G335" s="196" t="s">
        <v>157</v>
      </c>
      <c r="H335" s="197">
        <v>1000.94</v>
      </c>
      <c r="I335" s="198"/>
      <c r="J335" s="199">
        <f>ROUND(I335*H335,2)</f>
        <v>0</v>
      </c>
      <c r="K335" s="195" t="s">
        <v>158</v>
      </c>
      <c r="L335" s="61"/>
      <c r="M335" s="200" t="s">
        <v>22</v>
      </c>
      <c r="N335" s="201" t="s">
        <v>49</v>
      </c>
      <c r="O335" s="42"/>
      <c r="P335" s="202">
        <f>O335*H335</f>
        <v>0</v>
      </c>
      <c r="Q335" s="202">
        <v>4.0000000000000003E-5</v>
      </c>
      <c r="R335" s="202">
        <f>Q335*H335</f>
        <v>4.0037600000000007E-2</v>
      </c>
      <c r="S335" s="202">
        <v>0</v>
      </c>
      <c r="T335" s="203">
        <f>S335*H335</f>
        <v>0</v>
      </c>
      <c r="AR335" s="24" t="s">
        <v>159</v>
      </c>
      <c r="AT335" s="24" t="s">
        <v>154</v>
      </c>
      <c r="AU335" s="24" t="s">
        <v>87</v>
      </c>
      <c r="AY335" s="24" t="s">
        <v>152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24" t="s">
        <v>24</v>
      </c>
      <c r="BK335" s="204">
        <f>ROUND(I335*H335,2)</f>
        <v>0</v>
      </c>
      <c r="BL335" s="24" t="s">
        <v>159</v>
      </c>
      <c r="BM335" s="24" t="s">
        <v>1551</v>
      </c>
    </row>
    <row r="336" spans="2:65" s="1" customFormat="1" ht="22.5" customHeight="1">
      <c r="B336" s="41"/>
      <c r="C336" s="193" t="s">
        <v>563</v>
      </c>
      <c r="D336" s="193" t="s">
        <v>154</v>
      </c>
      <c r="E336" s="194" t="s">
        <v>564</v>
      </c>
      <c r="F336" s="195" t="s">
        <v>565</v>
      </c>
      <c r="G336" s="196" t="s">
        <v>207</v>
      </c>
      <c r="H336" s="197">
        <v>50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2.1600000000000001E-2</v>
      </c>
      <c r="R336" s="202">
        <f>Q336*H336</f>
        <v>1.08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1552</v>
      </c>
    </row>
    <row r="337" spans="2:65" s="1" customFormat="1" ht="31.5" customHeight="1">
      <c r="B337" s="41"/>
      <c r="C337" s="193" t="s">
        <v>567</v>
      </c>
      <c r="D337" s="193" t="s">
        <v>154</v>
      </c>
      <c r="E337" s="194" t="s">
        <v>568</v>
      </c>
      <c r="F337" s="195" t="s">
        <v>569</v>
      </c>
      <c r="G337" s="196" t="s">
        <v>207</v>
      </c>
      <c r="H337" s="197">
        <v>50</v>
      </c>
      <c r="I337" s="198"/>
      <c r="J337" s="199">
        <f>ROUND(I337*H337,2)</f>
        <v>0</v>
      </c>
      <c r="K337" s="195" t="s">
        <v>158</v>
      </c>
      <c r="L337" s="61"/>
      <c r="M337" s="200" t="s">
        <v>22</v>
      </c>
      <c r="N337" s="201" t="s">
        <v>49</v>
      </c>
      <c r="O337" s="42"/>
      <c r="P337" s="202">
        <f>O337*H337</f>
        <v>0</v>
      </c>
      <c r="Q337" s="202">
        <v>2.7E-4</v>
      </c>
      <c r="R337" s="202">
        <f>Q337*H337</f>
        <v>1.35E-2</v>
      </c>
      <c r="S337" s="202">
        <v>0</v>
      </c>
      <c r="T337" s="203">
        <f>S337*H337</f>
        <v>0</v>
      </c>
      <c r="AR337" s="24" t="s">
        <v>159</v>
      </c>
      <c r="AT337" s="24" t="s">
        <v>154</v>
      </c>
      <c r="AU337" s="24" t="s">
        <v>87</v>
      </c>
      <c r="AY337" s="24" t="s">
        <v>152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24</v>
      </c>
      <c r="BK337" s="204">
        <f>ROUND(I337*H337,2)</f>
        <v>0</v>
      </c>
      <c r="BL337" s="24" t="s">
        <v>159</v>
      </c>
      <c r="BM337" s="24" t="s">
        <v>1553</v>
      </c>
    </row>
    <row r="338" spans="2:65" s="1" customFormat="1" ht="22.5" customHeight="1">
      <c r="B338" s="41"/>
      <c r="C338" s="193" t="s">
        <v>571</v>
      </c>
      <c r="D338" s="193" t="s">
        <v>154</v>
      </c>
      <c r="E338" s="194" t="s">
        <v>580</v>
      </c>
      <c r="F338" s="195" t="s">
        <v>581</v>
      </c>
      <c r="G338" s="196" t="s">
        <v>207</v>
      </c>
      <c r="H338" s="197">
        <v>32</v>
      </c>
      <c r="I338" s="198"/>
      <c r="J338" s="199">
        <f>ROUND(I338*H338,2)</f>
        <v>0</v>
      </c>
      <c r="K338" s="195" t="s">
        <v>158</v>
      </c>
      <c r="L338" s="61"/>
      <c r="M338" s="200" t="s">
        <v>22</v>
      </c>
      <c r="N338" s="201" t="s">
        <v>49</v>
      </c>
      <c r="O338" s="42"/>
      <c r="P338" s="202">
        <f>O338*H338</f>
        <v>0</v>
      </c>
      <c r="Q338" s="202">
        <v>1.0000000000000001E-5</v>
      </c>
      <c r="R338" s="202">
        <f>Q338*H338</f>
        <v>3.2000000000000003E-4</v>
      </c>
      <c r="S338" s="202">
        <v>0</v>
      </c>
      <c r="T338" s="203">
        <f>S338*H338</f>
        <v>0</v>
      </c>
      <c r="AR338" s="24" t="s">
        <v>159</v>
      </c>
      <c r="AT338" s="24" t="s">
        <v>154</v>
      </c>
      <c r="AU338" s="24" t="s">
        <v>87</v>
      </c>
      <c r="AY338" s="24" t="s">
        <v>152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24</v>
      </c>
      <c r="BK338" s="204">
        <f>ROUND(I338*H338,2)</f>
        <v>0</v>
      </c>
      <c r="BL338" s="24" t="s">
        <v>159</v>
      </c>
      <c r="BM338" s="24" t="s">
        <v>1554</v>
      </c>
    </row>
    <row r="339" spans="2:65" s="12" customFormat="1">
      <c r="B339" s="217"/>
      <c r="C339" s="218"/>
      <c r="D339" s="230" t="s">
        <v>161</v>
      </c>
      <c r="E339" s="240" t="s">
        <v>22</v>
      </c>
      <c r="F339" s="241" t="s">
        <v>1555</v>
      </c>
      <c r="G339" s="218"/>
      <c r="H339" s="242">
        <v>32</v>
      </c>
      <c r="I339" s="222"/>
      <c r="J339" s="218"/>
      <c r="K339" s="218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161</v>
      </c>
      <c r="AU339" s="227" t="s">
        <v>87</v>
      </c>
      <c r="AV339" s="12" t="s">
        <v>87</v>
      </c>
      <c r="AW339" s="12" t="s">
        <v>42</v>
      </c>
      <c r="AX339" s="12" t="s">
        <v>24</v>
      </c>
      <c r="AY339" s="227" t="s">
        <v>152</v>
      </c>
    </row>
    <row r="340" spans="2:65" s="1" customFormat="1" ht="22.5" customHeight="1">
      <c r="B340" s="41"/>
      <c r="C340" s="193" t="s">
        <v>575</v>
      </c>
      <c r="D340" s="193" t="s">
        <v>154</v>
      </c>
      <c r="E340" s="194" t="s">
        <v>584</v>
      </c>
      <c r="F340" s="195" t="s">
        <v>585</v>
      </c>
      <c r="G340" s="196" t="s">
        <v>207</v>
      </c>
      <c r="H340" s="197">
        <v>32</v>
      </c>
      <c r="I340" s="198"/>
      <c r="J340" s="199">
        <f>ROUND(I340*H340,2)</f>
        <v>0</v>
      </c>
      <c r="K340" s="195" t="s">
        <v>158</v>
      </c>
      <c r="L340" s="61"/>
      <c r="M340" s="200" t="s">
        <v>22</v>
      </c>
      <c r="N340" s="201" t="s">
        <v>49</v>
      </c>
      <c r="O340" s="42"/>
      <c r="P340" s="202">
        <f>O340*H340</f>
        <v>0</v>
      </c>
      <c r="Q340" s="202">
        <v>2.0000000000000001E-4</v>
      </c>
      <c r="R340" s="202">
        <f>Q340*H340</f>
        <v>6.4000000000000003E-3</v>
      </c>
      <c r="S340" s="202">
        <v>0</v>
      </c>
      <c r="T340" s="203">
        <f>S340*H340</f>
        <v>0</v>
      </c>
      <c r="AR340" s="24" t="s">
        <v>159</v>
      </c>
      <c r="AT340" s="24" t="s">
        <v>154</v>
      </c>
      <c r="AU340" s="24" t="s">
        <v>87</v>
      </c>
      <c r="AY340" s="24" t="s">
        <v>152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24</v>
      </c>
      <c r="BK340" s="204">
        <f>ROUND(I340*H340,2)</f>
        <v>0</v>
      </c>
      <c r="BL340" s="24" t="s">
        <v>159</v>
      </c>
      <c r="BM340" s="24" t="s">
        <v>1556</v>
      </c>
    </row>
    <row r="341" spans="2:65" s="1" customFormat="1" ht="31.5" customHeight="1">
      <c r="B341" s="41"/>
      <c r="C341" s="193" t="s">
        <v>579</v>
      </c>
      <c r="D341" s="193" t="s">
        <v>154</v>
      </c>
      <c r="E341" s="194" t="s">
        <v>1557</v>
      </c>
      <c r="F341" s="195" t="s">
        <v>1558</v>
      </c>
      <c r="G341" s="196" t="s">
        <v>174</v>
      </c>
      <c r="H341" s="197">
        <v>36.445</v>
      </c>
      <c r="I341" s="198"/>
      <c r="J341" s="199">
        <f>ROUND(I341*H341,2)</f>
        <v>0</v>
      </c>
      <c r="K341" s="195" t="s">
        <v>1491</v>
      </c>
      <c r="L341" s="61"/>
      <c r="M341" s="200" t="s">
        <v>22</v>
      </c>
      <c r="N341" s="201" t="s">
        <v>49</v>
      </c>
      <c r="O341" s="42"/>
      <c r="P341" s="202">
        <f>O341*H341</f>
        <v>0</v>
      </c>
      <c r="Q341" s="202">
        <v>0</v>
      </c>
      <c r="R341" s="202">
        <f>Q341*H341</f>
        <v>0</v>
      </c>
      <c r="S341" s="202">
        <v>1.6</v>
      </c>
      <c r="T341" s="203">
        <f>S341*H341</f>
        <v>58.312000000000005</v>
      </c>
      <c r="AR341" s="24" t="s">
        <v>159</v>
      </c>
      <c r="AT341" s="24" t="s">
        <v>154</v>
      </c>
      <c r="AU341" s="24" t="s">
        <v>87</v>
      </c>
      <c r="AY341" s="24" t="s">
        <v>152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24" t="s">
        <v>24</v>
      </c>
      <c r="BK341" s="204">
        <f>ROUND(I341*H341,2)</f>
        <v>0</v>
      </c>
      <c r="BL341" s="24" t="s">
        <v>159</v>
      </c>
      <c r="BM341" s="24" t="s">
        <v>1559</v>
      </c>
    </row>
    <row r="342" spans="2:65" s="11" customFormat="1">
      <c r="B342" s="205"/>
      <c r="C342" s="206"/>
      <c r="D342" s="207" t="s">
        <v>161</v>
      </c>
      <c r="E342" s="208" t="s">
        <v>22</v>
      </c>
      <c r="F342" s="209" t="s">
        <v>1560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65" s="12" customFormat="1">
      <c r="B343" s="217"/>
      <c r="C343" s="218"/>
      <c r="D343" s="230" t="s">
        <v>161</v>
      </c>
      <c r="E343" s="240" t="s">
        <v>22</v>
      </c>
      <c r="F343" s="241" t="s">
        <v>1561</v>
      </c>
      <c r="G343" s="218"/>
      <c r="H343" s="242">
        <v>36.445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24</v>
      </c>
      <c r="AY343" s="227" t="s">
        <v>152</v>
      </c>
    </row>
    <row r="344" spans="2:65" s="1" customFormat="1" ht="22.5" customHeight="1">
      <c r="B344" s="41"/>
      <c r="C344" s="193" t="s">
        <v>583</v>
      </c>
      <c r="D344" s="193" t="s">
        <v>154</v>
      </c>
      <c r="E344" s="194" t="s">
        <v>600</v>
      </c>
      <c r="F344" s="195" t="s">
        <v>601</v>
      </c>
      <c r="G344" s="196" t="s">
        <v>157</v>
      </c>
      <c r="H344" s="197">
        <v>1.44</v>
      </c>
      <c r="I344" s="198"/>
      <c r="J344" s="199">
        <f>ROUND(I344*H344,2)</f>
        <v>0</v>
      </c>
      <c r="K344" s="195" t="s">
        <v>158</v>
      </c>
      <c r="L344" s="61"/>
      <c r="M344" s="200" t="s">
        <v>22</v>
      </c>
      <c r="N344" s="201" t="s">
        <v>49</v>
      </c>
      <c r="O344" s="42"/>
      <c r="P344" s="202">
        <f>O344*H344</f>
        <v>0</v>
      </c>
      <c r="Q344" s="202">
        <v>0</v>
      </c>
      <c r="R344" s="202">
        <f>Q344*H344</f>
        <v>0</v>
      </c>
      <c r="S344" s="202">
        <v>4.8000000000000001E-2</v>
      </c>
      <c r="T344" s="203">
        <f>S344*H344</f>
        <v>6.9120000000000001E-2</v>
      </c>
      <c r="AR344" s="24" t="s">
        <v>159</v>
      </c>
      <c r="AT344" s="24" t="s">
        <v>154</v>
      </c>
      <c r="AU344" s="24" t="s">
        <v>87</v>
      </c>
      <c r="AY344" s="24" t="s">
        <v>152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24" t="s">
        <v>24</v>
      </c>
      <c r="BK344" s="204">
        <f>ROUND(I344*H344,2)</f>
        <v>0</v>
      </c>
      <c r="BL344" s="24" t="s">
        <v>159</v>
      </c>
      <c r="BM344" s="24" t="s">
        <v>1562</v>
      </c>
    </row>
    <row r="345" spans="2:65" s="11" customFormat="1">
      <c r="B345" s="205"/>
      <c r="C345" s="206"/>
      <c r="D345" s="207" t="s">
        <v>161</v>
      </c>
      <c r="E345" s="208" t="s">
        <v>22</v>
      </c>
      <c r="F345" s="209" t="s">
        <v>166</v>
      </c>
      <c r="G345" s="206"/>
      <c r="H345" s="210" t="s">
        <v>22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161</v>
      </c>
      <c r="AU345" s="216" t="s">
        <v>87</v>
      </c>
      <c r="AV345" s="11" t="s">
        <v>24</v>
      </c>
      <c r="AW345" s="11" t="s">
        <v>42</v>
      </c>
      <c r="AX345" s="11" t="s">
        <v>78</v>
      </c>
      <c r="AY345" s="216" t="s">
        <v>152</v>
      </c>
    </row>
    <row r="346" spans="2:65" s="12" customFormat="1">
      <c r="B346" s="217"/>
      <c r="C346" s="218"/>
      <c r="D346" s="230" t="s">
        <v>161</v>
      </c>
      <c r="E346" s="240" t="s">
        <v>22</v>
      </c>
      <c r="F346" s="241" t="s">
        <v>1563</v>
      </c>
      <c r="G346" s="218"/>
      <c r="H346" s="242">
        <v>1.44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24</v>
      </c>
      <c r="AY346" s="227" t="s">
        <v>152</v>
      </c>
    </row>
    <row r="347" spans="2:65" s="1" customFormat="1" ht="22.5" customHeight="1">
      <c r="B347" s="41"/>
      <c r="C347" s="193" t="s">
        <v>587</v>
      </c>
      <c r="D347" s="193" t="s">
        <v>154</v>
      </c>
      <c r="E347" s="194" t="s">
        <v>607</v>
      </c>
      <c r="F347" s="195" t="s">
        <v>608</v>
      </c>
      <c r="G347" s="196" t="s">
        <v>157</v>
      </c>
      <c r="H347" s="197">
        <v>7.56</v>
      </c>
      <c r="I347" s="198"/>
      <c r="J347" s="199">
        <f>ROUND(I347*H347,2)</f>
        <v>0</v>
      </c>
      <c r="K347" s="195" t="s">
        <v>158</v>
      </c>
      <c r="L347" s="61"/>
      <c r="M347" s="200" t="s">
        <v>22</v>
      </c>
      <c r="N347" s="201" t="s">
        <v>49</v>
      </c>
      <c r="O347" s="42"/>
      <c r="P347" s="202">
        <f>O347*H347</f>
        <v>0</v>
      </c>
      <c r="Q347" s="202">
        <v>0</v>
      </c>
      <c r="R347" s="202">
        <f>Q347*H347</f>
        <v>0</v>
      </c>
      <c r="S347" s="202">
        <v>3.7999999999999999E-2</v>
      </c>
      <c r="T347" s="203">
        <f>S347*H347</f>
        <v>0.28727999999999998</v>
      </c>
      <c r="AR347" s="24" t="s">
        <v>159</v>
      </c>
      <c r="AT347" s="24" t="s">
        <v>154</v>
      </c>
      <c r="AU347" s="24" t="s">
        <v>87</v>
      </c>
      <c r="AY347" s="24" t="s">
        <v>152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24" t="s">
        <v>24</v>
      </c>
      <c r="BK347" s="204">
        <f>ROUND(I347*H347,2)</f>
        <v>0</v>
      </c>
      <c r="BL347" s="24" t="s">
        <v>159</v>
      </c>
      <c r="BM347" s="24" t="s">
        <v>1564</v>
      </c>
    </row>
    <row r="348" spans="2:65" s="12" customFormat="1">
      <c r="B348" s="217"/>
      <c r="C348" s="218"/>
      <c r="D348" s="207" t="s">
        <v>161</v>
      </c>
      <c r="E348" s="219" t="s">
        <v>22</v>
      </c>
      <c r="F348" s="220" t="s">
        <v>1565</v>
      </c>
      <c r="G348" s="218"/>
      <c r="H348" s="221">
        <v>4.32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65" s="12" customFormat="1">
      <c r="B349" s="217"/>
      <c r="C349" s="218"/>
      <c r="D349" s="207" t="s">
        <v>161</v>
      </c>
      <c r="E349" s="219" t="s">
        <v>22</v>
      </c>
      <c r="F349" s="220" t="s">
        <v>1566</v>
      </c>
      <c r="G349" s="218"/>
      <c r="H349" s="221">
        <v>3.24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161</v>
      </c>
      <c r="AU349" s="227" t="s">
        <v>87</v>
      </c>
      <c r="AV349" s="12" t="s">
        <v>87</v>
      </c>
      <c r="AW349" s="12" t="s">
        <v>42</v>
      </c>
      <c r="AX349" s="12" t="s">
        <v>78</v>
      </c>
      <c r="AY349" s="227" t="s">
        <v>152</v>
      </c>
    </row>
    <row r="350" spans="2:65" s="13" customFormat="1">
      <c r="B350" s="228"/>
      <c r="C350" s="229"/>
      <c r="D350" s="230" t="s">
        <v>161</v>
      </c>
      <c r="E350" s="231" t="s">
        <v>22</v>
      </c>
      <c r="F350" s="232" t="s">
        <v>171</v>
      </c>
      <c r="G350" s="229"/>
      <c r="H350" s="233">
        <v>7.56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161</v>
      </c>
      <c r="AU350" s="239" t="s">
        <v>87</v>
      </c>
      <c r="AV350" s="13" t="s">
        <v>159</v>
      </c>
      <c r="AW350" s="13" t="s">
        <v>42</v>
      </c>
      <c r="AX350" s="13" t="s">
        <v>24</v>
      </c>
      <c r="AY350" s="239" t="s">
        <v>152</v>
      </c>
    </row>
    <row r="351" spans="2:65" s="1" customFormat="1" ht="22.5" customHeight="1">
      <c r="B351" s="41"/>
      <c r="C351" s="193" t="s">
        <v>594</v>
      </c>
      <c r="D351" s="193" t="s">
        <v>154</v>
      </c>
      <c r="E351" s="194" t="s">
        <v>618</v>
      </c>
      <c r="F351" s="195" t="s">
        <v>619</v>
      </c>
      <c r="G351" s="196" t="s">
        <v>157</v>
      </c>
      <c r="H351" s="197">
        <v>64.8</v>
      </c>
      <c r="I351" s="198"/>
      <c r="J351" s="199">
        <f>ROUND(I351*H351,2)</f>
        <v>0</v>
      </c>
      <c r="K351" s="195" t="s">
        <v>158</v>
      </c>
      <c r="L351" s="61"/>
      <c r="M351" s="200" t="s">
        <v>22</v>
      </c>
      <c r="N351" s="201" t="s">
        <v>49</v>
      </c>
      <c r="O351" s="42"/>
      <c r="P351" s="202">
        <f>O351*H351</f>
        <v>0</v>
      </c>
      <c r="Q351" s="202">
        <v>0</v>
      </c>
      <c r="R351" s="202">
        <f>Q351*H351</f>
        <v>0</v>
      </c>
      <c r="S351" s="202">
        <v>3.4000000000000002E-2</v>
      </c>
      <c r="T351" s="203">
        <f>S351*H351</f>
        <v>2.2032000000000003</v>
      </c>
      <c r="AR351" s="24" t="s">
        <v>159</v>
      </c>
      <c r="AT351" s="24" t="s">
        <v>154</v>
      </c>
      <c r="AU351" s="24" t="s">
        <v>87</v>
      </c>
      <c r="AY351" s="24" t="s">
        <v>152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24</v>
      </c>
      <c r="BK351" s="204">
        <f>ROUND(I351*H351,2)</f>
        <v>0</v>
      </c>
      <c r="BL351" s="24" t="s">
        <v>159</v>
      </c>
      <c r="BM351" s="24" t="s">
        <v>1567</v>
      </c>
    </row>
    <row r="352" spans="2:65" s="11" customFormat="1">
      <c r="B352" s="205"/>
      <c r="C352" s="206"/>
      <c r="D352" s="207" t="s">
        <v>161</v>
      </c>
      <c r="E352" s="208" t="s">
        <v>22</v>
      </c>
      <c r="F352" s="209" t="s">
        <v>164</v>
      </c>
      <c r="G352" s="206"/>
      <c r="H352" s="210" t="s">
        <v>22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161</v>
      </c>
      <c r="AU352" s="216" t="s">
        <v>87</v>
      </c>
      <c r="AV352" s="11" t="s">
        <v>24</v>
      </c>
      <c r="AW352" s="11" t="s">
        <v>42</v>
      </c>
      <c r="AX352" s="11" t="s">
        <v>78</v>
      </c>
      <c r="AY352" s="216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1568</v>
      </c>
      <c r="G353" s="218"/>
      <c r="H353" s="221">
        <v>4.5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2" customFormat="1">
      <c r="B354" s="217"/>
      <c r="C354" s="218"/>
      <c r="D354" s="207" t="s">
        <v>161</v>
      </c>
      <c r="E354" s="219" t="s">
        <v>22</v>
      </c>
      <c r="F354" s="220" t="s">
        <v>1569</v>
      </c>
      <c r="G354" s="218"/>
      <c r="H354" s="221">
        <v>10.8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161</v>
      </c>
      <c r="AU354" s="227" t="s">
        <v>87</v>
      </c>
      <c r="AV354" s="12" t="s">
        <v>87</v>
      </c>
      <c r="AW354" s="12" t="s">
        <v>42</v>
      </c>
      <c r="AX354" s="12" t="s">
        <v>78</v>
      </c>
      <c r="AY354" s="227" t="s">
        <v>152</v>
      </c>
    </row>
    <row r="355" spans="2:65" s="11" customFormat="1">
      <c r="B355" s="205"/>
      <c r="C355" s="206"/>
      <c r="D355" s="207" t="s">
        <v>161</v>
      </c>
      <c r="E355" s="208" t="s">
        <v>22</v>
      </c>
      <c r="F355" s="209" t="s">
        <v>166</v>
      </c>
      <c r="G355" s="206"/>
      <c r="H355" s="210" t="s">
        <v>22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161</v>
      </c>
      <c r="AU355" s="216" t="s">
        <v>87</v>
      </c>
      <c r="AV355" s="11" t="s">
        <v>24</v>
      </c>
      <c r="AW355" s="11" t="s">
        <v>42</v>
      </c>
      <c r="AX355" s="11" t="s">
        <v>78</v>
      </c>
      <c r="AY355" s="216" t="s">
        <v>152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1570</v>
      </c>
      <c r="G356" s="218"/>
      <c r="H356" s="221">
        <v>6.75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2" customFormat="1">
      <c r="B357" s="217"/>
      <c r="C357" s="218"/>
      <c r="D357" s="207" t="s">
        <v>161</v>
      </c>
      <c r="E357" s="219" t="s">
        <v>22</v>
      </c>
      <c r="F357" s="220" t="s">
        <v>1571</v>
      </c>
      <c r="G357" s="218"/>
      <c r="H357" s="221">
        <v>18.899999999999999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161</v>
      </c>
      <c r="AU357" s="227" t="s">
        <v>87</v>
      </c>
      <c r="AV357" s="12" t="s">
        <v>87</v>
      </c>
      <c r="AW357" s="12" t="s">
        <v>42</v>
      </c>
      <c r="AX357" s="12" t="s">
        <v>78</v>
      </c>
      <c r="AY357" s="227" t="s">
        <v>152</v>
      </c>
    </row>
    <row r="358" spans="2:65" s="11" customFormat="1">
      <c r="B358" s="205"/>
      <c r="C358" s="206"/>
      <c r="D358" s="207" t="s">
        <v>161</v>
      </c>
      <c r="E358" s="208" t="s">
        <v>22</v>
      </c>
      <c r="F358" s="209" t="s">
        <v>243</v>
      </c>
      <c r="G358" s="206"/>
      <c r="H358" s="210" t="s">
        <v>22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161</v>
      </c>
      <c r="AU358" s="216" t="s">
        <v>87</v>
      </c>
      <c r="AV358" s="11" t="s">
        <v>24</v>
      </c>
      <c r="AW358" s="11" t="s">
        <v>42</v>
      </c>
      <c r="AX358" s="11" t="s">
        <v>78</v>
      </c>
      <c r="AY358" s="216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1572</v>
      </c>
      <c r="G359" s="218"/>
      <c r="H359" s="221">
        <v>15.75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1573</v>
      </c>
      <c r="G360" s="218"/>
      <c r="H360" s="221">
        <v>8.1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3" customFormat="1">
      <c r="B361" s="228"/>
      <c r="C361" s="229"/>
      <c r="D361" s="230" t="s">
        <v>161</v>
      </c>
      <c r="E361" s="231" t="s">
        <v>22</v>
      </c>
      <c r="F361" s="232" t="s">
        <v>171</v>
      </c>
      <c r="G361" s="229"/>
      <c r="H361" s="233">
        <v>64.8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161</v>
      </c>
      <c r="AU361" s="239" t="s">
        <v>87</v>
      </c>
      <c r="AV361" s="13" t="s">
        <v>159</v>
      </c>
      <c r="AW361" s="13" t="s">
        <v>42</v>
      </c>
      <c r="AX361" s="13" t="s">
        <v>24</v>
      </c>
      <c r="AY361" s="239" t="s">
        <v>152</v>
      </c>
    </row>
    <row r="362" spans="2:65" s="1" customFormat="1" ht="22.5" customHeight="1">
      <c r="B362" s="41"/>
      <c r="C362" s="193" t="s">
        <v>599</v>
      </c>
      <c r="D362" s="193" t="s">
        <v>154</v>
      </c>
      <c r="E362" s="194" t="s">
        <v>1574</v>
      </c>
      <c r="F362" s="195" t="s">
        <v>1575</v>
      </c>
      <c r="G362" s="196" t="s">
        <v>157</v>
      </c>
      <c r="H362" s="197">
        <v>2</v>
      </c>
      <c r="I362" s="198"/>
      <c r="J362" s="199">
        <f>ROUND(I362*H362,2)</f>
        <v>0</v>
      </c>
      <c r="K362" s="195" t="s">
        <v>158</v>
      </c>
      <c r="L362" s="61"/>
      <c r="M362" s="200" t="s">
        <v>22</v>
      </c>
      <c r="N362" s="201" t="s">
        <v>49</v>
      </c>
      <c r="O362" s="42"/>
      <c r="P362" s="202">
        <f>O362*H362</f>
        <v>0</v>
      </c>
      <c r="Q362" s="202">
        <v>0</v>
      </c>
      <c r="R362" s="202">
        <f>Q362*H362</f>
        <v>0</v>
      </c>
      <c r="S362" s="202">
        <v>7.5999999999999998E-2</v>
      </c>
      <c r="T362" s="203">
        <f>S362*H362</f>
        <v>0.152</v>
      </c>
      <c r="AR362" s="24" t="s">
        <v>159</v>
      </c>
      <c r="AT362" s="24" t="s">
        <v>154</v>
      </c>
      <c r="AU362" s="24" t="s">
        <v>87</v>
      </c>
      <c r="AY362" s="24" t="s">
        <v>152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24</v>
      </c>
      <c r="BK362" s="204">
        <f>ROUND(I362*H362,2)</f>
        <v>0</v>
      </c>
      <c r="BL362" s="24" t="s">
        <v>159</v>
      </c>
      <c r="BM362" s="24" t="s">
        <v>1576</v>
      </c>
    </row>
    <row r="363" spans="2:65" s="12" customFormat="1">
      <c r="B363" s="217"/>
      <c r="C363" s="218"/>
      <c r="D363" s="230" t="s">
        <v>161</v>
      </c>
      <c r="E363" s="240" t="s">
        <v>22</v>
      </c>
      <c r="F363" s="241" t="s">
        <v>1577</v>
      </c>
      <c r="G363" s="218"/>
      <c r="H363" s="242">
        <v>2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24</v>
      </c>
      <c r="AY363" s="227" t="s">
        <v>152</v>
      </c>
    </row>
    <row r="364" spans="2:65" s="1" customFormat="1" ht="22.5" customHeight="1">
      <c r="B364" s="41"/>
      <c r="C364" s="193" t="s">
        <v>606</v>
      </c>
      <c r="D364" s="193" t="s">
        <v>154</v>
      </c>
      <c r="E364" s="194" t="s">
        <v>634</v>
      </c>
      <c r="F364" s="195" t="s">
        <v>635</v>
      </c>
      <c r="G364" s="196" t="s">
        <v>157</v>
      </c>
      <c r="H364" s="197">
        <v>5.76</v>
      </c>
      <c r="I364" s="198"/>
      <c r="J364" s="199">
        <f>ROUND(I364*H364,2)</f>
        <v>0</v>
      </c>
      <c r="K364" s="195" t="s">
        <v>158</v>
      </c>
      <c r="L364" s="61"/>
      <c r="M364" s="200" t="s">
        <v>22</v>
      </c>
      <c r="N364" s="201" t="s">
        <v>49</v>
      </c>
      <c r="O364" s="42"/>
      <c r="P364" s="202">
        <f>O364*H364</f>
        <v>0</v>
      </c>
      <c r="Q364" s="202">
        <v>0</v>
      </c>
      <c r="R364" s="202">
        <f>Q364*H364</f>
        <v>0</v>
      </c>
      <c r="S364" s="202">
        <v>6.3E-2</v>
      </c>
      <c r="T364" s="203">
        <f>S364*H364</f>
        <v>0.36287999999999998</v>
      </c>
      <c r="AR364" s="24" t="s">
        <v>159</v>
      </c>
      <c r="AT364" s="24" t="s">
        <v>154</v>
      </c>
      <c r="AU364" s="24" t="s">
        <v>87</v>
      </c>
      <c r="AY364" s="24" t="s">
        <v>152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24" t="s">
        <v>24</v>
      </c>
      <c r="BK364" s="204">
        <f>ROUND(I364*H364,2)</f>
        <v>0</v>
      </c>
      <c r="BL364" s="24" t="s">
        <v>159</v>
      </c>
      <c r="BM364" s="24" t="s">
        <v>1578</v>
      </c>
    </row>
    <row r="365" spans="2:65" s="12" customFormat="1">
      <c r="B365" s="217"/>
      <c r="C365" s="218"/>
      <c r="D365" s="230" t="s">
        <v>161</v>
      </c>
      <c r="E365" s="240" t="s">
        <v>22</v>
      </c>
      <c r="F365" s="241" t="s">
        <v>1487</v>
      </c>
      <c r="G365" s="218"/>
      <c r="H365" s="242">
        <v>5.76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24</v>
      </c>
      <c r="AY365" s="227" t="s">
        <v>152</v>
      </c>
    </row>
    <row r="366" spans="2:65" s="1" customFormat="1" ht="22.5" customHeight="1">
      <c r="B366" s="41"/>
      <c r="C366" s="193" t="s">
        <v>617</v>
      </c>
      <c r="D366" s="193" t="s">
        <v>154</v>
      </c>
      <c r="E366" s="194" t="s">
        <v>658</v>
      </c>
      <c r="F366" s="195" t="s">
        <v>659</v>
      </c>
      <c r="G366" s="196" t="s">
        <v>157</v>
      </c>
      <c r="H366" s="197">
        <v>105.53</v>
      </c>
      <c r="I366" s="198"/>
      <c r="J366" s="199">
        <f>ROUND(I366*H366,2)</f>
        <v>0</v>
      </c>
      <c r="K366" s="195" t="s">
        <v>158</v>
      </c>
      <c r="L366" s="61"/>
      <c r="M366" s="200" t="s">
        <v>22</v>
      </c>
      <c r="N366" s="201" t="s">
        <v>49</v>
      </c>
      <c r="O366" s="42"/>
      <c r="P366" s="202">
        <f>O366*H366</f>
        <v>0</v>
      </c>
      <c r="Q366" s="202">
        <v>0</v>
      </c>
      <c r="R366" s="202">
        <f>Q366*H366</f>
        <v>0</v>
      </c>
      <c r="S366" s="202">
        <v>4.5999999999999999E-2</v>
      </c>
      <c r="T366" s="203">
        <f>S366*H366</f>
        <v>4.8543799999999999</v>
      </c>
      <c r="AR366" s="24" t="s">
        <v>159</v>
      </c>
      <c r="AT366" s="24" t="s">
        <v>154</v>
      </c>
      <c r="AU366" s="24" t="s">
        <v>87</v>
      </c>
      <c r="AY366" s="24" t="s">
        <v>152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24" t="s">
        <v>24</v>
      </c>
      <c r="BK366" s="204">
        <f>ROUND(I366*H366,2)</f>
        <v>0</v>
      </c>
      <c r="BL366" s="24" t="s">
        <v>159</v>
      </c>
      <c r="BM366" s="24" t="s">
        <v>1579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1445</v>
      </c>
      <c r="G367" s="218"/>
      <c r="H367" s="221">
        <v>71.400000000000006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1446</v>
      </c>
      <c r="G368" s="218"/>
      <c r="H368" s="221">
        <v>22.5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2" customFormat="1">
      <c r="B369" s="217"/>
      <c r="C369" s="218"/>
      <c r="D369" s="207" t="s">
        <v>161</v>
      </c>
      <c r="E369" s="219" t="s">
        <v>22</v>
      </c>
      <c r="F369" s="220" t="s">
        <v>1447</v>
      </c>
      <c r="G369" s="218"/>
      <c r="H369" s="221">
        <v>10.8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161</v>
      </c>
      <c r="AU369" s="227" t="s">
        <v>87</v>
      </c>
      <c r="AV369" s="12" t="s">
        <v>87</v>
      </c>
      <c r="AW369" s="12" t="s">
        <v>42</v>
      </c>
      <c r="AX369" s="12" t="s">
        <v>78</v>
      </c>
      <c r="AY369" s="227" t="s">
        <v>152</v>
      </c>
    </row>
    <row r="370" spans="2:65" s="12" customFormat="1">
      <c r="B370" s="217"/>
      <c r="C370" s="218"/>
      <c r="D370" s="207" t="s">
        <v>161</v>
      </c>
      <c r="E370" s="219" t="s">
        <v>22</v>
      </c>
      <c r="F370" s="220" t="s">
        <v>1448</v>
      </c>
      <c r="G370" s="218"/>
      <c r="H370" s="221">
        <v>9.9</v>
      </c>
      <c r="I370" s="222"/>
      <c r="J370" s="218"/>
      <c r="K370" s="218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161</v>
      </c>
      <c r="AU370" s="227" t="s">
        <v>87</v>
      </c>
      <c r="AV370" s="12" t="s">
        <v>87</v>
      </c>
      <c r="AW370" s="12" t="s">
        <v>42</v>
      </c>
      <c r="AX370" s="12" t="s">
        <v>78</v>
      </c>
      <c r="AY370" s="227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1449</v>
      </c>
      <c r="G371" s="218"/>
      <c r="H371" s="221">
        <v>31.5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2" customFormat="1">
      <c r="B372" s="217"/>
      <c r="C372" s="218"/>
      <c r="D372" s="207" t="s">
        <v>161</v>
      </c>
      <c r="E372" s="219" t="s">
        <v>22</v>
      </c>
      <c r="F372" s="220" t="s">
        <v>1450</v>
      </c>
      <c r="G372" s="218"/>
      <c r="H372" s="221">
        <v>6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161</v>
      </c>
      <c r="AU372" s="227" t="s">
        <v>87</v>
      </c>
      <c r="AV372" s="12" t="s">
        <v>87</v>
      </c>
      <c r="AW372" s="12" t="s">
        <v>42</v>
      </c>
      <c r="AX372" s="12" t="s">
        <v>78</v>
      </c>
      <c r="AY372" s="227" t="s">
        <v>152</v>
      </c>
    </row>
    <row r="373" spans="2:65" s="14" customFormat="1">
      <c r="B373" s="243"/>
      <c r="C373" s="244"/>
      <c r="D373" s="207" t="s">
        <v>161</v>
      </c>
      <c r="E373" s="245" t="s">
        <v>22</v>
      </c>
      <c r="F373" s="246" t="s">
        <v>257</v>
      </c>
      <c r="G373" s="244"/>
      <c r="H373" s="247">
        <v>152.1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161</v>
      </c>
      <c r="AU373" s="253" t="s">
        <v>87</v>
      </c>
      <c r="AV373" s="14" t="s">
        <v>176</v>
      </c>
      <c r="AW373" s="14" t="s">
        <v>42</v>
      </c>
      <c r="AX373" s="14" t="s">
        <v>78</v>
      </c>
      <c r="AY373" s="253" t="s">
        <v>152</v>
      </c>
    </row>
    <row r="374" spans="2:65" s="12" customFormat="1">
      <c r="B374" s="217"/>
      <c r="C374" s="218"/>
      <c r="D374" s="207" t="s">
        <v>161</v>
      </c>
      <c r="E374" s="219" t="s">
        <v>22</v>
      </c>
      <c r="F374" s="220" t="s">
        <v>1580</v>
      </c>
      <c r="G374" s="218"/>
      <c r="H374" s="221">
        <v>60.84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161</v>
      </c>
      <c r="AU374" s="227" t="s">
        <v>87</v>
      </c>
      <c r="AV374" s="12" t="s">
        <v>87</v>
      </c>
      <c r="AW374" s="12" t="s">
        <v>42</v>
      </c>
      <c r="AX374" s="12" t="s">
        <v>78</v>
      </c>
      <c r="AY374" s="227" t="s">
        <v>152</v>
      </c>
    </row>
    <row r="375" spans="2:65" s="11" customFormat="1">
      <c r="B375" s="205"/>
      <c r="C375" s="206"/>
      <c r="D375" s="207" t="s">
        <v>161</v>
      </c>
      <c r="E375" s="208" t="s">
        <v>22</v>
      </c>
      <c r="F375" s="209" t="s">
        <v>1387</v>
      </c>
      <c r="G375" s="206"/>
      <c r="H375" s="210" t="s">
        <v>22</v>
      </c>
      <c r="I375" s="211"/>
      <c r="J375" s="206"/>
      <c r="K375" s="206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161</v>
      </c>
      <c r="AU375" s="216" t="s">
        <v>87</v>
      </c>
      <c r="AV375" s="11" t="s">
        <v>24</v>
      </c>
      <c r="AW375" s="11" t="s">
        <v>42</v>
      </c>
      <c r="AX375" s="11" t="s">
        <v>78</v>
      </c>
      <c r="AY375" s="216" t="s">
        <v>152</v>
      </c>
    </row>
    <row r="376" spans="2:65" s="12" customFormat="1">
      <c r="B376" s="217"/>
      <c r="C376" s="218"/>
      <c r="D376" s="207" t="s">
        <v>161</v>
      </c>
      <c r="E376" s="219" t="s">
        <v>22</v>
      </c>
      <c r="F376" s="220" t="s">
        <v>1388</v>
      </c>
      <c r="G376" s="218"/>
      <c r="H376" s="221">
        <v>47.39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161</v>
      </c>
      <c r="AU376" s="227" t="s">
        <v>87</v>
      </c>
      <c r="AV376" s="12" t="s">
        <v>87</v>
      </c>
      <c r="AW376" s="12" t="s">
        <v>42</v>
      </c>
      <c r="AX376" s="12" t="s">
        <v>78</v>
      </c>
      <c r="AY376" s="227" t="s">
        <v>152</v>
      </c>
    </row>
    <row r="377" spans="2:65" s="12" customFormat="1">
      <c r="B377" s="217"/>
      <c r="C377" s="218"/>
      <c r="D377" s="207" t="s">
        <v>161</v>
      </c>
      <c r="E377" s="219" t="s">
        <v>22</v>
      </c>
      <c r="F377" s="220" t="s">
        <v>1389</v>
      </c>
      <c r="G377" s="218"/>
      <c r="H377" s="221">
        <v>-2.7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78</v>
      </c>
      <c r="AY377" s="227" t="s">
        <v>152</v>
      </c>
    </row>
    <row r="378" spans="2:65" s="14" customFormat="1">
      <c r="B378" s="243"/>
      <c r="C378" s="244"/>
      <c r="D378" s="230" t="s">
        <v>161</v>
      </c>
      <c r="E378" s="267" t="s">
        <v>22</v>
      </c>
      <c r="F378" s="268" t="s">
        <v>257</v>
      </c>
      <c r="G378" s="244"/>
      <c r="H378" s="269">
        <v>105.53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AT378" s="253" t="s">
        <v>161</v>
      </c>
      <c r="AU378" s="253" t="s">
        <v>87</v>
      </c>
      <c r="AV378" s="14" t="s">
        <v>176</v>
      </c>
      <c r="AW378" s="14" t="s">
        <v>42</v>
      </c>
      <c r="AX378" s="14" t="s">
        <v>24</v>
      </c>
      <c r="AY378" s="253" t="s">
        <v>152</v>
      </c>
    </row>
    <row r="379" spans="2:65" s="1" customFormat="1" ht="31.5" customHeight="1">
      <c r="B379" s="41"/>
      <c r="C379" s="193" t="s">
        <v>628</v>
      </c>
      <c r="D379" s="193" t="s">
        <v>154</v>
      </c>
      <c r="E379" s="194" t="s">
        <v>664</v>
      </c>
      <c r="F379" s="195" t="s">
        <v>665</v>
      </c>
      <c r="G379" s="196" t="s">
        <v>157</v>
      </c>
      <c r="H379" s="197">
        <v>354.51499999999999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0</v>
      </c>
      <c r="R379" s="202">
        <f>Q379*H379</f>
        <v>0</v>
      </c>
      <c r="S379" s="202">
        <v>1.6E-2</v>
      </c>
      <c r="T379" s="203">
        <f>S379*H379</f>
        <v>5.6722399999999995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1581</v>
      </c>
    </row>
    <row r="380" spans="2:65" s="1" customFormat="1" ht="22.5" customHeight="1">
      <c r="B380" s="41"/>
      <c r="C380" s="193" t="s">
        <v>633</v>
      </c>
      <c r="D380" s="193" t="s">
        <v>154</v>
      </c>
      <c r="E380" s="194" t="s">
        <v>1582</v>
      </c>
      <c r="F380" s="195" t="s">
        <v>1583</v>
      </c>
      <c r="G380" s="196" t="s">
        <v>157</v>
      </c>
      <c r="H380" s="197">
        <v>6.7</v>
      </c>
      <c r="I380" s="198"/>
      <c r="J380" s="199">
        <f>ROUND(I380*H380,2)</f>
        <v>0</v>
      </c>
      <c r="K380" s="195" t="s">
        <v>158</v>
      </c>
      <c r="L380" s="61"/>
      <c r="M380" s="200" t="s">
        <v>22</v>
      </c>
      <c r="N380" s="201" t="s">
        <v>49</v>
      </c>
      <c r="O380" s="42"/>
      <c r="P380" s="202">
        <f>O380*H380</f>
        <v>0</v>
      </c>
      <c r="Q380" s="202">
        <v>0</v>
      </c>
      <c r="R380" s="202">
        <f>Q380*H380</f>
        <v>0</v>
      </c>
      <c r="S380" s="202">
        <v>6.8000000000000005E-2</v>
      </c>
      <c r="T380" s="203">
        <f>S380*H380</f>
        <v>0.45560000000000006</v>
      </c>
      <c r="AR380" s="24" t="s">
        <v>159</v>
      </c>
      <c r="AT380" s="24" t="s">
        <v>154</v>
      </c>
      <c r="AU380" s="24" t="s">
        <v>87</v>
      </c>
      <c r="AY380" s="24" t="s">
        <v>152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24</v>
      </c>
      <c r="BK380" s="204">
        <f>ROUND(I380*H380,2)</f>
        <v>0</v>
      </c>
      <c r="BL380" s="24" t="s">
        <v>159</v>
      </c>
      <c r="BM380" s="24" t="s">
        <v>1584</v>
      </c>
    </row>
    <row r="381" spans="2:65" s="11" customFormat="1">
      <c r="B381" s="205"/>
      <c r="C381" s="206"/>
      <c r="D381" s="207" t="s">
        <v>161</v>
      </c>
      <c r="E381" s="208" t="s">
        <v>22</v>
      </c>
      <c r="F381" s="209" t="s">
        <v>1585</v>
      </c>
      <c r="G381" s="206"/>
      <c r="H381" s="210" t="s">
        <v>22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161</v>
      </c>
      <c r="AU381" s="216" t="s">
        <v>87</v>
      </c>
      <c r="AV381" s="11" t="s">
        <v>24</v>
      </c>
      <c r="AW381" s="11" t="s">
        <v>42</v>
      </c>
      <c r="AX381" s="11" t="s">
        <v>78</v>
      </c>
      <c r="AY381" s="216" t="s">
        <v>152</v>
      </c>
    </row>
    <row r="382" spans="2:65" s="12" customFormat="1">
      <c r="B382" s="217"/>
      <c r="C382" s="218"/>
      <c r="D382" s="230" t="s">
        <v>161</v>
      </c>
      <c r="E382" s="240" t="s">
        <v>22</v>
      </c>
      <c r="F382" s="241" t="s">
        <v>1586</v>
      </c>
      <c r="G382" s="218"/>
      <c r="H382" s="242">
        <v>6.7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24</v>
      </c>
      <c r="AY382" s="227" t="s">
        <v>152</v>
      </c>
    </row>
    <row r="383" spans="2:65" s="1" customFormat="1" ht="22.5" customHeight="1">
      <c r="B383" s="41"/>
      <c r="C383" s="193" t="s">
        <v>637</v>
      </c>
      <c r="D383" s="193" t="s">
        <v>154</v>
      </c>
      <c r="E383" s="194" t="s">
        <v>668</v>
      </c>
      <c r="F383" s="195" t="s">
        <v>669</v>
      </c>
      <c r="G383" s="196" t="s">
        <v>157</v>
      </c>
      <c r="H383" s="197">
        <v>143.31</v>
      </c>
      <c r="I383" s="198"/>
      <c r="J383" s="199">
        <f>ROUND(I383*H383,2)</f>
        <v>0</v>
      </c>
      <c r="K383" s="195" t="s">
        <v>158</v>
      </c>
      <c r="L383" s="61"/>
      <c r="M383" s="200" t="s">
        <v>22</v>
      </c>
      <c r="N383" s="201" t="s">
        <v>49</v>
      </c>
      <c r="O383" s="42"/>
      <c r="P383" s="202">
        <f>O383*H383</f>
        <v>0</v>
      </c>
      <c r="Q383" s="202">
        <v>0</v>
      </c>
      <c r="R383" s="202">
        <f>Q383*H383</f>
        <v>0</v>
      </c>
      <c r="S383" s="202">
        <v>8.8999999999999996E-2</v>
      </c>
      <c r="T383" s="203">
        <f>S383*H383</f>
        <v>12.75459</v>
      </c>
      <c r="AR383" s="24" t="s">
        <v>159</v>
      </c>
      <c r="AT383" s="24" t="s">
        <v>154</v>
      </c>
      <c r="AU383" s="24" t="s">
        <v>87</v>
      </c>
      <c r="AY383" s="24" t="s">
        <v>152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24" t="s">
        <v>24</v>
      </c>
      <c r="BK383" s="204">
        <f>ROUND(I383*H383,2)</f>
        <v>0</v>
      </c>
      <c r="BL383" s="24" t="s">
        <v>159</v>
      </c>
      <c r="BM383" s="24" t="s">
        <v>1587</v>
      </c>
    </row>
    <row r="384" spans="2:65" s="12" customFormat="1">
      <c r="B384" s="217"/>
      <c r="C384" s="218"/>
      <c r="D384" s="207" t="s">
        <v>161</v>
      </c>
      <c r="E384" s="219" t="s">
        <v>22</v>
      </c>
      <c r="F384" s="220" t="s">
        <v>1457</v>
      </c>
      <c r="G384" s="218"/>
      <c r="H384" s="221">
        <v>5.75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161</v>
      </c>
      <c r="AU384" s="227" t="s">
        <v>87</v>
      </c>
      <c r="AV384" s="12" t="s">
        <v>87</v>
      </c>
      <c r="AW384" s="12" t="s">
        <v>42</v>
      </c>
      <c r="AX384" s="12" t="s">
        <v>78</v>
      </c>
      <c r="AY384" s="227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1458</v>
      </c>
      <c r="G385" s="218"/>
      <c r="H385" s="221">
        <v>5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1459</v>
      </c>
      <c r="G386" s="218"/>
      <c r="H386" s="221">
        <v>5.9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1" customFormat="1">
      <c r="B387" s="205"/>
      <c r="C387" s="206"/>
      <c r="D387" s="207" t="s">
        <v>161</v>
      </c>
      <c r="E387" s="208" t="s">
        <v>22</v>
      </c>
      <c r="F387" s="209" t="s">
        <v>1460</v>
      </c>
      <c r="G387" s="206"/>
      <c r="H387" s="210" t="s">
        <v>22</v>
      </c>
      <c r="I387" s="211"/>
      <c r="J387" s="206"/>
      <c r="K387" s="206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161</v>
      </c>
      <c r="AU387" s="216" t="s">
        <v>87</v>
      </c>
      <c r="AV387" s="11" t="s">
        <v>24</v>
      </c>
      <c r="AW387" s="11" t="s">
        <v>42</v>
      </c>
      <c r="AX387" s="11" t="s">
        <v>78</v>
      </c>
      <c r="AY387" s="216" t="s">
        <v>152</v>
      </c>
    </row>
    <row r="388" spans="2:65" s="11" customFormat="1">
      <c r="B388" s="205"/>
      <c r="C388" s="206"/>
      <c r="D388" s="207" t="s">
        <v>161</v>
      </c>
      <c r="E388" s="208" t="s">
        <v>22</v>
      </c>
      <c r="F388" s="209" t="s">
        <v>1415</v>
      </c>
      <c r="G388" s="206"/>
      <c r="H388" s="210" t="s">
        <v>22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161</v>
      </c>
      <c r="AU388" s="216" t="s">
        <v>87</v>
      </c>
      <c r="AV388" s="11" t="s">
        <v>24</v>
      </c>
      <c r="AW388" s="11" t="s">
        <v>42</v>
      </c>
      <c r="AX388" s="11" t="s">
        <v>78</v>
      </c>
      <c r="AY388" s="216" t="s">
        <v>152</v>
      </c>
    </row>
    <row r="389" spans="2:65" s="12" customFormat="1">
      <c r="B389" s="217"/>
      <c r="C389" s="218"/>
      <c r="D389" s="207" t="s">
        <v>161</v>
      </c>
      <c r="E389" s="219" t="s">
        <v>22</v>
      </c>
      <c r="F389" s="220" t="s">
        <v>1416</v>
      </c>
      <c r="G389" s="218"/>
      <c r="H389" s="221">
        <v>126.66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161</v>
      </c>
      <c r="AU389" s="227" t="s">
        <v>87</v>
      </c>
      <c r="AV389" s="12" t="s">
        <v>87</v>
      </c>
      <c r="AW389" s="12" t="s">
        <v>42</v>
      </c>
      <c r="AX389" s="12" t="s">
        <v>78</v>
      </c>
      <c r="AY389" s="227" t="s">
        <v>152</v>
      </c>
    </row>
    <row r="390" spans="2:65" s="13" customFormat="1">
      <c r="B390" s="228"/>
      <c r="C390" s="229"/>
      <c r="D390" s="207" t="s">
        <v>161</v>
      </c>
      <c r="E390" s="254" t="s">
        <v>22</v>
      </c>
      <c r="F390" s="255" t="s">
        <v>171</v>
      </c>
      <c r="G390" s="229"/>
      <c r="H390" s="256">
        <v>143.31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0" customFormat="1" ht="29.85" customHeight="1">
      <c r="B391" s="176"/>
      <c r="C391" s="177"/>
      <c r="D391" s="190" t="s">
        <v>77</v>
      </c>
      <c r="E391" s="191" t="s">
        <v>679</v>
      </c>
      <c r="F391" s="191" t="s">
        <v>680</v>
      </c>
      <c r="G391" s="177"/>
      <c r="H391" s="177"/>
      <c r="I391" s="180"/>
      <c r="J391" s="192">
        <f>BK391</f>
        <v>0</v>
      </c>
      <c r="K391" s="177"/>
      <c r="L391" s="182"/>
      <c r="M391" s="183"/>
      <c r="N391" s="184"/>
      <c r="O391" s="184"/>
      <c r="P391" s="185">
        <f>SUM(P392:P402)</f>
        <v>0</v>
      </c>
      <c r="Q391" s="184"/>
      <c r="R391" s="185">
        <f>SUM(R392:R402)</f>
        <v>0</v>
      </c>
      <c r="S391" s="184"/>
      <c r="T391" s="186">
        <f>SUM(T392:T402)</f>
        <v>0</v>
      </c>
      <c r="AR391" s="187" t="s">
        <v>24</v>
      </c>
      <c r="AT391" s="188" t="s">
        <v>77</v>
      </c>
      <c r="AU391" s="188" t="s">
        <v>24</v>
      </c>
      <c r="AY391" s="187" t="s">
        <v>152</v>
      </c>
      <c r="BK391" s="189">
        <f>SUM(BK392:BK402)</f>
        <v>0</v>
      </c>
    </row>
    <row r="392" spans="2:65" s="1" customFormat="1" ht="31.5" customHeight="1">
      <c r="B392" s="41"/>
      <c r="C392" s="193" t="s">
        <v>643</v>
      </c>
      <c r="D392" s="193" t="s">
        <v>154</v>
      </c>
      <c r="E392" s="194" t="s">
        <v>682</v>
      </c>
      <c r="F392" s="195" t="s">
        <v>683</v>
      </c>
      <c r="G392" s="196" t="s">
        <v>226</v>
      </c>
      <c r="H392" s="197">
        <v>105.05500000000001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1588</v>
      </c>
    </row>
    <row r="393" spans="2:65" s="1" customFormat="1" ht="22.5" customHeight="1">
      <c r="B393" s="41"/>
      <c r="C393" s="193" t="s">
        <v>647</v>
      </c>
      <c r="D393" s="193" t="s">
        <v>154</v>
      </c>
      <c r="E393" s="194" t="s">
        <v>1589</v>
      </c>
      <c r="F393" s="195" t="s">
        <v>1590</v>
      </c>
      <c r="G393" s="196" t="s">
        <v>226</v>
      </c>
      <c r="H393" s="197">
        <v>105.05500000000001</v>
      </c>
      <c r="I393" s="198"/>
      <c r="J393" s="199">
        <f>ROUND(I393*H393,2)</f>
        <v>0</v>
      </c>
      <c r="K393" s="195" t="s">
        <v>158</v>
      </c>
      <c r="L393" s="61"/>
      <c r="M393" s="200" t="s">
        <v>22</v>
      </c>
      <c r="N393" s="201" t="s">
        <v>49</v>
      </c>
      <c r="O393" s="42"/>
      <c r="P393" s="202">
        <f>O393*H393</f>
        <v>0</v>
      </c>
      <c r="Q393" s="202">
        <v>0</v>
      </c>
      <c r="R393" s="202">
        <f>Q393*H393</f>
        <v>0</v>
      </c>
      <c r="S393" s="202">
        <v>0</v>
      </c>
      <c r="T393" s="203">
        <f>S393*H393</f>
        <v>0</v>
      </c>
      <c r="AR393" s="24" t="s">
        <v>159</v>
      </c>
      <c r="AT393" s="24" t="s">
        <v>154</v>
      </c>
      <c r="AU393" s="24" t="s">
        <v>87</v>
      </c>
      <c r="AY393" s="24" t="s">
        <v>152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24" t="s">
        <v>24</v>
      </c>
      <c r="BK393" s="204">
        <f>ROUND(I393*H393,2)</f>
        <v>0</v>
      </c>
      <c r="BL393" s="24" t="s">
        <v>159</v>
      </c>
      <c r="BM393" s="24" t="s">
        <v>1591</v>
      </c>
    </row>
    <row r="394" spans="2:65" s="1" customFormat="1" ht="22.5" customHeight="1">
      <c r="B394" s="41"/>
      <c r="C394" s="193" t="s">
        <v>651</v>
      </c>
      <c r="D394" s="193" t="s">
        <v>154</v>
      </c>
      <c r="E394" s="194" t="s">
        <v>686</v>
      </c>
      <c r="F394" s="195" t="s">
        <v>687</v>
      </c>
      <c r="G394" s="196" t="s">
        <v>226</v>
      </c>
      <c r="H394" s="197">
        <v>105.05500000000001</v>
      </c>
      <c r="I394" s="198"/>
      <c r="J394" s="199">
        <f>ROUND(I394*H394,2)</f>
        <v>0</v>
      </c>
      <c r="K394" s="195" t="s">
        <v>158</v>
      </c>
      <c r="L394" s="61"/>
      <c r="M394" s="200" t="s">
        <v>22</v>
      </c>
      <c r="N394" s="201" t="s">
        <v>49</v>
      </c>
      <c r="O394" s="42"/>
      <c r="P394" s="202">
        <f>O394*H394</f>
        <v>0</v>
      </c>
      <c r="Q394" s="202">
        <v>0</v>
      </c>
      <c r="R394" s="202">
        <f>Q394*H394</f>
        <v>0</v>
      </c>
      <c r="S394" s="202">
        <v>0</v>
      </c>
      <c r="T394" s="203">
        <f>S394*H394</f>
        <v>0</v>
      </c>
      <c r="AR394" s="24" t="s">
        <v>159</v>
      </c>
      <c r="AT394" s="24" t="s">
        <v>154</v>
      </c>
      <c r="AU394" s="24" t="s">
        <v>87</v>
      </c>
      <c r="AY394" s="24" t="s">
        <v>152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24</v>
      </c>
      <c r="BK394" s="204">
        <f>ROUND(I394*H394,2)</f>
        <v>0</v>
      </c>
      <c r="BL394" s="24" t="s">
        <v>159</v>
      </c>
      <c r="BM394" s="24" t="s">
        <v>1592</v>
      </c>
    </row>
    <row r="395" spans="2:65" s="1" customFormat="1" ht="31.5" customHeight="1">
      <c r="B395" s="41"/>
      <c r="C395" s="193" t="s">
        <v>657</v>
      </c>
      <c r="D395" s="193" t="s">
        <v>154</v>
      </c>
      <c r="E395" s="194" t="s">
        <v>1593</v>
      </c>
      <c r="F395" s="195" t="s">
        <v>1594</v>
      </c>
      <c r="G395" s="196" t="s">
        <v>226</v>
      </c>
      <c r="H395" s="197">
        <v>110</v>
      </c>
      <c r="I395" s="198"/>
      <c r="J395" s="199">
        <f>ROUND(I395*H395,2)</f>
        <v>0</v>
      </c>
      <c r="K395" s="195" t="s">
        <v>22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0</v>
      </c>
      <c r="R395" s="202">
        <f>Q395*H395</f>
        <v>0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1595</v>
      </c>
    </row>
    <row r="396" spans="2:65" s="11" customFormat="1">
      <c r="B396" s="205"/>
      <c r="C396" s="206"/>
      <c r="D396" s="207" t="s">
        <v>161</v>
      </c>
      <c r="E396" s="208" t="s">
        <v>22</v>
      </c>
      <c r="F396" s="209" t="s">
        <v>1596</v>
      </c>
      <c r="G396" s="206"/>
      <c r="H396" s="210" t="s">
        <v>22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161</v>
      </c>
      <c r="AU396" s="216" t="s">
        <v>87</v>
      </c>
      <c r="AV396" s="11" t="s">
        <v>24</v>
      </c>
      <c r="AW396" s="11" t="s">
        <v>42</v>
      </c>
      <c r="AX396" s="11" t="s">
        <v>78</v>
      </c>
      <c r="AY396" s="216" t="s">
        <v>152</v>
      </c>
    </row>
    <row r="397" spans="2:65" s="12" customFormat="1">
      <c r="B397" s="217"/>
      <c r="C397" s="218"/>
      <c r="D397" s="207" t="s">
        <v>161</v>
      </c>
      <c r="E397" s="219" t="s">
        <v>22</v>
      </c>
      <c r="F397" s="220" t="s">
        <v>1597</v>
      </c>
      <c r="G397" s="218"/>
      <c r="H397" s="221">
        <v>110</v>
      </c>
      <c r="I397" s="222"/>
      <c r="J397" s="218"/>
      <c r="K397" s="218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161</v>
      </c>
      <c r="AU397" s="227" t="s">
        <v>87</v>
      </c>
      <c r="AV397" s="12" t="s">
        <v>87</v>
      </c>
      <c r="AW397" s="12" t="s">
        <v>42</v>
      </c>
      <c r="AX397" s="12" t="s">
        <v>78</v>
      </c>
      <c r="AY397" s="227" t="s">
        <v>152</v>
      </c>
    </row>
    <row r="398" spans="2:65" s="13" customFormat="1">
      <c r="B398" s="228"/>
      <c r="C398" s="229"/>
      <c r="D398" s="230" t="s">
        <v>161</v>
      </c>
      <c r="E398" s="231" t="s">
        <v>22</v>
      </c>
      <c r="F398" s="232" t="s">
        <v>171</v>
      </c>
      <c r="G398" s="229"/>
      <c r="H398" s="233">
        <v>110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161</v>
      </c>
      <c r="AU398" s="239" t="s">
        <v>87</v>
      </c>
      <c r="AV398" s="13" t="s">
        <v>159</v>
      </c>
      <c r="AW398" s="13" t="s">
        <v>42</v>
      </c>
      <c r="AX398" s="13" t="s">
        <v>24</v>
      </c>
      <c r="AY398" s="239" t="s">
        <v>152</v>
      </c>
    </row>
    <row r="399" spans="2:65" s="1" customFormat="1" ht="22.5" customHeight="1">
      <c r="B399" s="41"/>
      <c r="C399" s="193" t="s">
        <v>663</v>
      </c>
      <c r="D399" s="193" t="s">
        <v>154</v>
      </c>
      <c r="E399" s="194" t="s">
        <v>1598</v>
      </c>
      <c r="F399" s="195" t="s">
        <v>1599</v>
      </c>
      <c r="G399" s="196" t="s">
        <v>226</v>
      </c>
      <c r="H399" s="197">
        <v>5.5</v>
      </c>
      <c r="I399" s="198"/>
      <c r="J399" s="199">
        <f>ROUND(I399*H399,2)</f>
        <v>0</v>
      </c>
      <c r="K399" s="195" t="s">
        <v>158</v>
      </c>
      <c r="L399" s="61"/>
      <c r="M399" s="200" t="s">
        <v>22</v>
      </c>
      <c r="N399" s="201" t="s">
        <v>49</v>
      </c>
      <c r="O399" s="42"/>
      <c r="P399" s="202">
        <f>O399*H399</f>
        <v>0</v>
      </c>
      <c r="Q399" s="202">
        <v>0</v>
      </c>
      <c r="R399" s="202">
        <f>Q399*H399</f>
        <v>0</v>
      </c>
      <c r="S399" s="202">
        <v>0</v>
      </c>
      <c r="T399" s="203">
        <f>S399*H399</f>
        <v>0</v>
      </c>
      <c r="AR399" s="24" t="s">
        <v>159</v>
      </c>
      <c r="AT399" s="24" t="s">
        <v>154</v>
      </c>
      <c r="AU399" s="24" t="s">
        <v>87</v>
      </c>
      <c r="AY399" s="24" t="s">
        <v>152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24</v>
      </c>
      <c r="BK399" s="204">
        <f>ROUND(I399*H399,2)</f>
        <v>0</v>
      </c>
      <c r="BL399" s="24" t="s">
        <v>159</v>
      </c>
      <c r="BM399" s="24" t="s">
        <v>1600</v>
      </c>
    </row>
    <row r="400" spans="2:65" s="12" customFormat="1">
      <c r="B400" s="217"/>
      <c r="C400" s="218"/>
      <c r="D400" s="230" t="s">
        <v>161</v>
      </c>
      <c r="E400" s="240" t="s">
        <v>22</v>
      </c>
      <c r="F400" s="241" t="s">
        <v>1601</v>
      </c>
      <c r="G400" s="218"/>
      <c r="H400" s="242">
        <v>5.5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24</v>
      </c>
      <c r="AY400" s="227" t="s">
        <v>152</v>
      </c>
    </row>
    <row r="401" spans="2:65" s="1" customFormat="1" ht="22.5" customHeight="1">
      <c r="B401" s="41"/>
      <c r="C401" s="193" t="s">
        <v>667</v>
      </c>
      <c r="D401" s="193" t="s">
        <v>154</v>
      </c>
      <c r="E401" s="194" t="s">
        <v>690</v>
      </c>
      <c r="F401" s="195" t="s">
        <v>691</v>
      </c>
      <c r="G401" s="196" t="s">
        <v>226</v>
      </c>
      <c r="H401" s="197">
        <v>99.555000000000007</v>
      </c>
      <c r="I401" s="198"/>
      <c r="J401" s="199">
        <f>ROUND(I401*H401,2)</f>
        <v>0</v>
      </c>
      <c r="K401" s="195" t="s">
        <v>158</v>
      </c>
      <c r="L401" s="61"/>
      <c r="M401" s="200" t="s">
        <v>22</v>
      </c>
      <c r="N401" s="201" t="s">
        <v>49</v>
      </c>
      <c r="O401" s="42"/>
      <c r="P401" s="202">
        <f>O401*H401</f>
        <v>0</v>
      </c>
      <c r="Q401" s="202">
        <v>0</v>
      </c>
      <c r="R401" s="202">
        <f>Q401*H401</f>
        <v>0</v>
      </c>
      <c r="S401" s="202">
        <v>0</v>
      </c>
      <c r="T401" s="203">
        <f>S401*H401</f>
        <v>0</v>
      </c>
      <c r="AR401" s="24" t="s">
        <v>159</v>
      </c>
      <c r="AT401" s="24" t="s">
        <v>154</v>
      </c>
      <c r="AU401" s="24" t="s">
        <v>87</v>
      </c>
      <c r="AY401" s="24" t="s">
        <v>152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24" t="s">
        <v>24</v>
      </c>
      <c r="BK401" s="204">
        <f>ROUND(I401*H401,2)</f>
        <v>0</v>
      </c>
      <c r="BL401" s="24" t="s">
        <v>159</v>
      </c>
      <c r="BM401" s="24" t="s">
        <v>1602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1603</v>
      </c>
      <c r="G402" s="218"/>
      <c r="H402" s="221">
        <v>99.555000000000007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24</v>
      </c>
      <c r="AY402" s="227" t="s">
        <v>152</v>
      </c>
    </row>
    <row r="403" spans="2:65" s="10" customFormat="1" ht="29.85" customHeight="1">
      <c r="B403" s="176"/>
      <c r="C403" s="177"/>
      <c r="D403" s="190" t="s">
        <v>77</v>
      </c>
      <c r="E403" s="191" t="s">
        <v>693</v>
      </c>
      <c r="F403" s="191" t="s">
        <v>694</v>
      </c>
      <c r="G403" s="177"/>
      <c r="H403" s="177"/>
      <c r="I403" s="180"/>
      <c r="J403" s="192">
        <f>BK403</f>
        <v>0</v>
      </c>
      <c r="K403" s="177"/>
      <c r="L403" s="182"/>
      <c r="M403" s="183"/>
      <c r="N403" s="184"/>
      <c r="O403" s="184"/>
      <c r="P403" s="185">
        <f>P404</f>
        <v>0</v>
      </c>
      <c r="Q403" s="184"/>
      <c r="R403" s="185">
        <f>R404</f>
        <v>0</v>
      </c>
      <c r="S403" s="184"/>
      <c r="T403" s="186">
        <f>T404</f>
        <v>0</v>
      </c>
      <c r="AR403" s="187" t="s">
        <v>24</v>
      </c>
      <c r="AT403" s="188" t="s">
        <v>77</v>
      </c>
      <c r="AU403" s="188" t="s">
        <v>24</v>
      </c>
      <c r="AY403" s="187" t="s">
        <v>152</v>
      </c>
      <c r="BK403" s="189">
        <f>BK404</f>
        <v>0</v>
      </c>
    </row>
    <row r="404" spans="2:65" s="1" customFormat="1" ht="22.5" customHeight="1">
      <c r="B404" s="41"/>
      <c r="C404" s="193" t="s">
        <v>681</v>
      </c>
      <c r="D404" s="193" t="s">
        <v>154</v>
      </c>
      <c r="E404" s="194" t="s">
        <v>695</v>
      </c>
      <c r="F404" s="195" t="s">
        <v>696</v>
      </c>
      <c r="G404" s="196" t="s">
        <v>226</v>
      </c>
      <c r="H404" s="197">
        <v>114.221</v>
      </c>
      <c r="I404" s="198"/>
      <c r="J404" s="199">
        <f>ROUND(I404*H404,2)</f>
        <v>0</v>
      </c>
      <c r="K404" s="195" t="s">
        <v>158</v>
      </c>
      <c r="L404" s="61"/>
      <c r="M404" s="200" t="s">
        <v>22</v>
      </c>
      <c r="N404" s="201" t="s">
        <v>49</v>
      </c>
      <c r="O404" s="42"/>
      <c r="P404" s="202">
        <f>O404*H404</f>
        <v>0</v>
      </c>
      <c r="Q404" s="202">
        <v>0</v>
      </c>
      <c r="R404" s="202">
        <f>Q404*H404</f>
        <v>0</v>
      </c>
      <c r="S404" s="202">
        <v>0</v>
      </c>
      <c r="T404" s="203">
        <f>S404*H404</f>
        <v>0</v>
      </c>
      <c r="AR404" s="24" t="s">
        <v>159</v>
      </c>
      <c r="AT404" s="24" t="s">
        <v>154</v>
      </c>
      <c r="AU404" s="24" t="s">
        <v>87</v>
      </c>
      <c r="AY404" s="24" t="s">
        <v>152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24</v>
      </c>
      <c r="BK404" s="204">
        <f>ROUND(I404*H404,2)</f>
        <v>0</v>
      </c>
      <c r="BL404" s="24" t="s">
        <v>159</v>
      </c>
      <c r="BM404" s="24" t="s">
        <v>1604</v>
      </c>
    </row>
    <row r="405" spans="2:65" s="10" customFormat="1" ht="37.35" customHeight="1">
      <c r="B405" s="176"/>
      <c r="C405" s="177"/>
      <c r="D405" s="178" t="s">
        <v>77</v>
      </c>
      <c r="E405" s="179" t="s">
        <v>698</v>
      </c>
      <c r="F405" s="179" t="s">
        <v>699</v>
      </c>
      <c r="G405" s="177"/>
      <c r="H405" s="177"/>
      <c r="I405" s="180"/>
      <c r="J405" s="181">
        <f>BK405</f>
        <v>0</v>
      </c>
      <c r="K405" s="177"/>
      <c r="L405" s="182"/>
      <c r="M405" s="183"/>
      <c r="N405" s="184"/>
      <c r="O405" s="184"/>
      <c r="P405" s="185">
        <f>P406+P432+P472+P477+P479+P482+P486+P528+P593+P671+P686+P694+P701</f>
        <v>0</v>
      </c>
      <c r="Q405" s="184"/>
      <c r="R405" s="185">
        <f>R406+R432+R472+R477+R479+R482+R486+R528+R593+R671+R686+R694+R701</f>
        <v>43.063225370000012</v>
      </c>
      <c r="S405" s="184"/>
      <c r="T405" s="186">
        <f>T406+T432+T472+T477+T479+T482+T486+T528+T593+T671+T686+T694+T701</f>
        <v>17.645174279999999</v>
      </c>
      <c r="AR405" s="187" t="s">
        <v>87</v>
      </c>
      <c r="AT405" s="188" t="s">
        <v>77</v>
      </c>
      <c r="AU405" s="188" t="s">
        <v>78</v>
      </c>
      <c r="AY405" s="187" t="s">
        <v>152</v>
      </c>
      <c r="BK405" s="189">
        <f>BK406+BK432+BK472+BK477+BK479+BK482+BK486+BK528+BK593+BK671+BK686+BK694+BK701</f>
        <v>0</v>
      </c>
    </row>
    <row r="406" spans="2:65" s="10" customFormat="1" ht="19.899999999999999" customHeight="1">
      <c r="B406" s="176"/>
      <c r="C406" s="177"/>
      <c r="D406" s="190" t="s">
        <v>77</v>
      </c>
      <c r="E406" s="191" t="s">
        <v>731</v>
      </c>
      <c r="F406" s="191" t="s">
        <v>732</v>
      </c>
      <c r="G406" s="177"/>
      <c r="H406" s="177"/>
      <c r="I406" s="180"/>
      <c r="J406" s="192">
        <f>BK406</f>
        <v>0</v>
      </c>
      <c r="K406" s="177"/>
      <c r="L406" s="182"/>
      <c r="M406" s="183"/>
      <c r="N406" s="184"/>
      <c r="O406" s="184"/>
      <c r="P406" s="185">
        <f>SUM(P407:P431)</f>
        <v>0</v>
      </c>
      <c r="Q406" s="184"/>
      <c r="R406" s="185">
        <f>SUM(R407:R431)</f>
        <v>4.9860612799999995</v>
      </c>
      <c r="S406" s="184"/>
      <c r="T406" s="186">
        <f>SUM(T407:T431)</f>
        <v>3.8901380000000003</v>
      </c>
      <c r="AR406" s="187" t="s">
        <v>87</v>
      </c>
      <c r="AT406" s="188" t="s">
        <v>77</v>
      </c>
      <c r="AU406" s="188" t="s">
        <v>24</v>
      </c>
      <c r="AY406" s="187" t="s">
        <v>152</v>
      </c>
      <c r="BK406" s="189">
        <f>SUM(BK407:BK431)</f>
        <v>0</v>
      </c>
    </row>
    <row r="407" spans="2:65" s="1" customFormat="1" ht="22.5" customHeight="1">
      <c r="B407" s="41"/>
      <c r="C407" s="193" t="s">
        <v>685</v>
      </c>
      <c r="D407" s="193" t="s">
        <v>154</v>
      </c>
      <c r="E407" s="194" t="s">
        <v>1605</v>
      </c>
      <c r="F407" s="195" t="s">
        <v>1606</v>
      </c>
      <c r="G407" s="196" t="s">
        <v>157</v>
      </c>
      <c r="H407" s="197">
        <v>277.86700000000002</v>
      </c>
      <c r="I407" s="198"/>
      <c r="J407" s="199">
        <f>ROUND(I407*H407,2)</f>
        <v>0</v>
      </c>
      <c r="K407" s="195" t="s">
        <v>158</v>
      </c>
      <c r="L407" s="61"/>
      <c r="M407" s="200" t="s">
        <v>22</v>
      </c>
      <c r="N407" s="201" t="s">
        <v>49</v>
      </c>
      <c r="O407" s="42"/>
      <c r="P407" s="202">
        <f>O407*H407</f>
        <v>0</v>
      </c>
      <c r="Q407" s="202">
        <v>0</v>
      </c>
      <c r="R407" s="202">
        <f>Q407*H407</f>
        <v>0</v>
      </c>
      <c r="S407" s="202">
        <v>1.4E-2</v>
      </c>
      <c r="T407" s="203">
        <f>S407*H407</f>
        <v>3.8901380000000003</v>
      </c>
      <c r="AR407" s="24" t="s">
        <v>285</v>
      </c>
      <c r="AT407" s="24" t="s">
        <v>154</v>
      </c>
      <c r="AU407" s="24" t="s">
        <v>87</v>
      </c>
      <c r="AY407" s="24" t="s">
        <v>152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24" t="s">
        <v>24</v>
      </c>
      <c r="BK407" s="204">
        <f>ROUND(I407*H407,2)</f>
        <v>0</v>
      </c>
      <c r="BL407" s="24" t="s">
        <v>285</v>
      </c>
      <c r="BM407" s="24" t="s">
        <v>1607</v>
      </c>
    </row>
    <row r="408" spans="2:65" s="12" customFormat="1">
      <c r="B408" s="217"/>
      <c r="C408" s="218"/>
      <c r="D408" s="230" t="s">
        <v>161</v>
      </c>
      <c r="E408" s="240" t="s">
        <v>22</v>
      </c>
      <c r="F408" s="241" t="s">
        <v>1608</v>
      </c>
      <c r="G408" s="218"/>
      <c r="H408" s="242">
        <v>277.86700000000002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161</v>
      </c>
      <c r="AU408" s="227" t="s">
        <v>87</v>
      </c>
      <c r="AV408" s="12" t="s">
        <v>87</v>
      </c>
      <c r="AW408" s="12" t="s">
        <v>42</v>
      </c>
      <c r="AX408" s="12" t="s">
        <v>24</v>
      </c>
      <c r="AY408" s="227" t="s">
        <v>152</v>
      </c>
    </row>
    <row r="409" spans="2:65" s="1" customFormat="1" ht="31.5" customHeight="1">
      <c r="B409" s="41"/>
      <c r="C409" s="193" t="s">
        <v>689</v>
      </c>
      <c r="D409" s="193" t="s">
        <v>154</v>
      </c>
      <c r="E409" s="194" t="s">
        <v>1609</v>
      </c>
      <c r="F409" s="195" t="s">
        <v>1610</v>
      </c>
      <c r="G409" s="196" t="s">
        <v>157</v>
      </c>
      <c r="H409" s="197">
        <v>314.88200000000001</v>
      </c>
      <c r="I409" s="198"/>
      <c r="J409" s="199">
        <f>ROUND(I409*H409,2)</f>
        <v>0</v>
      </c>
      <c r="K409" s="195" t="s">
        <v>1491</v>
      </c>
      <c r="L409" s="61"/>
      <c r="M409" s="200" t="s">
        <v>22</v>
      </c>
      <c r="N409" s="201" t="s">
        <v>49</v>
      </c>
      <c r="O409" s="42"/>
      <c r="P409" s="202">
        <f>O409*H409</f>
        <v>0</v>
      </c>
      <c r="Q409" s="202">
        <v>0</v>
      </c>
      <c r="R409" s="202">
        <f>Q409*H409</f>
        <v>0</v>
      </c>
      <c r="S409" s="202">
        <v>0</v>
      </c>
      <c r="T409" s="203">
        <f>S409*H409</f>
        <v>0</v>
      </c>
      <c r="AR409" s="24" t="s">
        <v>285</v>
      </c>
      <c r="AT409" s="24" t="s">
        <v>154</v>
      </c>
      <c r="AU409" s="24" t="s">
        <v>87</v>
      </c>
      <c r="AY409" s="24" t="s">
        <v>152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24" t="s">
        <v>24</v>
      </c>
      <c r="BK409" s="204">
        <f>ROUND(I409*H409,2)</f>
        <v>0</v>
      </c>
      <c r="BL409" s="24" t="s">
        <v>285</v>
      </c>
      <c r="BM409" s="24" t="s">
        <v>1611</v>
      </c>
    </row>
    <row r="410" spans="2:65" s="12" customFormat="1">
      <c r="B410" s="217"/>
      <c r="C410" s="218"/>
      <c r="D410" s="207" t="s">
        <v>161</v>
      </c>
      <c r="E410" s="219" t="s">
        <v>22</v>
      </c>
      <c r="F410" s="220" t="s">
        <v>1612</v>
      </c>
      <c r="G410" s="218"/>
      <c r="H410" s="221">
        <v>303.70800000000003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161</v>
      </c>
      <c r="AU410" s="227" t="s">
        <v>87</v>
      </c>
      <c r="AV410" s="12" t="s">
        <v>87</v>
      </c>
      <c r="AW410" s="12" t="s">
        <v>42</v>
      </c>
      <c r="AX410" s="12" t="s">
        <v>78</v>
      </c>
      <c r="AY410" s="227" t="s">
        <v>152</v>
      </c>
    </row>
    <row r="411" spans="2:65" s="11" customFormat="1">
      <c r="B411" s="205"/>
      <c r="C411" s="206"/>
      <c r="D411" s="207" t="s">
        <v>161</v>
      </c>
      <c r="E411" s="208" t="s">
        <v>22</v>
      </c>
      <c r="F411" s="209" t="s">
        <v>1613</v>
      </c>
      <c r="G411" s="206"/>
      <c r="H411" s="210" t="s">
        <v>22</v>
      </c>
      <c r="I411" s="211"/>
      <c r="J411" s="206"/>
      <c r="K411" s="206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161</v>
      </c>
      <c r="AU411" s="216" t="s">
        <v>87</v>
      </c>
      <c r="AV411" s="11" t="s">
        <v>24</v>
      </c>
      <c r="AW411" s="11" t="s">
        <v>42</v>
      </c>
      <c r="AX411" s="11" t="s">
        <v>78</v>
      </c>
      <c r="AY411" s="216" t="s">
        <v>152</v>
      </c>
    </row>
    <row r="412" spans="2:65" s="12" customFormat="1">
      <c r="B412" s="217"/>
      <c r="C412" s="218"/>
      <c r="D412" s="207" t="s">
        <v>161</v>
      </c>
      <c r="E412" s="219" t="s">
        <v>22</v>
      </c>
      <c r="F412" s="220" t="s">
        <v>1614</v>
      </c>
      <c r="G412" s="218"/>
      <c r="H412" s="221">
        <v>11.173999999999999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161</v>
      </c>
      <c r="AU412" s="227" t="s">
        <v>87</v>
      </c>
      <c r="AV412" s="12" t="s">
        <v>87</v>
      </c>
      <c r="AW412" s="12" t="s">
        <v>42</v>
      </c>
      <c r="AX412" s="12" t="s">
        <v>78</v>
      </c>
      <c r="AY412" s="227" t="s">
        <v>152</v>
      </c>
    </row>
    <row r="413" spans="2:65" s="13" customFormat="1">
      <c r="B413" s="228"/>
      <c r="C413" s="229"/>
      <c r="D413" s="230" t="s">
        <v>161</v>
      </c>
      <c r="E413" s="231" t="s">
        <v>22</v>
      </c>
      <c r="F413" s="232" t="s">
        <v>171</v>
      </c>
      <c r="G413" s="229"/>
      <c r="H413" s="233">
        <v>314.88200000000001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161</v>
      </c>
      <c r="AU413" s="239" t="s">
        <v>87</v>
      </c>
      <c r="AV413" s="13" t="s">
        <v>159</v>
      </c>
      <c r="AW413" s="13" t="s">
        <v>42</v>
      </c>
      <c r="AX413" s="13" t="s">
        <v>24</v>
      </c>
      <c r="AY413" s="239" t="s">
        <v>152</v>
      </c>
    </row>
    <row r="414" spans="2:65" s="1" customFormat="1" ht="22.5" customHeight="1">
      <c r="B414" s="41"/>
      <c r="C414" s="257" t="s">
        <v>196</v>
      </c>
      <c r="D414" s="257" t="s">
        <v>293</v>
      </c>
      <c r="E414" s="258" t="s">
        <v>1615</v>
      </c>
      <c r="F414" s="259" t="s">
        <v>1616</v>
      </c>
      <c r="G414" s="260" t="s">
        <v>226</v>
      </c>
      <c r="H414" s="261">
        <v>6.3E-2</v>
      </c>
      <c r="I414" s="262"/>
      <c r="J414" s="263">
        <f>ROUND(I414*H414,2)</f>
        <v>0</v>
      </c>
      <c r="K414" s="259" t="s">
        <v>1491</v>
      </c>
      <c r="L414" s="264"/>
      <c r="M414" s="265" t="s">
        <v>22</v>
      </c>
      <c r="N414" s="266" t="s">
        <v>49</v>
      </c>
      <c r="O414" s="42"/>
      <c r="P414" s="202">
        <f>O414*H414</f>
        <v>0</v>
      </c>
      <c r="Q414" s="202">
        <v>1</v>
      </c>
      <c r="R414" s="202">
        <f>Q414*H414</f>
        <v>6.3E-2</v>
      </c>
      <c r="S414" s="202">
        <v>0</v>
      </c>
      <c r="T414" s="203">
        <f>S414*H414</f>
        <v>0</v>
      </c>
      <c r="AR414" s="24" t="s">
        <v>382</v>
      </c>
      <c r="AT414" s="24" t="s">
        <v>293</v>
      </c>
      <c r="AU414" s="24" t="s">
        <v>87</v>
      </c>
      <c r="AY414" s="24" t="s">
        <v>152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24" t="s">
        <v>24</v>
      </c>
      <c r="BK414" s="204">
        <f>ROUND(I414*H414,2)</f>
        <v>0</v>
      </c>
      <c r="BL414" s="24" t="s">
        <v>285</v>
      </c>
      <c r="BM414" s="24" t="s">
        <v>1617</v>
      </c>
    </row>
    <row r="415" spans="2:65" s="12" customFormat="1">
      <c r="B415" s="217"/>
      <c r="C415" s="218"/>
      <c r="D415" s="207" t="s">
        <v>161</v>
      </c>
      <c r="E415" s="219" t="s">
        <v>22</v>
      </c>
      <c r="F415" s="220" t="s">
        <v>1618</v>
      </c>
      <c r="G415" s="218"/>
      <c r="H415" s="221">
        <v>6.3E-2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161</v>
      </c>
      <c r="AU415" s="227" t="s">
        <v>87</v>
      </c>
      <c r="AV415" s="12" t="s">
        <v>87</v>
      </c>
      <c r="AW415" s="12" t="s">
        <v>42</v>
      </c>
      <c r="AX415" s="12" t="s">
        <v>78</v>
      </c>
      <c r="AY415" s="227" t="s">
        <v>152</v>
      </c>
    </row>
    <row r="416" spans="2:65" s="13" customFormat="1">
      <c r="B416" s="228"/>
      <c r="C416" s="229"/>
      <c r="D416" s="230" t="s">
        <v>161</v>
      </c>
      <c r="E416" s="231" t="s">
        <v>22</v>
      </c>
      <c r="F416" s="232" t="s">
        <v>171</v>
      </c>
      <c r="G416" s="229"/>
      <c r="H416" s="233">
        <v>6.3E-2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161</v>
      </c>
      <c r="AU416" s="239" t="s">
        <v>87</v>
      </c>
      <c r="AV416" s="13" t="s">
        <v>159</v>
      </c>
      <c r="AW416" s="13" t="s">
        <v>42</v>
      </c>
      <c r="AX416" s="13" t="s">
        <v>24</v>
      </c>
      <c r="AY416" s="239" t="s">
        <v>152</v>
      </c>
    </row>
    <row r="417" spans="2:65" s="1" customFormat="1" ht="22.5" customHeight="1">
      <c r="B417" s="41"/>
      <c r="C417" s="193" t="s">
        <v>702</v>
      </c>
      <c r="D417" s="193" t="s">
        <v>154</v>
      </c>
      <c r="E417" s="194" t="s">
        <v>734</v>
      </c>
      <c r="F417" s="195" t="s">
        <v>735</v>
      </c>
      <c r="G417" s="196" t="s">
        <v>157</v>
      </c>
      <c r="H417" s="197">
        <v>623.06399999999996</v>
      </c>
      <c r="I417" s="198"/>
      <c r="J417" s="199">
        <f>ROUND(I417*H417,2)</f>
        <v>0</v>
      </c>
      <c r="K417" s="195" t="s">
        <v>158</v>
      </c>
      <c r="L417" s="61"/>
      <c r="M417" s="200" t="s">
        <v>22</v>
      </c>
      <c r="N417" s="201" t="s">
        <v>49</v>
      </c>
      <c r="O417" s="42"/>
      <c r="P417" s="202">
        <f>O417*H417</f>
        <v>0</v>
      </c>
      <c r="Q417" s="202">
        <v>8.8000000000000003E-4</v>
      </c>
      <c r="R417" s="202">
        <f>Q417*H417</f>
        <v>0.54829631999999995</v>
      </c>
      <c r="S417" s="202">
        <v>0</v>
      </c>
      <c r="T417" s="203">
        <f>S417*H417</f>
        <v>0</v>
      </c>
      <c r="AR417" s="24" t="s">
        <v>285</v>
      </c>
      <c r="AT417" s="24" t="s">
        <v>154</v>
      </c>
      <c r="AU417" s="24" t="s">
        <v>87</v>
      </c>
      <c r="AY417" s="24" t="s">
        <v>152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24" t="s">
        <v>24</v>
      </c>
      <c r="BK417" s="204">
        <f>ROUND(I417*H417,2)</f>
        <v>0</v>
      </c>
      <c r="BL417" s="24" t="s">
        <v>285</v>
      </c>
      <c r="BM417" s="24" t="s">
        <v>1619</v>
      </c>
    </row>
    <row r="418" spans="2:65" s="11" customFormat="1">
      <c r="B418" s="205"/>
      <c r="C418" s="206"/>
      <c r="D418" s="207" t="s">
        <v>161</v>
      </c>
      <c r="E418" s="208" t="s">
        <v>22</v>
      </c>
      <c r="F418" s="209" t="s">
        <v>1404</v>
      </c>
      <c r="G418" s="206"/>
      <c r="H418" s="210" t="s">
        <v>22</v>
      </c>
      <c r="I418" s="211"/>
      <c r="J418" s="206"/>
      <c r="K418" s="206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161</v>
      </c>
      <c r="AU418" s="216" t="s">
        <v>87</v>
      </c>
      <c r="AV418" s="11" t="s">
        <v>24</v>
      </c>
      <c r="AW418" s="11" t="s">
        <v>42</v>
      </c>
      <c r="AX418" s="11" t="s">
        <v>78</v>
      </c>
      <c r="AY418" s="216" t="s">
        <v>152</v>
      </c>
    </row>
    <row r="419" spans="2:65" s="12" customFormat="1">
      <c r="B419" s="217"/>
      <c r="C419" s="218"/>
      <c r="D419" s="207" t="s">
        <v>161</v>
      </c>
      <c r="E419" s="219" t="s">
        <v>22</v>
      </c>
      <c r="F419" s="220" t="s">
        <v>1620</v>
      </c>
      <c r="G419" s="218"/>
      <c r="H419" s="221">
        <v>304.44600000000003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161</v>
      </c>
      <c r="AU419" s="227" t="s">
        <v>87</v>
      </c>
      <c r="AV419" s="12" t="s">
        <v>87</v>
      </c>
      <c r="AW419" s="12" t="s">
        <v>42</v>
      </c>
      <c r="AX419" s="12" t="s">
        <v>78</v>
      </c>
      <c r="AY419" s="227" t="s">
        <v>152</v>
      </c>
    </row>
    <row r="420" spans="2:65" s="11" customFormat="1">
      <c r="B420" s="205"/>
      <c r="C420" s="206"/>
      <c r="D420" s="207" t="s">
        <v>161</v>
      </c>
      <c r="E420" s="208" t="s">
        <v>22</v>
      </c>
      <c r="F420" s="209" t="s">
        <v>1405</v>
      </c>
      <c r="G420" s="206"/>
      <c r="H420" s="210" t="s">
        <v>22</v>
      </c>
      <c r="I420" s="211"/>
      <c r="J420" s="206"/>
      <c r="K420" s="206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161</v>
      </c>
      <c r="AU420" s="216" t="s">
        <v>87</v>
      </c>
      <c r="AV420" s="11" t="s">
        <v>24</v>
      </c>
      <c r="AW420" s="11" t="s">
        <v>42</v>
      </c>
      <c r="AX420" s="11" t="s">
        <v>78</v>
      </c>
      <c r="AY420" s="216" t="s">
        <v>152</v>
      </c>
    </row>
    <row r="421" spans="2:65" s="12" customFormat="1">
      <c r="B421" s="217"/>
      <c r="C421" s="218"/>
      <c r="D421" s="207" t="s">
        <v>161</v>
      </c>
      <c r="E421" s="219" t="s">
        <v>22</v>
      </c>
      <c r="F421" s="220" t="s">
        <v>1406</v>
      </c>
      <c r="G421" s="218"/>
      <c r="H421" s="221">
        <v>7.0860000000000003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161</v>
      </c>
      <c r="AU421" s="227" t="s">
        <v>87</v>
      </c>
      <c r="AV421" s="12" t="s">
        <v>87</v>
      </c>
      <c r="AW421" s="12" t="s">
        <v>42</v>
      </c>
      <c r="AX421" s="12" t="s">
        <v>78</v>
      </c>
      <c r="AY421" s="227" t="s">
        <v>152</v>
      </c>
    </row>
    <row r="422" spans="2:65" s="13" customFormat="1">
      <c r="B422" s="228"/>
      <c r="C422" s="229"/>
      <c r="D422" s="207" t="s">
        <v>161</v>
      </c>
      <c r="E422" s="254" t="s">
        <v>22</v>
      </c>
      <c r="F422" s="255" t="s">
        <v>171</v>
      </c>
      <c r="G422" s="229"/>
      <c r="H422" s="256">
        <v>311.53199999999998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161</v>
      </c>
      <c r="AU422" s="239" t="s">
        <v>87</v>
      </c>
      <c r="AV422" s="13" t="s">
        <v>159</v>
      </c>
      <c r="AW422" s="13" t="s">
        <v>42</v>
      </c>
      <c r="AX422" s="13" t="s">
        <v>78</v>
      </c>
      <c r="AY422" s="239" t="s">
        <v>152</v>
      </c>
    </row>
    <row r="423" spans="2:65" s="12" customFormat="1">
      <c r="B423" s="217"/>
      <c r="C423" s="218"/>
      <c r="D423" s="207" t="s">
        <v>161</v>
      </c>
      <c r="E423" s="219" t="s">
        <v>22</v>
      </c>
      <c r="F423" s="220" t="s">
        <v>1621</v>
      </c>
      <c r="G423" s="218"/>
      <c r="H423" s="221">
        <v>623.06399999999996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161</v>
      </c>
      <c r="AU423" s="227" t="s">
        <v>87</v>
      </c>
      <c r="AV423" s="12" t="s">
        <v>87</v>
      </c>
      <c r="AW423" s="12" t="s">
        <v>42</v>
      </c>
      <c r="AX423" s="12" t="s">
        <v>78</v>
      </c>
      <c r="AY423" s="227" t="s">
        <v>152</v>
      </c>
    </row>
    <row r="424" spans="2:65" s="13" customFormat="1">
      <c r="B424" s="228"/>
      <c r="C424" s="229"/>
      <c r="D424" s="230" t="s">
        <v>161</v>
      </c>
      <c r="E424" s="231" t="s">
        <v>22</v>
      </c>
      <c r="F424" s="232" t="s">
        <v>171</v>
      </c>
      <c r="G424" s="229"/>
      <c r="H424" s="233">
        <v>623.06399999999996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AT424" s="239" t="s">
        <v>161</v>
      </c>
      <c r="AU424" s="239" t="s">
        <v>87</v>
      </c>
      <c r="AV424" s="13" t="s">
        <v>159</v>
      </c>
      <c r="AW424" s="13" t="s">
        <v>42</v>
      </c>
      <c r="AX424" s="13" t="s">
        <v>24</v>
      </c>
      <c r="AY424" s="239" t="s">
        <v>152</v>
      </c>
    </row>
    <row r="425" spans="2:65" s="1" customFormat="1" ht="31.5" customHeight="1">
      <c r="B425" s="41"/>
      <c r="C425" s="257" t="s">
        <v>709</v>
      </c>
      <c r="D425" s="257" t="s">
        <v>293</v>
      </c>
      <c r="E425" s="258" t="s">
        <v>748</v>
      </c>
      <c r="F425" s="259" t="s">
        <v>749</v>
      </c>
      <c r="G425" s="260" t="s">
        <v>157</v>
      </c>
      <c r="H425" s="261">
        <v>358.262</v>
      </c>
      <c r="I425" s="262"/>
      <c r="J425" s="263">
        <f>ROUND(I425*H425,2)</f>
        <v>0</v>
      </c>
      <c r="K425" s="259" t="s">
        <v>22</v>
      </c>
      <c r="L425" s="264"/>
      <c r="M425" s="265" t="s">
        <v>22</v>
      </c>
      <c r="N425" s="266" t="s">
        <v>49</v>
      </c>
      <c r="O425" s="42"/>
      <c r="P425" s="202">
        <f>O425*H425</f>
        <v>0</v>
      </c>
      <c r="Q425" s="202">
        <v>4.8999999999999998E-3</v>
      </c>
      <c r="R425" s="202">
        <f>Q425*H425</f>
        <v>1.7554837999999999</v>
      </c>
      <c r="S425" s="202">
        <v>0</v>
      </c>
      <c r="T425" s="203">
        <f>S425*H425</f>
        <v>0</v>
      </c>
      <c r="AR425" s="24" t="s">
        <v>382</v>
      </c>
      <c r="AT425" s="24" t="s">
        <v>293</v>
      </c>
      <c r="AU425" s="24" t="s">
        <v>87</v>
      </c>
      <c r="AY425" s="24" t="s">
        <v>152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24" t="s">
        <v>24</v>
      </c>
      <c r="BK425" s="204">
        <f>ROUND(I425*H425,2)</f>
        <v>0</v>
      </c>
      <c r="BL425" s="24" t="s">
        <v>285</v>
      </c>
      <c r="BM425" s="24" t="s">
        <v>1622</v>
      </c>
    </row>
    <row r="426" spans="2:65" s="12" customFormat="1">
      <c r="B426" s="217"/>
      <c r="C426" s="218"/>
      <c r="D426" s="230" t="s">
        <v>161</v>
      </c>
      <c r="E426" s="240" t="s">
        <v>22</v>
      </c>
      <c r="F426" s="241" t="s">
        <v>1623</v>
      </c>
      <c r="G426" s="218"/>
      <c r="H426" s="242">
        <v>358.262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161</v>
      </c>
      <c r="AU426" s="227" t="s">
        <v>87</v>
      </c>
      <c r="AV426" s="12" t="s">
        <v>87</v>
      </c>
      <c r="AW426" s="12" t="s">
        <v>42</v>
      </c>
      <c r="AX426" s="12" t="s">
        <v>24</v>
      </c>
      <c r="AY426" s="227" t="s">
        <v>152</v>
      </c>
    </row>
    <row r="427" spans="2:65" s="1" customFormat="1" ht="31.5" customHeight="1">
      <c r="B427" s="41"/>
      <c r="C427" s="257" t="s">
        <v>714</v>
      </c>
      <c r="D427" s="257" t="s">
        <v>293</v>
      </c>
      <c r="E427" s="258" t="s">
        <v>753</v>
      </c>
      <c r="F427" s="259" t="s">
        <v>754</v>
      </c>
      <c r="G427" s="260" t="s">
        <v>157</v>
      </c>
      <c r="H427" s="261">
        <v>358.262</v>
      </c>
      <c r="I427" s="262"/>
      <c r="J427" s="263">
        <f>ROUND(I427*H427,2)</f>
        <v>0</v>
      </c>
      <c r="K427" s="259" t="s">
        <v>158</v>
      </c>
      <c r="L427" s="264"/>
      <c r="M427" s="265" t="s">
        <v>22</v>
      </c>
      <c r="N427" s="266" t="s">
        <v>49</v>
      </c>
      <c r="O427" s="42"/>
      <c r="P427" s="202">
        <f>O427*H427</f>
        <v>0</v>
      </c>
      <c r="Q427" s="202">
        <v>3.0000000000000001E-3</v>
      </c>
      <c r="R427" s="202">
        <f>Q427*H427</f>
        <v>1.074786</v>
      </c>
      <c r="S427" s="202">
        <v>0</v>
      </c>
      <c r="T427" s="203">
        <f>S427*H427</f>
        <v>0</v>
      </c>
      <c r="AR427" s="24" t="s">
        <v>382</v>
      </c>
      <c r="AT427" s="24" t="s">
        <v>293</v>
      </c>
      <c r="AU427" s="24" t="s">
        <v>87</v>
      </c>
      <c r="AY427" s="24" t="s">
        <v>152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24</v>
      </c>
      <c r="BK427" s="204">
        <f>ROUND(I427*H427,2)</f>
        <v>0</v>
      </c>
      <c r="BL427" s="24" t="s">
        <v>285</v>
      </c>
      <c r="BM427" s="24" t="s">
        <v>1624</v>
      </c>
    </row>
    <row r="428" spans="2:65" s="1" customFormat="1" ht="22.5" customHeight="1">
      <c r="B428" s="41"/>
      <c r="C428" s="193" t="s">
        <v>721</v>
      </c>
      <c r="D428" s="193" t="s">
        <v>154</v>
      </c>
      <c r="E428" s="194" t="s">
        <v>734</v>
      </c>
      <c r="F428" s="195" t="s">
        <v>735</v>
      </c>
      <c r="G428" s="196" t="s">
        <v>157</v>
      </c>
      <c r="H428" s="197">
        <v>314.88200000000001</v>
      </c>
      <c r="I428" s="198"/>
      <c r="J428" s="199">
        <f>ROUND(I428*H428,2)</f>
        <v>0</v>
      </c>
      <c r="K428" s="195" t="s">
        <v>158</v>
      </c>
      <c r="L428" s="61"/>
      <c r="M428" s="200" t="s">
        <v>22</v>
      </c>
      <c r="N428" s="201" t="s">
        <v>49</v>
      </c>
      <c r="O428" s="42"/>
      <c r="P428" s="202">
        <f>O428*H428</f>
        <v>0</v>
      </c>
      <c r="Q428" s="202">
        <v>8.8000000000000003E-4</v>
      </c>
      <c r="R428" s="202">
        <f>Q428*H428</f>
        <v>0.27709616000000004</v>
      </c>
      <c r="S428" s="202">
        <v>0</v>
      </c>
      <c r="T428" s="203">
        <f>S428*H428</f>
        <v>0</v>
      </c>
      <c r="AR428" s="24" t="s">
        <v>285</v>
      </c>
      <c r="AT428" s="24" t="s">
        <v>154</v>
      </c>
      <c r="AU428" s="24" t="s">
        <v>87</v>
      </c>
      <c r="AY428" s="24" t="s">
        <v>152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24" t="s">
        <v>24</v>
      </c>
      <c r="BK428" s="204">
        <f>ROUND(I428*H428,2)</f>
        <v>0</v>
      </c>
      <c r="BL428" s="24" t="s">
        <v>285</v>
      </c>
      <c r="BM428" s="24" t="s">
        <v>1625</v>
      </c>
    </row>
    <row r="429" spans="2:65" s="1" customFormat="1" ht="22.5" customHeight="1">
      <c r="B429" s="41"/>
      <c r="C429" s="257" t="s">
        <v>210</v>
      </c>
      <c r="D429" s="257" t="s">
        <v>293</v>
      </c>
      <c r="E429" s="258" t="s">
        <v>1626</v>
      </c>
      <c r="F429" s="259" t="s">
        <v>1627</v>
      </c>
      <c r="G429" s="260" t="s">
        <v>157</v>
      </c>
      <c r="H429" s="261">
        <v>362.11399999999998</v>
      </c>
      <c r="I429" s="262"/>
      <c r="J429" s="263">
        <f>ROUND(I429*H429,2)</f>
        <v>0</v>
      </c>
      <c r="K429" s="259" t="s">
        <v>1491</v>
      </c>
      <c r="L429" s="264"/>
      <c r="M429" s="265" t="s">
        <v>22</v>
      </c>
      <c r="N429" s="266" t="s">
        <v>49</v>
      </c>
      <c r="O429" s="42"/>
      <c r="P429" s="202">
        <f>O429*H429</f>
        <v>0</v>
      </c>
      <c r="Q429" s="202">
        <v>3.5000000000000001E-3</v>
      </c>
      <c r="R429" s="202">
        <f>Q429*H429</f>
        <v>1.2673989999999999</v>
      </c>
      <c r="S429" s="202">
        <v>0</v>
      </c>
      <c r="T429" s="203">
        <f>S429*H429</f>
        <v>0</v>
      </c>
      <c r="AR429" s="24" t="s">
        <v>382</v>
      </c>
      <c r="AT429" s="24" t="s">
        <v>293</v>
      </c>
      <c r="AU429" s="24" t="s">
        <v>87</v>
      </c>
      <c r="AY429" s="24" t="s">
        <v>152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24" t="s">
        <v>24</v>
      </c>
      <c r="BK429" s="204">
        <f>ROUND(I429*H429,2)</f>
        <v>0</v>
      </c>
      <c r="BL429" s="24" t="s">
        <v>285</v>
      </c>
      <c r="BM429" s="24" t="s">
        <v>1628</v>
      </c>
    </row>
    <row r="430" spans="2:65" s="12" customFormat="1">
      <c r="B430" s="217"/>
      <c r="C430" s="218"/>
      <c r="D430" s="230" t="s">
        <v>161</v>
      </c>
      <c r="E430" s="218"/>
      <c r="F430" s="241" t="s">
        <v>1629</v>
      </c>
      <c r="G430" s="218"/>
      <c r="H430" s="242">
        <v>362.11399999999998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161</v>
      </c>
      <c r="AU430" s="227" t="s">
        <v>87</v>
      </c>
      <c r="AV430" s="12" t="s">
        <v>87</v>
      </c>
      <c r="AW430" s="12" t="s">
        <v>6</v>
      </c>
      <c r="AX430" s="12" t="s">
        <v>24</v>
      </c>
      <c r="AY430" s="227" t="s">
        <v>152</v>
      </c>
    </row>
    <row r="431" spans="2:65" s="1" customFormat="1" ht="22.5" customHeight="1">
      <c r="B431" s="41"/>
      <c r="C431" s="193" t="s">
        <v>733</v>
      </c>
      <c r="D431" s="193" t="s">
        <v>154</v>
      </c>
      <c r="E431" s="194" t="s">
        <v>757</v>
      </c>
      <c r="F431" s="195" t="s">
        <v>758</v>
      </c>
      <c r="G431" s="196" t="s">
        <v>226</v>
      </c>
      <c r="H431" s="197">
        <v>4.9859999999999998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285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285</v>
      </c>
      <c r="BM431" s="24" t="s">
        <v>1630</v>
      </c>
    </row>
    <row r="432" spans="2:65" s="10" customFormat="1" ht="29.85" customHeight="1">
      <c r="B432" s="176"/>
      <c r="C432" s="177"/>
      <c r="D432" s="190" t="s">
        <v>77</v>
      </c>
      <c r="E432" s="191" t="s">
        <v>760</v>
      </c>
      <c r="F432" s="191" t="s">
        <v>761</v>
      </c>
      <c r="G432" s="177"/>
      <c r="H432" s="177"/>
      <c r="I432" s="180"/>
      <c r="J432" s="192">
        <f>BK432</f>
        <v>0</v>
      </c>
      <c r="K432" s="177"/>
      <c r="L432" s="182"/>
      <c r="M432" s="183"/>
      <c r="N432" s="184"/>
      <c r="O432" s="184"/>
      <c r="P432" s="185">
        <f>SUM(P433:P471)</f>
        <v>0</v>
      </c>
      <c r="Q432" s="184"/>
      <c r="R432" s="185">
        <f>SUM(R433:R471)</f>
        <v>5.6806224000000007</v>
      </c>
      <c r="S432" s="184"/>
      <c r="T432" s="186">
        <f>SUM(T433:T471)</f>
        <v>1.60961</v>
      </c>
      <c r="AR432" s="187" t="s">
        <v>87</v>
      </c>
      <c r="AT432" s="188" t="s">
        <v>77</v>
      </c>
      <c r="AU432" s="188" t="s">
        <v>24</v>
      </c>
      <c r="AY432" s="187" t="s">
        <v>152</v>
      </c>
      <c r="BK432" s="189">
        <f>SUM(BK433:BK471)</f>
        <v>0</v>
      </c>
    </row>
    <row r="433" spans="2:65" s="1" customFormat="1" ht="22.5" customHeight="1">
      <c r="B433" s="41"/>
      <c r="C433" s="193" t="s">
        <v>747</v>
      </c>
      <c r="D433" s="193" t="s">
        <v>154</v>
      </c>
      <c r="E433" s="194" t="s">
        <v>1631</v>
      </c>
      <c r="F433" s="195" t="s">
        <v>1632</v>
      </c>
      <c r="G433" s="196" t="s">
        <v>174</v>
      </c>
      <c r="H433" s="197">
        <v>180.16900000000001</v>
      </c>
      <c r="I433" s="198"/>
      <c r="J433" s="199">
        <f>ROUND(I433*H433,2)</f>
        <v>0</v>
      </c>
      <c r="K433" s="195" t="s">
        <v>158</v>
      </c>
      <c r="L433" s="61"/>
      <c r="M433" s="200" t="s">
        <v>22</v>
      </c>
      <c r="N433" s="201" t="s">
        <v>49</v>
      </c>
      <c r="O433" s="42"/>
      <c r="P433" s="202">
        <f>O433*H433</f>
        <v>0</v>
      </c>
      <c r="Q433" s="202">
        <v>0.01</v>
      </c>
      <c r="R433" s="202">
        <f>Q433*H433</f>
        <v>1.8016900000000002</v>
      </c>
      <c r="S433" s="202">
        <v>0</v>
      </c>
      <c r="T433" s="203">
        <f>S433*H433</f>
        <v>0</v>
      </c>
      <c r="AR433" s="24" t="s">
        <v>285</v>
      </c>
      <c r="AT433" s="24" t="s">
        <v>154</v>
      </c>
      <c r="AU433" s="24" t="s">
        <v>87</v>
      </c>
      <c r="AY433" s="24" t="s">
        <v>152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24</v>
      </c>
      <c r="BK433" s="204">
        <f>ROUND(I433*H433,2)</f>
        <v>0</v>
      </c>
      <c r="BL433" s="24" t="s">
        <v>285</v>
      </c>
      <c r="BM433" s="24" t="s">
        <v>1633</v>
      </c>
    </row>
    <row r="434" spans="2:65" s="12" customFormat="1">
      <c r="B434" s="217"/>
      <c r="C434" s="218"/>
      <c r="D434" s="230" t="s">
        <v>161</v>
      </c>
      <c r="E434" s="240" t="s">
        <v>22</v>
      </c>
      <c r="F434" s="241" t="s">
        <v>1634</v>
      </c>
      <c r="G434" s="218"/>
      <c r="H434" s="242">
        <v>180.16900000000001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24</v>
      </c>
      <c r="AY434" s="227" t="s">
        <v>152</v>
      </c>
    </row>
    <row r="435" spans="2:65" s="1" customFormat="1" ht="22.5" customHeight="1">
      <c r="B435" s="41"/>
      <c r="C435" s="193" t="s">
        <v>752</v>
      </c>
      <c r="D435" s="193" t="s">
        <v>154</v>
      </c>
      <c r="E435" s="194" t="s">
        <v>1635</v>
      </c>
      <c r="F435" s="195" t="s">
        <v>1636</v>
      </c>
      <c r="G435" s="196" t="s">
        <v>219</v>
      </c>
      <c r="H435" s="197">
        <v>74.457999999999998</v>
      </c>
      <c r="I435" s="198"/>
      <c r="J435" s="199">
        <f>ROUND(I435*H435,2)</f>
        <v>0</v>
      </c>
      <c r="K435" s="195" t="s">
        <v>1491</v>
      </c>
      <c r="L435" s="61"/>
      <c r="M435" s="200" t="s">
        <v>22</v>
      </c>
      <c r="N435" s="201" t="s">
        <v>49</v>
      </c>
      <c r="O435" s="42"/>
      <c r="P435" s="202">
        <f>O435*H435</f>
        <v>0</v>
      </c>
      <c r="Q435" s="202">
        <v>0</v>
      </c>
      <c r="R435" s="202">
        <f>Q435*H435</f>
        <v>0</v>
      </c>
      <c r="S435" s="202">
        <v>0</v>
      </c>
      <c r="T435" s="203">
        <f>S435*H435</f>
        <v>0</v>
      </c>
      <c r="AR435" s="24" t="s">
        <v>285</v>
      </c>
      <c r="AT435" s="24" t="s">
        <v>154</v>
      </c>
      <c r="AU435" s="24" t="s">
        <v>87</v>
      </c>
      <c r="AY435" s="24" t="s">
        <v>152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24</v>
      </c>
      <c r="BK435" s="204">
        <f>ROUND(I435*H435,2)</f>
        <v>0</v>
      </c>
      <c r="BL435" s="24" t="s">
        <v>285</v>
      </c>
      <c r="BM435" s="24" t="s">
        <v>1637</v>
      </c>
    </row>
    <row r="436" spans="2:65" s="12" customFormat="1">
      <c r="B436" s="217"/>
      <c r="C436" s="218"/>
      <c r="D436" s="207" t="s">
        <v>161</v>
      </c>
      <c r="E436" s="219" t="s">
        <v>22</v>
      </c>
      <c r="F436" s="220" t="s">
        <v>1638</v>
      </c>
      <c r="G436" s="218"/>
      <c r="H436" s="221">
        <v>74.457999999999998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161</v>
      </c>
      <c r="AU436" s="227" t="s">
        <v>87</v>
      </c>
      <c r="AV436" s="12" t="s">
        <v>87</v>
      </c>
      <c r="AW436" s="12" t="s">
        <v>42</v>
      </c>
      <c r="AX436" s="12" t="s">
        <v>78</v>
      </c>
      <c r="AY436" s="227" t="s">
        <v>152</v>
      </c>
    </row>
    <row r="437" spans="2:65" s="13" customFormat="1">
      <c r="B437" s="228"/>
      <c r="C437" s="229"/>
      <c r="D437" s="230" t="s">
        <v>161</v>
      </c>
      <c r="E437" s="231" t="s">
        <v>22</v>
      </c>
      <c r="F437" s="232" t="s">
        <v>171</v>
      </c>
      <c r="G437" s="229"/>
      <c r="H437" s="233">
        <v>74.457999999999998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161</v>
      </c>
      <c r="AU437" s="239" t="s">
        <v>87</v>
      </c>
      <c r="AV437" s="13" t="s">
        <v>159</v>
      </c>
      <c r="AW437" s="13" t="s">
        <v>42</v>
      </c>
      <c r="AX437" s="13" t="s">
        <v>24</v>
      </c>
      <c r="AY437" s="239" t="s">
        <v>152</v>
      </c>
    </row>
    <row r="438" spans="2:65" s="1" customFormat="1" ht="22.5" customHeight="1">
      <c r="B438" s="41"/>
      <c r="C438" s="257" t="s">
        <v>756</v>
      </c>
      <c r="D438" s="257" t="s">
        <v>293</v>
      </c>
      <c r="E438" s="258" t="s">
        <v>1639</v>
      </c>
      <c r="F438" s="259" t="s">
        <v>1640</v>
      </c>
      <c r="G438" s="260" t="s">
        <v>219</v>
      </c>
      <c r="H438" s="261">
        <v>74.457999999999998</v>
      </c>
      <c r="I438" s="262"/>
      <c r="J438" s="263">
        <f>ROUND(I438*H438,2)</f>
        <v>0</v>
      </c>
      <c r="K438" s="259" t="s">
        <v>1491</v>
      </c>
      <c r="L438" s="264"/>
      <c r="M438" s="265" t="s">
        <v>22</v>
      </c>
      <c r="N438" s="266" t="s">
        <v>49</v>
      </c>
      <c r="O438" s="42"/>
      <c r="P438" s="202">
        <f>O438*H438</f>
        <v>0</v>
      </c>
      <c r="Q438" s="202">
        <v>5.0000000000000002E-5</v>
      </c>
      <c r="R438" s="202">
        <f>Q438*H438</f>
        <v>3.7228999999999999E-3</v>
      </c>
      <c r="S438" s="202">
        <v>0</v>
      </c>
      <c r="T438" s="203">
        <f>S438*H438</f>
        <v>0</v>
      </c>
      <c r="AR438" s="24" t="s">
        <v>382</v>
      </c>
      <c r="AT438" s="24" t="s">
        <v>293</v>
      </c>
      <c r="AU438" s="24" t="s">
        <v>87</v>
      </c>
      <c r="AY438" s="24" t="s">
        <v>152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24" t="s">
        <v>24</v>
      </c>
      <c r="BK438" s="204">
        <f>ROUND(I438*H438,2)</f>
        <v>0</v>
      </c>
      <c r="BL438" s="24" t="s">
        <v>285</v>
      </c>
      <c r="BM438" s="24" t="s">
        <v>1641</v>
      </c>
    </row>
    <row r="439" spans="2:65" s="1" customFormat="1" ht="22.5" customHeight="1">
      <c r="B439" s="41"/>
      <c r="C439" s="193" t="s">
        <v>762</v>
      </c>
      <c r="D439" s="193" t="s">
        <v>154</v>
      </c>
      <c r="E439" s="194" t="s">
        <v>1642</v>
      </c>
      <c r="F439" s="195" t="s">
        <v>1643</v>
      </c>
      <c r="G439" s="196" t="s">
        <v>174</v>
      </c>
      <c r="H439" s="197">
        <v>2.738</v>
      </c>
      <c r="I439" s="198"/>
      <c r="J439" s="199">
        <f>ROUND(I439*H439,2)</f>
        <v>0</v>
      </c>
      <c r="K439" s="195" t="s">
        <v>158</v>
      </c>
      <c r="L439" s="61"/>
      <c r="M439" s="200" t="s">
        <v>22</v>
      </c>
      <c r="N439" s="201" t="s">
        <v>49</v>
      </c>
      <c r="O439" s="42"/>
      <c r="P439" s="202">
        <f>O439*H439</f>
        <v>0</v>
      </c>
      <c r="Q439" s="202">
        <v>0.01</v>
      </c>
      <c r="R439" s="202">
        <f>Q439*H439</f>
        <v>2.7380000000000002E-2</v>
      </c>
      <c r="S439" s="202">
        <v>0</v>
      </c>
      <c r="T439" s="203">
        <f>S439*H439</f>
        <v>0</v>
      </c>
      <c r="AR439" s="24" t="s">
        <v>285</v>
      </c>
      <c r="AT439" s="24" t="s">
        <v>154</v>
      </c>
      <c r="AU439" s="24" t="s">
        <v>87</v>
      </c>
      <c r="AY439" s="24" t="s">
        <v>152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24" t="s">
        <v>24</v>
      </c>
      <c r="BK439" s="204">
        <f>ROUND(I439*H439,2)</f>
        <v>0</v>
      </c>
      <c r="BL439" s="24" t="s">
        <v>285</v>
      </c>
      <c r="BM439" s="24" t="s">
        <v>1644</v>
      </c>
    </row>
    <row r="440" spans="2:65" s="11" customFormat="1">
      <c r="B440" s="205"/>
      <c r="C440" s="206"/>
      <c r="D440" s="207" t="s">
        <v>161</v>
      </c>
      <c r="E440" s="208" t="s">
        <v>22</v>
      </c>
      <c r="F440" s="209" t="s">
        <v>1645</v>
      </c>
      <c r="G440" s="206"/>
      <c r="H440" s="210" t="s">
        <v>22</v>
      </c>
      <c r="I440" s="211"/>
      <c r="J440" s="206"/>
      <c r="K440" s="206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161</v>
      </c>
      <c r="AU440" s="216" t="s">
        <v>87</v>
      </c>
      <c r="AV440" s="11" t="s">
        <v>24</v>
      </c>
      <c r="AW440" s="11" t="s">
        <v>42</v>
      </c>
      <c r="AX440" s="11" t="s">
        <v>78</v>
      </c>
      <c r="AY440" s="216" t="s">
        <v>152</v>
      </c>
    </row>
    <row r="441" spans="2:65" s="12" customFormat="1">
      <c r="B441" s="217"/>
      <c r="C441" s="218"/>
      <c r="D441" s="230" t="s">
        <v>161</v>
      </c>
      <c r="E441" s="240" t="s">
        <v>22</v>
      </c>
      <c r="F441" s="241" t="s">
        <v>1646</v>
      </c>
      <c r="G441" s="218"/>
      <c r="H441" s="242">
        <v>2.738</v>
      </c>
      <c r="I441" s="222"/>
      <c r="J441" s="218"/>
      <c r="K441" s="218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161</v>
      </c>
      <c r="AU441" s="227" t="s">
        <v>87</v>
      </c>
      <c r="AV441" s="12" t="s">
        <v>87</v>
      </c>
      <c r="AW441" s="12" t="s">
        <v>42</v>
      </c>
      <c r="AX441" s="12" t="s">
        <v>24</v>
      </c>
      <c r="AY441" s="227" t="s">
        <v>152</v>
      </c>
    </row>
    <row r="442" spans="2:65" s="1" customFormat="1" ht="22.5" customHeight="1">
      <c r="B442" s="41"/>
      <c r="C442" s="193" t="s">
        <v>771</v>
      </c>
      <c r="D442" s="193" t="s">
        <v>154</v>
      </c>
      <c r="E442" s="194" t="s">
        <v>1647</v>
      </c>
      <c r="F442" s="195" t="s">
        <v>1648</v>
      </c>
      <c r="G442" s="196" t="s">
        <v>157</v>
      </c>
      <c r="H442" s="197">
        <v>303.7</v>
      </c>
      <c r="I442" s="198"/>
      <c r="J442" s="199">
        <f>ROUND(I442*H442,2)</f>
        <v>0</v>
      </c>
      <c r="K442" s="195" t="s">
        <v>1491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5.3E-3</v>
      </c>
      <c r="T442" s="203">
        <f>S442*H442</f>
        <v>1.60961</v>
      </c>
      <c r="AR442" s="24" t="s">
        <v>285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285</v>
      </c>
      <c r="BM442" s="24" t="s">
        <v>1649</v>
      </c>
    </row>
    <row r="443" spans="2:65" s="1" customFormat="1" ht="31.5" customHeight="1">
      <c r="B443" s="41"/>
      <c r="C443" s="193" t="s">
        <v>775</v>
      </c>
      <c r="D443" s="193" t="s">
        <v>154</v>
      </c>
      <c r="E443" s="194" t="s">
        <v>780</v>
      </c>
      <c r="F443" s="195" t="s">
        <v>781</v>
      </c>
      <c r="G443" s="196" t="s">
        <v>157</v>
      </c>
      <c r="H443" s="197">
        <v>608.89200000000005</v>
      </c>
      <c r="I443" s="198"/>
      <c r="J443" s="199">
        <f>ROUND(I443*H443,2)</f>
        <v>0</v>
      </c>
      <c r="K443" s="195" t="s">
        <v>158</v>
      </c>
      <c r="L443" s="61"/>
      <c r="M443" s="200" t="s">
        <v>22</v>
      </c>
      <c r="N443" s="201" t="s">
        <v>49</v>
      </c>
      <c r="O443" s="42"/>
      <c r="P443" s="202">
        <f>O443*H443</f>
        <v>0</v>
      </c>
      <c r="Q443" s="202">
        <v>1.16E-3</v>
      </c>
      <c r="R443" s="202">
        <f>Q443*H443</f>
        <v>0.70631472000000006</v>
      </c>
      <c r="S443" s="202">
        <v>0</v>
      </c>
      <c r="T443" s="203">
        <f>S443*H443</f>
        <v>0</v>
      </c>
      <c r="AR443" s="24" t="s">
        <v>285</v>
      </c>
      <c r="AT443" s="24" t="s">
        <v>154</v>
      </c>
      <c r="AU443" s="24" t="s">
        <v>87</v>
      </c>
      <c r="AY443" s="24" t="s">
        <v>152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24" t="s">
        <v>24</v>
      </c>
      <c r="BK443" s="204">
        <f>ROUND(I443*H443,2)</f>
        <v>0</v>
      </c>
      <c r="BL443" s="24" t="s">
        <v>285</v>
      </c>
      <c r="BM443" s="24" t="s">
        <v>1650</v>
      </c>
    </row>
    <row r="444" spans="2:65" s="11" customFormat="1">
      <c r="B444" s="205"/>
      <c r="C444" s="206"/>
      <c r="D444" s="207" t="s">
        <v>161</v>
      </c>
      <c r="E444" s="208" t="s">
        <v>22</v>
      </c>
      <c r="F444" s="209" t="s">
        <v>1651</v>
      </c>
      <c r="G444" s="206"/>
      <c r="H444" s="210" t="s">
        <v>22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161</v>
      </c>
      <c r="AU444" s="216" t="s">
        <v>87</v>
      </c>
      <c r="AV444" s="11" t="s">
        <v>24</v>
      </c>
      <c r="AW444" s="11" t="s">
        <v>42</v>
      </c>
      <c r="AX444" s="11" t="s">
        <v>78</v>
      </c>
      <c r="AY444" s="216" t="s">
        <v>152</v>
      </c>
    </row>
    <row r="445" spans="2:65" s="12" customFormat="1">
      <c r="B445" s="217"/>
      <c r="C445" s="218"/>
      <c r="D445" s="207" t="s">
        <v>161</v>
      </c>
      <c r="E445" s="219" t="s">
        <v>22</v>
      </c>
      <c r="F445" s="220" t="s">
        <v>1652</v>
      </c>
      <c r="G445" s="218"/>
      <c r="H445" s="221">
        <v>608.89200000000005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78</v>
      </c>
      <c r="AY445" s="227" t="s">
        <v>152</v>
      </c>
    </row>
    <row r="446" spans="2:65" s="13" customFormat="1">
      <c r="B446" s="228"/>
      <c r="C446" s="229"/>
      <c r="D446" s="230" t="s">
        <v>161</v>
      </c>
      <c r="E446" s="231" t="s">
        <v>22</v>
      </c>
      <c r="F446" s="232" t="s">
        <v>171</v>
      </c>
      <c r="G446" s="229"/>
      <c r="H446" s="233">
        <v>608.89200000000005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161</v>
      </c>
      <c r="AU446" s="239" t="s">
        <v>87</v>
      </c>
      <c r="AV446" s="13" t="s">
        <v>159</v>
      </c>
      <c r="AW446" s="13" t="s">
        <v>42</v>
      </c>
      <c r="AX446" s="13" t="s">
        <v>24</v>
      </c>
      <c r="AY446" s="239" t="s">
        <v>152</v>
      </c>
    </row>
    <row r="447" spans="2:65" s="1" customFormat="1" ht="22.5" customHeight="1">
      <c r="B447" s="41"/>
      <c r="C447" s="257" t="s">
        <v>779</v>
      </c>
      <c r="D447" s="257" t="s">
        <v>293</v>
      </c>
      <c r="E447" s="258" t="s">
        <v>793</v>
      </c>
      <c r="F447" s="259" t="s">
        <v>794</v>
      </c>
      <c r="G447" s="260" t="s">
        <v>157</v>
      </c>
      <c r="H447" s="261">
        <v>304.44600000000003</v>
      </c>
      <c r="I447" s="262"/>
      <c r="J447" s="263">
        <f>ROUND(I447*H447,2)</f>
        <v>0</v>
      </c>
      <c r="K447" s="259" t="s">
        <v>158</v>
      </c>
      <c r="L447" s="264"/>
      <c r="M447" s="265" t="s">
        <v>22</v>
      </c>
      <c r="N447" s="266" t="s">
        <v>49</v>
      </c>
      <c r="O447" s="42"/>
      <c r="P447" s="202">
        <f>O447*H447</f>
        <v>0</v>
      </c>
      <c r="Q447" s="202">
        <v>2.5000000000000001E-3</v>
      </c>
      <c r="R447" s="202">
        <f>Q447*H447</f>
        <v>0.7611150000000001</v>
      </c>
      <c r="S447" s="202">
        <v>0</v>
      </c>
      <c r="T447" s="203">
        <f>S447*H447</f>
        <v>0</v>
      </c>
      <c r="AR447" s="24" t="s">
        <v>382</v>
      </c>
      <c r="AT447" s="24" t="s">
        <v>293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285</v>
      </c>
      <c r="BM447" s="24" t="s">
        <v>1653</v>
      </c>
    </row>
    <row r="448" spans="2:65" s="12" customFormat="1">
      <c r="B448" s="217"/>
      <c r="C448" s="218"/>
      <c r="D448" s="230" t="s">
        <v>161</v>
      </c>
      <c r="E448" s="240" t="s">
        <v>22</v>
      </c>
      <c r="F448" s="241" t="s">
        <v>1654</v>
      </c>
      <c r="G448" s="218"/>
      <c r="H448" s="242">
        <v>304.44600000000003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24</v>
      </c>
      <c r="AY448" s="227" t="s">
        <v>152</v>
      </c>
    </row>
    <row r="449" spans="2:65" s="1" customFormat="1" ht="22.5" customHeight="1">
      <c r="B449" s="41"/>
      <c r="C449" s="257" t="s">
        <v>792</v>
      </c>
      <c r="D449" s="257" t="s">
        <v>293</v>
      </c>
      <c r="E449" s="258" t="s">
        <v>802</v>
      </c>
      <c r="F449" s="259" t="s">
        <v>803</v>
      </c>
      <c r="G449" s="260" t="s">
        <v>157</v>
      </c>
      <c r="H449" s="261">
        <v>304.44600000000003</v>
      </c>
      <c r="I449" s="262"/>
      <c r="J449" s="263">
        <f>ROUND(I449*H449,2)</f>
        <v>0</v>
      </c>
      <c r="K449" s="259" t="s">
        <v>158</v>
      </c>
      <c r="L449" s="264"/>
      <c r="M449" s="265" t="s">
        <v>22</v>
      </c>
      <c r="N449" s="266" t="s">
        <v>49</v>
      </c>
      <c r="O449" s="42"/>
      <c r="P449" s="202">
        <f>O449*H449</f>
        <v>0</v>
      </c>
      <c r="Q449" s="202">
        <v>4.0000000000000001E-3</v>
      </c>
      <c r="R449" s="202">
        <f>Q449*H449</f>
        <v>1.2177840000000002</v>
      </c>
      <c r="S449" s="202">
        <v>0</v>
      </c>
      <c r="T449" s="203">
        <f>S449*H449</f>
        <v>0</v>
      </c>
      <c r="AR449" s="24" t="s">
        <v>382</v>
      </c>
      <c r="AT449" s="24" t="s">
        <v>293</v>
      </c>
      <c r="AU449" s="24" t="s">
        <v>87</v>
      </c>
      <c r="AY449" s="24" t="s">
        <v>152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24</v>
      </c>
      <c r="BK449" s="204">
        <f>ROUND(I449*H449,2)</f>
        <v>0</v>
      </c>
      <c r="BL449" s="24" t="s">
        <v>285</v>
      </c>
      <c r="BM449" s="24" t="s">
        <v>1655</v>
      </c>
    </row>
    <row r="450" spans="2:65" s="12" customFormat="1">
      <c r="B450" s="217"/>
      <c r="C450" s="218"/>
      <c r="D450" s="230" t="s">
        <v>161</v>
      </c>
      <c r="E450" s="240" t="s">
        <v>22</v>
      </c>
      <c r="F450" s="241" t="s">
        <v>1656</v>
      </c>
      <c r="G450" s="218"/>
      <c r="H450" s="242">
        <v>304.44600000000003</v>
      </c>
      <c r="I450" s="222"/>
      <c r="J450" s="218"/>
      <c r="K450" s="218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161</v>
      </c>
      <c r="AU450" s="227" t="s">
        <v>87</v>
      </c>
      <c r="AV450" s="12" t="s">
        <v>87</v>
      </c>
      <c r="AW450" s="12" t="s">
        <v>42</v>
      </c>
      <c r="AX450" s="12" t="s">
        <v>24</v>
      </c>
      <c r="AY450" s="227" t="s">
        <v>152</v>
      </c>
    </row>
    <row r="451" spans="2:65" s="1" customFormat="1" ht="22.5" customHeight="1">
      <c r="B451" s="41"/>
      <c r="C451" s="193" t="s">
        <v>797</v>
      </c>
      <c r="D451" s="193" t="s">
        <v>154</v>
      </c>
      <c r="E451" s="194" t="s">
        <v>1657</v>
      </c>
      <c r="F451" s="195" t="s">
        <v>1658</v>
      </c>
      <c r="G451" s="196" t="s">
        <v>157</v>
      </c>
      <c r="H451" s="197">
        <v>7.2</v>
      </c>
      <c r="I451" s="198"/>
      <c r="J451" s="199">
        <f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>O451*H451</f>
        <v>0</v>
      </c>
      <c r="Q451" s="202">
        <v>1.16E-3</v>
      </c>
      <c r="R451" s="202">
        <f>Q451*H451</f>
        <v>8.352E-3</v>
      </c>
      <c r="S451" s="202">
        <v>0</v>
      </c>
      <c r="T451" s="203">
        <f>S451*H451</f>
        <v>0</v>
      </c>
      <c r="AR451" s="24" t="s">
        <v>285</v>
      </c>
      <c r="AT451" s="24" t="s">
        <v>154</v>
      </c>
      <c r="AU451" s="24" t="s">
        <v>87</v>
      </c>
      <c r="AY451" s="24" t="s">
        <v>152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24</v>
      </c>
      <c r="BK451" s="204">
        <f>ROUND(I451*H451,2)</f>
        <v>0</v>
      </c>
      <c r="BL451" s="24" t="s">
        <v>285</v>
      </c>
      <c r="BM451" s="24" t="s">
        <v>1659</v>
      </c>
    </row>
    <row r="452" spans="2:65" s="11" customFormat="1">
      <c r="B452" s="205"/>
      <c r="C452" s="206"/>
      <c r="D452" s="207" t="s">
        <v>161</v>
      </c>
      <c r="E452" s="208" t="s">
        <v>22</v>
      </c>
      <c r="F452" s="209" t="s">
        <v>1660</v>
      </c>
      <c r="G452" s="206"/>
      <c r="H452" s="210" t="s">
        <v>22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161</v>
      </c>
      <c r="AU452" s="216" t="s">
        <v>87</v>
      </c>
      <c r="AV452" s="11" t="s">
        <v>24</v>
      </c>
      <c r="AW452" s="11" t="s">
        <v>42</v>
      </c>
      <c r="AX452" s="11" t="s">
        <v>78</v>
      </c>
      <c r="AY452" s="216" t="s">
        <v>152</v>
      </c>
    </row>
    <row r="453" spans="2:65" s="12" customFormat="1">
      <c r="B453" s="217"/>
      <c r="C453" s="218"/>
      <c r="D453" s="230" t="s">
        <v>161</v>
      </c>
      <c r="E453" s="240" t="s">
        <v>22</v>
      </c>
      <c r="F453" s="241" t="s">
        <v>1395</v>
      </c>
      <c r="G453" s="218"/>
      <c r="H453" s="242">
        <v>7.2</v>
      </c>
      <c r="I453" s="222"/>
      <c r="J453" s="218"/>
      <c r="K453" s="218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161</v>
      </c>
      <c r="AU453" s="227" t="s">
        <v>87</v>
      </c>
      <c r="AV453" s="12" t="s">
        <v>87</v>
      </c>
      <c r="AW453" s="12" t="s">
        <v>42</v>
      </c>
      <c r="AX453" s="12" t="s">
        <v>24</v>
      </c>
      <c r="AY453" s="227" t="s">
        <v>152</v>
      </c>
    </row>
    <row r="454" spans="2:65" s="1" customFormat="1" ht="22.5" customHeight="1">
      <c r="B454" s="41"/>
      <c r="C454" s="257" t="s">
        <v>801</v>
      </c>
      <c r="D454" s="257" t="s">
        <v>293</v>
      </c>
      <c r="E454" s="258" t="s">
        <v>1661</v>
      </c>
      <c r="F454" s="259" t="s">
        <v>1662</v>
      </c>
      <c r="G454" s="260" t="s">
        <v>157</v>
      </c>
      <c r="H454" s="261">
        <v>7.2</v>
      </c>
      <c r="I454" s="262"/>
      <c r="J454" s="263">
        <f>ROUND(I454*H454,2)</f>
        <v>0</v>
      </c>
      <c r="K454" s="259" t="s">
        <v>158</v>
      </c>
      <c r="L454" s="264"/>
      <c r="M454" s="265" t="s">
        <v>22</v>
      </c>
      <c r="N454" s="266" t="s">
        <v>49</v>
      </c>
      <c r="O454" s="42"/>
      <c r="P454" s="202">
        <f>O454*H454</f>
        <v>0</v>
      </c>
      <c r="Q454" s="202">
        <v>1E-3</v>
      </c>
      <c r="R454" s="202">
        <f>Q454*H454</f>
        <v>7.2000000000000007E-3</v>
      </c>
      <c r="S454" s="202">
        <v>0</v>
      </c>
      <c r="T454" s="203">
        <f>S454*H454</f>
        <v>0</v>
      </c>
      <c r="AR454" s="24" t="s">
        <v>382</v>
      </c>
      <c r="AT454" s="24" t="s">
        <v>293</v>
      </c>
      <c r="AU454" s="24" t="s">
        <v>87</v>
      </c>
      <c r="AY454" s="24" t="s">
        <v>152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24" t="s">
        <v>24</v>
      </c>
      <c r="BK454" s="204">
        <f>ROUND(I454*H454,2)</f>
        <v>0</v>
      </c>
      <c r="BL454" s="24" t="s">
        <v>285</v>
      </c>
      <c r="BM454" s="24" t="s">
        <v>1663</v>
      </c>
    </row>
    <row r="455" spans="2:65" s="1" customFormat="1" ht="31.5" customHeight="1">
      <c r="B455" s="41"/>
      <c r="C455" s="193" t="s">
        <v>806</v>
      </c>
      <c r="D455" s="193" t="s">
        <v>154</v>
      </c>
      <c r="E455" s="194" t="s">
        <v>780</v>
      </c>
      <c r="F455" s="195" t="s">
        <v>781</v>
      </c>
      <c r="G455" s="196" t="s">
        <v>157</v>
      </c>
      <c r="H455" s="197">
        <v>40.156999999999996</v>
      </c>
      <c r="I455" s="198"/>
      <c r="J455" s="199">
        <f>ROUND(I455*H455,2)</f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>O455*H455</f>
        <v>0</v>
      </c>
      <c r="Q455" s="202">
        <v>1.16E-3</v>
      </c>
      <c r="R455" s="202">
        <f>Q455*H455</f>
        <v>4.6582119999999998E-2</v>
      </c>
      <c r="S455" s="202">
        <v>0</v>
      </c>
      <c r="T455" s="203">
        <f>S455*H455</f>
        <v>0</v>
      </c>
      <c r="AR455" s="24" t="s">
        <v>285</v>
      </c>
      <c r="AT455" s="24" t="s">
        <v>154</v>
      </c>
      <c r="AU455" s="24" t="s">
        <v>87</v>
      </c>
      <c r="AY455" s="24" t="s">
        <v>152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24</v>
      </c>
      <c r="BK455" s="204">
        <f>ROUND(I455*H455,2)</f>
        <v>0</v>
      </c>
      <c r="BL455" s="24" t="s">
        <v>285</v>
      </c>
      <c r="BM455" s="24" t="s">
        <v>1664</v>
      </c>
    </row>
    <row r="456" spans="2:65" s="11" customFormat="1">
      <c r="B456" s="205"/>
      <c r="C456" s="206"/>
      <c r="D456" s="207" t="s">
        <v>161</v>
      </c>
      <c r="E456" s="208" t="s">
        <v>22</v>
      </c>
      <c r="F456" s="209" t="s">
        <v>1665</v>
      </c>
      <c r="G456" s="206"/>
      <c r="H456" s="210" t="s">
        <v>22</v>
      </c>
      <c r="I456" s="211"/>
      <c r="J456" s="206"/>
      <c r="K456" s="206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161</v>
      </c>
      <c r="AU456" s="216" t="s">
        <v>87</v>
      </c>
      <c r="AV456" s="11" t="s">
        <v>24</v>
      </c>
      <c r="AW456" s="11" t="s">
        <v>42</v>
      </c>
      <c r="AX456" s="11" t="s">
        <v>78</v>
      </c>
      <c r="AY456" s="216" t="s">
        <v>152</v>
      </c>
    </row>
    <row r="457" spans="2:65" s="12" customFormat="1">
      <c r="B457" s="217"/>
      <c r="C457" s="218"/>
      <c r="D457" s="230" t="s">
        <v>161</v>
      </c>
      <c r="E457" s="240" t="s">
        <v>22</v>
      </c>
      <c r="F457" s="241" t="s">
        <v>1666</v>
      </c>
      <c r="G457" s="218"/>
      <c r="H457" s="242">
        <v>40.156999999999996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161</v>
      </c>
      <c r="AU457" s="227" t="s">
        <v>87</v>
      </c>
      <c r="AV457" s="12" t="s">
        <v>87</v>
      </c>
      <c r="AW457" s="12" t="s">
        <v>42</v>
      </c>
      <c r="AX457" s="12" t="s">
        <v>24</v>
      </c>
      <c r="AY457" s="227" t="s">
        <v>152</v>
      </c>
    </row>
    <row r="458" spans="2:65" s="1" customFormat="1" ht="22.5" customHeight="1">
      <c r="B458" s="41"/>
      <c r="C458" s="257" t="s">
        <v>810</v>
      </c>
      <c r="D458" s="257" t="s">
        <v>293</v>
      </c>
      <c r="E458" s="258" t="s">
        <v>1667</v>
      </c>
      <c r="F458" s="259" t="s">
        <v>1668</v>
      </c>
      <c r="G458" s="260" t="s">
        <v>157</v>
      </c>
      <c r="H458" s="261">
        <v>40.96</v>
      </c>
      <c r="I458" s="262"/>
      <c r="J458" s="263">
        <f>ROUND(I458*H458,2)</f>
        <v>0</v>
      </c>
      <c r="K458" s="259" t="s">
        <v>1491</v>
      </c>
      <c r="L458" s="264"/>
      <c r="M458" s="265" t="s">
        <v>22</v>
      </c>
      <c r="N458" s="266" t="s">
        <v>49</v>
      </c>
      <c r="O458" s="42"/>
      <c r="P458" s="202">
        <f>O458*H458</f>
        <v>0</v>
      </c>
      <c r="Q458" s="202">
        <v>2.8E-3</v>
      </c>
      <c r="R458" s="202">
        <f>Q458*H458</f>
        <v>0.114688</v>
      </c>
      <c r="S458" s="202">
        <v>0</v>
      </c>
      <c r="T458" s="203">
        <f>S458*H458</f>
        <v>0</v>
      </c>
      <c r="AR458" s="24" t="s">
        <v>382</v>
      </c>
      <c r="AT458" s="24" t="s">
        <v>293</v>
      </c>
      <c r="AU458" s="24" t="s">
        <v>87</v>
      </c>
      <c r="AY458" s="24" t="s">
        <v>152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24" t="s">
        <v>24</v>
      </c>
      <c r="BK458" s="204">
        <f>ROUND(I458*H458,2)</f>
        <v>0</v>
      </c>
      <c r="BL458" s="24" t="s">
        <v>285</v>
      </c>
      <c r="BM458" s="24" t="s">
        <v>1669</v>
      </c>
    </row>
    <row r="459" spans="2:65" s="12" customFormat="1">
      <c r="B459" s="217"/>
      <c r="C459" s="218"/>
      <c r="D459" s="230" t="s">
        <v>161</v>
      </c>
      <c r="E459" s="218"/>
      <c r="F459" s="241" t="s">
        <v>1670</v>
      </c>
      <c r="G459" s="218"/>
      <c r="H459" s="242">
        <v>40.96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6</v>
      </c>
      <c r="AX459" s="12" t="s">
        <v>24</v>
      </c>
      <c r="AY459" s="227" t="s">
        <v>152</v>
      </c>
    </row>
    <row r="460" spans="2:65" s="1" customFormat="1" ht="31.5" customHeight="1">
      <c r="B460" s="41"/>
      <c r="C460" s="193" t="s">
        <v>816</v>
      </c>
      <c r="D460" s="193" t="s">
        <v>154</v>
      </c>
      <c r="E460" s="194" t="s">
        <v>807</v>
      </c>
      <c r="F460" s="195" t="s">
        <v>808</v>
      </c>
      <c r="G460" s="196" t="s">
        <v>157</v>
      </c>
      <c r="H460" s="197">
        <v>304.44400000000002</v>
      </c>
      <c r="I460" s="198"/>
      <c r="J460" s="199">
        <f>ROUND(I460*H460,2)</f>
        <v>0</v>
      </c>
      <c r="K460" s="195" t="s">
        <v>158</v>
      </c>
      <c r="L460" s="61"/>
      <c r="M460" s="200" t="s">
        <v>22</v>
      </c>
      <c r="N460" s="201" t="s">
        <v>49</v>
      </c>
      <c r="O460" s="42"/>
      <c r="P460" s="202">
        <f>O460*H460</f>
        <v>0</v>
      </c>
      <c r="Q460" s="202">
        <v>1.3999999999999999E-4</v>
      </c>
      <c r="R460" s="202">
        <f>Q460*H460</f>
        <v>4.2622159999999999E-2</v>
      </c>
      <c r="S460" s="202">
        <v>0</v>
      </c>
      <c r="T460" s="203">
        <f>S460*H460</f>
        <v>0</v>
      </c>
      <c r="AR460" s="24" t="s">
        <v>285</v>
      </c>
      <c r="AT460" s="24" t="s">
        <v>154</v>
      </c>
      <c r="AU460" s="24" t="s">
        <v>87</v>
      </c>
      <c r="AY460" s="24" t="s">
        <v>152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24" t="s">
        <v>24</v>
      </c>
      <c r="BK460" s="204">
        <f>ROUND(I460*H460,2)</f>
        <v>0</v>
      </c>
      <c r="BL460" s="24" t="s">
        <v>285</v>
      </c>
      <c r="BM460" s="24" t="s">
        <v>1671</v>
      </c>
    </row>
    <row r="461" spans="2:65" s="1" customFormat="1" ht="22.5" customHeight="1">
      <c r="B461" s="41"/>
      <c r="C461" s="193" t="s">
        <v>30</v>
      </c>
      <c r="D461" s="193" t="s">
        <v>154</v>
      </c>
      <c r="E461" s="194" t="s">
        <v>817</v>
      </c>
      <c r="F461" s="195" t="s">
        <v>818</v>
      </c>
      <c r="G461" s="196" t="s">
        <v>219</v>
      </c>
      <c r="H461" s="197">
        <v>74.8</v>
      </c>
      <c r="I461" s="198"/>
      <c r="J461" s="199">
        <f>ROUND(I461*H461,2)</f>
        <v>0</v>
      </c>
      <c r="K461" s="195" t="s">
        <v>158</v>
      </c>
      <c r="L461" s="61"/>
      <c r="M461" s="200" t="s">
        <v>22</v>
      </c>
      <c r="N461" s="201" t="s">
        <v>49</v>
      </c>
      <c r="O461" s="42"/>
      <c r="P461" s="202">
        <f>O461*H461</f>
        <v>0</v>
      </c>
      <c r="Q461" s="202">
        <v>0</v>
      </c>
      <c r="R461" s="202">
        <f>Q461*H461</f>
        <v>0</v>
      </c>
      <c r="S461" s="202">
        <v>0</v>
      </c>
      <c r="T461" s="203">
        <f>S461*H461</f>
        <v>0</v>
      </c>
      <c r="AR461" s="24" t="s">
        <v>285</v>
      </c>
      <c r="AT461" s="24" t="s">
        <v>154</v>
      </c>
      <c r="AU461" s="24" t="s">
        <v>87</v>
      </c>
      <c r="AY461" s="24" t="s">
        <v>152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24" t="s">
        <v>24</v>
      </c>
      <c r="BK461" s="204">
        <f>ROUND(I461*H461,2)</f>
        <v>0</v>
      </c>
      <c r="BL461" s="24" t="s">
        <v>285</v>
      </c>
      <c r="BM461" s="24" t="s">
        <v>1672</v>
      </c>
    </row>
    <row r="462" spans="2:65" s="12" customFormat="1">
      <c r="B462" s="217"/>
      <c r="C462" s="218"/>
      <c r="D462" s="207" t="s">
        <v>161</v>
      </c>
      <c r="E462" s="219" t="s">
        <v>22</v>
      </c>
      <c r="F462" s="220" t="s">
        <v>1673</v>
      </c>
      <c r="G462" s="218"/>
      <c r="H462" s="221">
        <v>70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161</v>
      </c>
      <c r="AU462" s="227" t="s">
        <v>87</v>
      </c>
      <c r="AV462" s="12" t="s">
        <v>87</v>
      </c>
      <c r="AW462" s="12" t="s">
        <v>42</v>
      </c>
      <c r="AX462" s="12" t="s">
        <v>78</v>
      </c>
      <c r="AY462" s="227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1674</v>
      </c>
      <c r="G463" s="218"/>
      <c r="H463" s="221">
        <v>4.8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74.8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257" t="s">
        <v>826</v>
      </c>
      <c r="D465" s="257" t="s">
        <v>293</v>
      </c>
      <c r="E465" s="258" t="s">
        <v>823</v>
      </c>
      <c r="F465" s="259" t="s">
        <v>1675</v>
      </c>
      <c r="G465" s="260" t="s">
        <v>207</v>
      </c>
      <c r="H465" s="261">
        <v>74.8</v>
      </c>
      <c r="I465" s="262"/>
      <c r="J465" s="263">
        <f>ROUND(I465*H465,2)</f>
        <v>0</v>
      </c>
      <c r="K465" s="259" t="s">
        <v>158</v>
      </c>
      <c r="L465" s="264"/>
      <c r="M465" s="265" t="s">
        <v>22</v>
      </c>
      <c r="N465" s="266" t="s">
        <v>49</v>
      </c>
      <c r="O465" s="42"/>
      <c r="P465" s="202">
        <f>O465*H465</f>
        <v>0</v>
      </c>
      <c r="Q465" s="202">
        <v>3.7500000000000001E-4</v>
      </c>
      <c r="R465" s="202">
        <f>Q465*H465</f>
        <v>2.8049999999999999E-2</v>
      </c>
      <c r="S465" s="202">
        <v>0</v>
      </c>
      <c r="T465" s="203">
        <f>S465*H465</f>
        <v>0</v>
      </c>
      <c r="AR465" s="24" t="s">
        <v>382</v>
      </c>
      <c r="AT465" s="24" t="s">
        <v>293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285</v>
      </c>
      <c r="BM465" s="24" t="s">
        <v>1676</v>
      </c>
    </row>
    <row r="466" spans="2:65" s="1" customFormat="1" ht="22.5" customHeight="1">
      <c r="B466" s="41"/>
      <c r="C466" s="193" t="s">
        <v>832</v>
      </c>
      <c r="D466" s="193" t="s">
        <v>154</v>
      </c>
      <c r="E466" s="194" t="s">
        <v>1677</v>
      </c>
      <c r="F466" s="195" t="s">
        <v>1678</v>
      </c>
      <c r="G466" s="196" t="s">
        <v>174</v>
      </c>
      <c r="H466" s="197">
        <v>84.6</v>
      </c>
      <c r="I466" s="198"/>
      <c r="J466" s="199">
        <f>ROUND(I466*H466,2)</f>
        <v>0</v>
      </c>
      <c r="K466" s="195" t="s">
        <v>158</v>
      </c>
      <c r="L466" s="61"/>
      <c r="M466" s="200" t="s">
        <v>22</v>
      </c>
      <c r="N466" s="201" t="s">
        <v>49</v>
      </c>
      <c r="O466" s="42"/>
      <c r="P466" s="202">
        <f>O466*H466</f>
        <v>0</v>
      </c>
      <c r="Q466" s="202">
        <v>0.01</v>
      </c>
      <c r="R466" s="202">
        <f>Q466*H466</f>
        <v>0.84599999999999997</v>
      </c>
      <c r="S466" s="202">
        <v>0</v>
      </c>
      <c r="T466" s="203">
        <f>S466*H466</f>
        <v>0</v>
      </c>
      <c r="AR466" s="24" t="s">
        <v>285</v>
      </c>
      <c r="AT466" s="24" t="s">
        <v>154</v>
      </c>
      <c r="AU466" s="24" t="s">
        <v>87</v>
      </c>
      <c r="AY466" s="24" t="s">
        <v>152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24</v>
      </c>
      <c r="BK466" s="204">
        <f>ROUND(I466*H466,2)</f>
        <v>0</v>
      </c>
      <c r="BL466" s="24" t="s">
        <v>285</v>
      </c>
      <c r="BM466" s="24" t="s">
        <v>1679</v>
      </c>
    </row>
    <row r="467" spans="2:65" s="12" customFormat="1">
      <c r="B467" s="217"/>
      <c r="C467" s="218"/>
      <c r="D467" s="230" t="s">
        <v>161</v>
      </c>
      <c r="E467" s="240" t="s">
        <v>22</v>
      </c>
      <c r="F467" s="241" t="s">
        <v>1680</v>
      </c>
      <c r="G467" s="218"/>
      <c r="H467" s="242">
        <v>84.6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161</v>
      </c>
      <c r="AU467" s="227" t="s">
        <v>87</v>
      </c>
      <c r="AV467" s="12" t="s">
        <v>87</v>
      </c>
      <c r="AW467" s="12" t="s">
        <v>42</v>
      </c>
      <c r="AX467" s="12" t="s">
        <v>24</v>
      </c>
      <c r="AY467" s="227" t="s">
        <v>152</v>
      </c>
    </row>
    <row r="468" spans="2:65" s="1" customFormat="1" ht="22.5" customHeight="1">
      <c r="B468" s="41"/>
      <c r="C468" s="193" t="s">
        <v>836</v>
      </c>
      <c r="D468" s="193" t="s">
        <v>154</v>
      </c>
      <c r="E468" s="194" t="s">
        <v>1681</v>
      </c>
      <c r="F468" s="195" t="s">
        <v>1682</v>
      </c>
      <c r="G468" s="196" t="s">
        <v>157</v>
      </c>
      <c r="H468" s="197">
        <v>304.5</v>
      </c>
      <c r="I468" s="198"/>
      <c r="J468" s="199">
        <f>ROUND(I468*H468,2)</f>
        <v>0</v>
      </c>
      <c r="K468" s="195" t="s">
        <v>158</v>
      </c>
      <c r="L468" s="61"/>
      <c r="M468" s="200" t="s">
        <v>22</v>
      </c>
      <c r="N468" s="201" t="s">
        <v>49</v>
      </c>
      <c r="O468" s="42"/>
      <c r="P468" s="202">
        <f>O468*H468</f>
        <v>0</v>
      </c>
      <c r="Q468" s="202">
        <v>4.0000000000000003E-5</v>
      </c>
      <c r="R468" s="202">
        <f>Q468*H468</f>
        <v>1.2180000000000002E-2</v>
      </c>
      <c r="S468" s="202">
        <v>0</v>
      </c>
      <c r="T468" s="203">
        <f>S468*H468</f>
        <v>0</v>
      </c>
      <c r="AR468" s="24" t="s">
        <v>285</v>
      </c>
      <c r="AT468" s="24" t="s">
        <v>154</v>
      </c>
      <c r="AU468" s="24" t="s">
        <v>87</v>
      </c>
      <c r="AY468" s="24" t="s">
        <v>152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24" t="s">
        <v>24</v>
      </c>
      <c r="BK468" s="204">
        <f>ROUND(I468*H468,2)</f>
        <v>0</v>
      </c>
      <c r="BL468" s="24" t="s">
        <v>285</v>
      </c>
      <c r="BM468" s="24" t="s">
        <v>1683</v>
      </c>
    </row>
    <row r="469" spans="2:65" s="1" customFormat="1" ht="22.5" customHeight="1">
      <c r="B469" s="41"/>
      <c r="C469" s="257" t="s">
        <v>840</v>
      </c>
      <c r="D469" s="257" t="s">
        <v>293</v>
      </c>
      <c r="E469" s="258" t="s">
        <v>1684</v>
      </c>
      <c r="F469" s="259" t="s">
        <v>1685</v>
      </c>
      <c r="G469" s="260" t="s">
        <v>157</v>
      </c>
      <c r="H469" s="261">
        <v>334.95</v>
      </c>
      <c r="I469" s="262"/>
      <c r="J469" s="263">
        <f>ROUND(I469*H469,2)</f>
        <v>0</v>
      </c>
      <c r="K469" s="259" t="s">
        <v>158</v>
      </c>
      <c r="L469" s="264"/>
      <c r="M469" s="265" t="s">
        <v>22</v>
      </c>
      <c r="N469" s="266" t="s">
        <v>49</v>
      </c>
      <c r="O469" s="42"/>
      <c r="P469" s="202">
        <f>O469*H469</f>
        <v>0</v>
      </c>
      <c r="Q469" s="202">
        <v>1.7000000000000001E-4</v>
      </c>
      <c r="R469" s="202">
        <f>Q469*H469</f>
        <v>5.6941499999999999E-2</v>
      </c>
      <c r="S469" s="202">
        <v>0</v>
      </c>
      <c r="T469" s="203">
        <f>S469*H469</f>
        <v>0</v>
      </c>
      <c r="AR469" s="24" t="s">
        <v>382</v>
      </c>
      <c r="AT469" s="24" t="s">
        <v>293</v>
      </c>
      <c r="AU469" s="24" t="s">
        <v>87</v>
      </c>
      <c r="AY469" s="24" t="s">
        <v>152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24</v>
      </c>
      <c r="BK469" s="204">
        <f>ROUND(I469*H469,2)</f>
        <v>0</v>
      </c>
      <c r="BL469" s="24" t="s">
        <v>285</v>
      </c>
      <c r="BM469" s="24" t="s">
        <v>1686</v>
      </c>
    </row>
    <row r="470" spans="2:65" s="12" customFormat="1">
      <c r="B470" s="217"/>
      <c r="C470" s="218"/>
      <c r="D470" s="230" t="s">
        <v>161</v>
      </c>
      <c r="E470" s="218"/>
      <c r="F470" s="241" t="s">
        <v>1687</v>
      </c>
      <c r="G470" s="218"/>
      <c r="H470" s="242">
        <v>334.95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6</v>
      </c>
      <c r="AX470" s="12" t="s">
        <v>24</v>
      </c>
      <c r="AY470" s="227" t="s">
        <v>152</v>
      </c>
    </row>
    <row r="471" spans="2:65" s="1" customFormat="1" ht="22.5" customHeight="1">
      <c r="B471" s="41"/>
      <c r="C471" s="193" t="s">
        <v>844</v>
      </c>
      <c r="D471" s="193" t="s">
        <v>154</v>
      </c>
      <c r="E471" s="194" t="s">
        <v>827</v>
      </c>
      <c r="F471" s="195" t="s">
        <v>828</v>
      </c>
      <c r="G471" s="196" t="s">
        <v>226</v>
      </c>
      <c r="H471" s="197">
        <v>5.681</v>
      </c>
      <c r="I471" s="198"/>
      <c r="J471" s="199">
        <f>ROUND(I471*H471,2)</f>
        <v>0</v>
      </c>
      <c r="K471" s="195" t="s">
        <v>158</v>
      </c>
      <c r="L471" s="61"/>
      <c r="M471" s="200" t="s">
        <v>22</v>
      </c>
      <c r="N471" s="201" t="s">
        <v>49</v>
      </c>
      <c r="O471" s="42"/>
      <c r="P471" s="202">
        <f>O471*H471</f>
        <v>0</v>
      </c>
      <c r="Q471" s="202">
        <v>0</v>
      </c>
      <c r="R471" s="202">
        <f>Q471*H471</f>
        <v>0</v>
      </c>
      <c r="S471" s="202">
        <v>0</v>
      </c>
      <c r="T471" s="203">
        <f>S471*H471</f>
        <v>0</v>
      </c>
      <c r="AR471" s="24" t="s">
        <v>285</v>
      </c>
      <c r="AT471" s="24" t="s">
        <v>154</v>
      </c>
      <c r="AU471" s="24" t="s">
        <v>87</v>
      </c>
      <c r="AY471" s="24" t="s">
        <v>152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24" t="s">
        <v>24</v>
      </c>
      <c r="BK471" s="204">
        <f>ROUND(I471*H471,2)</f>
        <v>0</v>
      </c>
      <c r="BL471" s="24" t="s">
        <v>285</v>
      </c>
      <c r="BM471" s="24" t="s">
        <v>1688</v>
      </c>
    </row>
    <row r="472" spans="2:65" s="10" customFormat="1" ht="29.85" customHeight="1">
      <c r="B472" s="176"/>
      <c r="C472" s="177"/>
      <c r="D472" s="190" t="s">
        <v>77</v>
      </c>
      <c r="E472" s="191" t="s">
        <v>830</v>
      </c>
      <c r="F472" s="191" t="s">
        <v>831</v>
      </c>
      <c r="G472" s="177"/>
      <c r="H472" s="177"/>
      <c r="I472" s="180"/>
      <c r="J472" s="192">
        <f>BK472</f>
        <v>0</v>
      </c>
      <c r="K472" s="177"/>
      <c r="L472" s="182"/>
      <c r="M472" s="183"/>
      <c r="N472" s="184"/>
      <c r="O472" s="184"/>
      <c r="P472" s="185">
        <f>SUM(P473:P476)</f>
        <v>0</v>
      </c>
      <c r="Q472" s="184"/>
      <c r="R472" s="185">
        <f>SUM(R473:R476)</f>
        <v>1.5129999999999999E-2</v>
      </c>
      <c r="S472" s="184"/>
      <c r="T472" s="186">
        <f>SUM(T473:T476)</f>
        <v>6.8199999999999997E-2</v>
      </c>
      <c r="AR472" s="187" t="s">
        <v>87</v>
      </c>
      <c r="AT472" s="188" t="s">
        <v>77</v>
      </c>
      <c r="AU472" s="188" t="s">
        <v>24</v>
      </c>
      <c r="AY472" s="187" t="s">
        <v>152</v>
      </c>
      <c r="BK472" s="189">
        <f>SUM(BK473:BK476)</f>
        <v>0</v>
      </c>
    </row>
    <row r="473" spans="2:65" s="1" customFormat="1" ht="22.5" customHeight="1">
      <c r="B473" s="41"/>
      <c r="C473" s="193" t="s">
        <v>850</v>
      </c>
      <c r="D473" s="193" t="s">
        <v>154</v>
      </c>
      <c r="E473" s="194" t="s">
        <v>833</v>
      </c>
      <c r="F473" s="195" t="s">
        <v>834</v>
      </c>
      <c r="G473" s="196" t="s">
        <v>207</v>
      </c>
      <c r="H473" s="197">
        <v>4</v>
      </c>
      <c r="I473" s="198"/>
      <c r="J473" s="199">
        <f>ROUND(I473*H473,2)</f>
        <v>0</v>
      </c>
      <c r="K473" s="195" t="s">
        <v>158</v>
      </c>
      <c r="L473" s="61"/>
      <c r="M473" s="200" t="s">
        <v>22</v>
      </c>
      <c r="N473" s="201" t="s">
        <v>49</v>
      </c>
      <c r="O473" s="42"/>
      <c r="P473" s="202">
        <f>O473*H473</f>
        <v>0</v>
      </c>
      <c r="Q473" s="202">
        <v>0</v>
      </c>
      <c r="R473" s="202">
        <f>Q473*H473</f>
        <v>0</v>
      </c>
      <c r="S473" s="202">
        <v>1.7049999999999999E-2</v>
      </c>
      <c r="T473" s="203">
        <f>S473*H473</f>
        <v>6.8199999999999997E-2</v>
      </c>
      <c r="AR473" s="24" t="s">
        <v>285</v>
      </c>
      <c r="AT473" s="24" t="s">
        <v>154</v>
      </c>
      <c r="AU473" s="24" t="s">
        <v>87</v>
      </c>
      <c r="AY473" s="24" t="s">
        <v>152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24" t="s">
        <v>24</v>
      </c>
      <c r="BK473" s="204">
        <f>ROUND(I473*H473,2)</f>
        <v>0</v>
      </c>
      <c r="BL473" s="24" t="s">
        <v>285</v>
      </c>
      <c r="BM473" s="24" t="s">
        <v>1689</v>
      </c>
    </row>
    <row r="474" spans="2:65" s="1" customFormat="1" ht="22.5" customHeight="1">
      <c r="B474" s="41"/>
      <c r="C474" s="193" t="s">
        <v>855</v>
      </c>
      <c r="D474" s="193" t="s">
        <v>154</v>
      </c>
      <c r="E474" s="194" t="s">
        <v>837</v>
      </c>
      <c r="F474" s="195" t="s">
        <v>1690</v>
      </c>
      <c r="G474" s="196" t="s">
        <v>207</v>
      </c>
      <c r="H474" s="197">
        <v>4</v>
      </c>
      <c r="I474" s="198"/>
      <c r="J474" s="199">
        <f>ROUND(I474*H474,2)</f>
        <v>0</v>
      </c>
      <c r="K474" s="195" t="s">
        <v>158</v>
      </c>
      <c r="L474" s="61"/>
      <c r="M474" s="200" t="s">
        <v>22</v>
      </c>
      <c r="N474" s="201" t="s">
        <v>49</v>
      </c>
      <c r="O474" s="42"/>
      <c r="P474" s="202">
        <f>O474*H474</f>
        <v>0</v>
      </c>
      <c r="Q474" s="202">
        <v>3.4199999999999999E-3</v>
      </c>
      <c r="R474" s="202">
        <f>Q474*H474</f>
        <v>1.3679999999999999E-2</v>
      </c>
      <c r="S474" s="202">
        <v>0</v>
      </c>
      <c r="T474" s="203">
        <f>S474*H474</f>
        <v>0</v>
      </c>
      <c r="AR474" s="24" t="s">
        <v>285</v>
      </c>
      <c r="AT474" s="24" t="s">
        <v>154</v>
      </c>
      <c r="AU474" s="24" t="s">
        <v>87</v>
      </c>
      <c r="AY474" s="24" t="s">
        <v>152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4" t="s">
        <v>24</v>
      </c>
      <c r="BK474" s="204">
        <f>ROUND(I474*H474,2)</f>
        <v>0</v>
      </c>
      <c r="BL474" s="24" t="s">
        <v>285</v>
      </c>
      <c r="BM474" s="24" t="s">
        <v>1691</v>
      </c>
    </row>
    <row r="475" spans="2:65" s="1" customFormat="1" ht="22.5" customHeight="1">
      <c r="B475" s="41"/>
      <c r="C475" s="193" t="s">
        <v>861</v>
      </c>
      <c r="D475" s="193" t="s">
        <v>154</v>
      </c>
      <c r="E475" s="194" t="s">
        <v>841</v>
      </c>
      <c r="F475" s="195" t="s">
        <v>1692</v>
      </c>
      <c r="G475" s="196" t="s">
        <v>207</v>
      </c>
      <c r="H475" s="197">
        <v>5</v>
      </c>
      <c r="I475" s="198"/>
      <c r="J475" s="199">
        <f>ROUND(I475*H475,2)</f>
        <v>0</v>
      </c>
      <c r="K475" s="195" t="s">
        <v>22</v>
      </c>
      <c r="L475" s="61"/>
      <c r="M475" s="200" t="s">
        <v>22</v>
      </c>
      <c r="N475" s="201" t="s">
        <v>49</v>
      </c>
      <c r="O475" s="42"/>
      <c r="P475" s="202">
        <f>O475*H475</f>
        <v>0</v>
      </c>
      <c r="Q475" s="202">
        <v>2.9E-4</v>
      </c>
      <c r="R475" s="202">
        <f>Q475*H475</f>
        <v>1.4499999999999999E-3</v>
      </c>
      <c r="S475" s="202">
        <v>0</v>
      </c>
      <c r="T475" s="203">
        <f>S475*H475</f>
        <v>0</v>
      </c>
      <c r="AR475" s="24" t="s">
        <v>285</v>
      </c>
      <c r="AT475" s="24" t="s">
        <v>154</v>
      </c>
      <c r="AU475" s="24" t="s">
        <v>87</v>
      </c>
      <c r="AY475" s="24" t="s">
        <v>152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24" t="s">
        <v>24</v>
      </c>
      <c r="BK475" s="204">
        <f>ROUND(I475*H475,2)</f>
        <v>0</v>
      </c>
      <c r="BL475" s="24" t="s">
        <v>285</v>
      </c>
      <c r="BM475" s="24" t="s">
        <v>1693</v>
      </c>
    </row>
    <row r="476" spans="2:65" s="1" customFormat="1" ht="22.5" customHeight="1">
      <c r="B476" s="41"/>
      <c r="C476" s="193" t="s">
        <v>867</v>
      </c>
      <c r="D476" s="193" t="s">
        <v>154</v>
      </c>
      <c r="E476" s="194" t="s">
        <v>845</v>
      </c>
      <c r="F476" s="195" t="s">
        <v>846</v>
      </c>
      <c r="G476" s="196" t="s">
        <v>226</v>
      </c>
      <c r="H476" s="197">
        <v>1.4999999999999999E-2</v>
      </c>
      <c r="I476" s="198"/>
      <c r="J476" s="199">
        <f>ROUND(I476*H476,2)</f>
        <v>0</v>
      </c>
      <c r="K476" s="195" t="s">
        <v>158</v>
      </c>
      <c r="L476" s="61"/>
      <c r="M476" s="200" t="s">
        <v>22</v>
      </c>
      <c r="N476" s="201" t="s">
        <v>49</v>
      </c>
      <c r="O476" s="42"/>
      <c r="P476" s="202">
        <f>O476*H476</f>
        <v>0</v>
      </c>
      <c r="Q476" s="202">
        <v>0</v>
      </c>
      <c r="R476" s="202">
        <f>Q476*H476</f>
        <v>0</v>
      </c>
      <c r="S476" s="202">
        <v>0</v>
      </c>
      <c r="T476" s="203">
        <f>S476*H476</f>
        <v>0</v>
      </c>
      <c r="AR476" s="24" t="s">
        <v>285</v>
      </c>
      <c r="AT476" s="24" t="s">
        <v>154</v>
      </c>
      <c r="AU476" s="24" t="s">
        <v>87</v>
      </c>
      <c r="AY476" s="24" t="s">
        <v>152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24</v>
      </c>
      <c r="BK476" s="204">
        <f>ROUND(I476*H476,2)</f>
        <v>0</v>
      </c>
      <c r="BL476" s="24" t="s">
        <v>285</v>
      </c>
      <c r="BM476" s="24" t="s">
        <v>1694</v>
      </c>
    </row>
    <row r="477" spans="2:65" s="10" customFormat="1" ht="29.85" customHeight="1">
      <c r="B477" s="176"/>
      <c r="C477" s="177"/>
      <c r="D477" s="190" t="s">
        <v>77</v>
      </c>
      <c r="E477" s="191" t="s">
        <v>848</v>
      </c>
      <c r="F477" s="191" t="s">
        <v>849</v>
      </c>
      <c r="G477" s="177"/>
      <c r="H477" s="177"/>
      <c r="I477" s="180"/>
      <c r="J477" s="192">
        <f>BK477</f>
        <v>0</v>
      </c>
      <c r="K477" s="177"/>
      <c r="L477" s="182"/>
      <c r="M477" s="183"/>
      <c r="N477" s="184"/>
      <c r="O477" s="184"/>
      <c r="P477" s="185">
        <f>P478</f>
        <v>0</v>
      </c>
      <c r="Q477" s="184"/>
      <c r="R477" s="185">
        <f>R478</f>
        <v>9.0000000000000006E-5</v>
      </c>
      <c r="S477" s="184"/>
      <c r="T477" s="186">
        <f>T478</f>
        <v>0.42499999999999999</v>
      </c>
      <c r="AR477" s="187" t="s">
        <v>87</v>
      </c>
      <c r="AT477" s="188" t="s">
        <v>77</v>
      </c>
      <c r="AU477" s="188" t="s">
        <v>24</v>
      </c>
      <c r="AY477" s="187" t="s">
        <v>152</v>
      </c>
      <c r="BK477" s="189">
        <f>BK478</f>
        <v>0</v>
      </c>
    </row>
    <row r="478" spans="2:65" s="1" customFormat="1" ht="22.5" customHeight="1">
      <c r="B478" s="41"/>
      <c r="C478" s="193" t="s">
        <v>871</v>
      </c>
      <c r="D478" s="193" t="s">
        <v>154</v>
      </c>
      <c r="E478" s="194" t="s">
        <v>851</v>
      </c>
      <c r="F478" s="195" t="s">
        <v>852</v>
      </c>
      <c r="G478" s="196" t="s">
        <v>853</v>
      </c>
      <c r="H478" s="197">
        <v>1</v>
      </c>
      <c r="I478" s="198"/>
      <c r="J478" s="199">
        <f>ROUND(I478*H478,2)</f>
        <v>0</v>
      </c>
      <c r="K478" s="195" t="s">
        <v>22</v>
      </c>
      <c r="L478" s="61"/>
      <c r="M478" s="200" t="s">
        <v>22</v>
      </c>
      <c r="N478" s="201" t="s">
        <v>49</v>
      </c>
      <c r="O478" s="42"/>
      <c r="P478" s="202">
        <f>O478*H478</f>
        <v>0</v>
      </c>
      <c r="Q478" s="202">
        <v>9.0000000000000006E-5</v>
      </c>
      <c r="R478" s="202">
        <f>Q478*H478</f>
        <v>9.0000000000000006E-5</v>
      </c>
      <c r="S478" s="202">
        <v>0.42499999999999999</v>
      </c>
      <c r="T478" s="203">
        <f>S478*H478</f>
        <v>0.42499999999999999</v>
      </c>
      <c r="AR478" s="24" t="s">
        <v>285</v>
      </c>
      <c r="AT478" s="24" t="s">
        <v>154</v>
      </c>
      <c r="AU478" s="24" t="s">
        <v>87</v>
      </c>
      <c r="AY478" s="24" t="s">
        <v>152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24" t="s">
        <v>24</v>
      </c>
      <c r="BK478" s="204">
        <f>ROUND(I478*H478,2)</f>
        <v>0</v>
      </c>
      <c r="BL478" s="24" t="s">
        <v>285</v>
      </c>
      <c r="BM478" s="24" t="s">
        <v>1695</v>
      </c>
    </row>
    <row r="479" spans="2:65" s="10" customFormat="1" ht="29.85" customHeight="1">
      <c r="B479" s="176"/>
      <c r="C479" s="177"/>
      <c r="D479" s="190" t="s">
        <v>77</v>
      </c>
      <c r="E479" s="191" t="s">
        <v>859</v>
      </c>
      <c r="F479" s="191" t="s">
        <v>860</v>
      </c>
      <c r="G479" s="177"/>
      <c r="H479" s="177"/>
      <c r="I479" s="180"/>
      <c r="J479" s="192">
        <f>BK479</f>
        <v>0</v>
      </c>
      <c r="K479" s="177"/>
      <c r="L479" s="182"/>
      <c r="M479" s="183"/>
      <c r="N479" s="184"/>
      <c r="O479" s="184"/>
      <c r="P479" s="185">
        <f>SUM(P480:P481)</f>
        <v>0</v>
      </c>
      <c r="Q479" s="184"/>
      <c r="R479" s="185">
        <f>SUM(R480:R481)</f>
        <v>0</v>
      </c>
      <c r="S479" s="184"/>
      <c r="T479" s="186">
        <f>SUM(T480:T481)</f>
        <v>0</v>
      </c>
      <c r="AR479" s="187" t="s">
        <v>87</v>
      </c>
      <c r="AT479" s="188" t="s">
        <v>77</v>
      </c>
      <c r="AU479" s="188" t="s">
        <v>24</v>
      </c>
      <c r="AY479" s="187" t="s">
        <v>152</v>
      </c>
      <c r="BK479" s="189">
        <f>SUM(BK480:BK481)</f>
        <v>0</v>
      </c>
    </row>
    <row r="480" spans="2:65" s="1" customFormat="1" ht="22.5" customHeight="1">
      <c r="B480" s="41"/>
      <c r="C480" s="193" t="s">
        <v>875</v>
      </c>
      <c r="D480" s="193" t="s">
        <v>154</v>
      </c>
      <c r="E480" s="194" t="s">
        <v>856</v>
      </c>
      <c r="F480" s="195" t="s">
        <v>857</v>
      </c>
      <c r="G480" s="196" t="s">
        <v>207</v>
      </c>
      <c r="H480" s="197">
        <v>18</v>
      </c>
      <c r="I480" s="198"/>
      <c r="J480" s="199">
        <f>ROUND(I480*H480,2)</f>
        <v>0</v>
      </c>
      <c r="K480" s="195" t="s">
        <v>158</v>
      </c>
      <c r="L480" s="61"/>
      <c r="M480" s="200" t="s">
        <v>22</v>
      </c>
      <c r="N480" s="201" t="s">
        <v>49</v>
      </c>
      <c r="O480" s="42"/>
      <c r="P480" s="202">
        <f>O480*H480</f>
        <v>0</v>
      </c>
      <c r="Q480" s="202">
        <v>0</v>
      </c>
      <c r="R480" s="202">
        <f>Q480*H480</f>
        <v>0</v>
      </c>
      <c r="S480" s="202">
        <v>0</v>
      </c>
      <c r="T480" s="203">
        <f>S480*H480</f>
        <v>0</v>
      </c>
      <c r="AR480" s="24" t="s">
        <v>285</v>
      </c>
      <c r="AT480" s="24" t="s">
        <v>154</v>
      </c>
      <c r="AU480" s="24" t="s">
        <v>87</v>
      </c>
      <c r="AY480" s="24" t="s">
        <v>152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24" t="s">
        <v>24</v>
      </c>
      <c r="BK480" s="204">
        <f>ROUND(I480*H480,2)</f>
        <v>0</v>
      </c>
      <c r="BL480" s="24" t="s">
        <v>285</v>
      </c>
      <c r="BM480" s="24" t="s">
        <v>1696</v>
      </c>
    </row>
    <row r="481" spans="2:65" s="1" customFormat="1" ht="22.5" customHeight="1">
      <c r="B481" s="41"/>
      <c r="C481" s="193" t="s">
        <v>881</v>
      </c>
      <c r="D481" s="193" t="s">
        <v>154</v>
      </c>
      <c r="E481" s="194" t="s">
        <v>862</v>
      </c>
      <c r="F481" s="195" t="s">
        <v>863</v>
      </c>
      <c r="G481" s="196" t="s">
        <v>207</v>
      </c>
      <c r="H481" s="197">
        <v>4</v>
      </c>
      <c r="I481" s="198"/>
      <c r="J481" s="199">
        <f>ROUND(I481*H481,2)</f>
        <v>0</v>
      </c>
      <c r="K481" s="195" t="s">
        <v>158</v>
      </c>
      <c r="L481" s="61"/>
      <c r="M481" s="200" t="s">
        <v>22</v>
      </c>
      <c r="N481" s="201" t="s">
        <v>49</v>
      </c>
      <c r="O481" s="42"/>
      <c r="P481" s="202">
        <f>O481*H481</f>
        <v>0</v>
      </c>
      <c r="Q481" s="202">
        <v>0</v>
      </c>
      <c r="R481" s="202">
        <f>Q481*H481</f>
        <v>0</v>
      </c>
      <c r="S481" s="202">
        <v>0</v>
      </c>
      <c r="T481" s="203">
        <f>S481*H481</f>
        <v>0</v>
      </c>
      <c r="AR481" s="24" t="s">
        <v>285</v>
      </c>
      <c r="AT481" s="24" t="s">
        <v>154</v>
      </c>
      <c r="AU481" s="24" t="s">
        <v>87</v>
      </c>
      <c r="AY481" s="24" t="s">
        <v>152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24</v>
      </c>
      <c r="BK481" s="204">
        <f>ROUND(I481*H481,2)</f>
        <v>0</v>
      </c>
      <c r="BL481" s="24" t="s">
        <v>285</v>
      </c>
      <c r="BM481" s="24" t="s">
        <v>1697</v>
      </c>
    </row>
    <row r="482" spans="2:65" s="10" customFormat="1" ht="29.85" customHeight="1">
      <c r="B482" s="176"/>
      <c r="C482" s="177"/>
      <c r="D482" s="190" t="s">
        <v>77</v>
      </c>
      <c r="E482" s="191" t="s">
        <v>865</v>
      </c>
      <c r="F482" s="191" t="s">
        <v>866</v>
      </c>
      <c r="G482" s="177"/>
      <c r="H482" s="177"/>
      <c r="I482" s="180"/>
      <c r="J482" s="192">
        <f>BK482</f>
        <v>0</v>
      </c>
      <c r="K482" s="177"/>
      <c r="L482" s="182"/>
      <c r="M482" s="183"/>
      <c r="N482" s="184"/>
      <c r="O482" s="184"/>
      <c r="P482" s="185">
        <f>SUM(P483:P485)</f>
        <v>0</v>
      </c>
      <c r="Q482" s="184"/>
      <c r="R482" s="185">
        <f>SUM(R483:R485)</f>
        <v>0</v>
      </c>
      <c r="S482" s="184"/>
      <c r="T482" s="186">
        <f>SUM(T483:T485)</f>
        <v>0.106</v>
      </c>
      <c r="AR482" s="187" t="s">
        <v>87</v>
      </c>
      <c r="AT482" s="188" t="s">
        <v>77</v>
      </c>
      <c r="AU482" s="188" t="s">
        <v>24</v>
      </c>
      <c r="AY482" s="187" t="s">
        <v>152</v>
      </c>
      <c r="BK482" s="189">
        <f>SUM(BK483:BK485)</f>
        <v>0</v>
      </c>
    </row>
    <row r="483" spans="2:65" s="1" customFormat="1" ht="22.5" customHeight="1">
      <c r="B483" s="41"/>
      <c r="C483" s="193" t="s">
        <v>885</v>
      </c>
      <c r="D483" s="193" t="s">
        <v>154</v>
      </c>
      <c r="E483" s="194" t="s">
        <v>868</v>
      </c>
      <c r="F483" s="195" t="s">
        <v>1698</v>
      </c>
      <c r="G483" s="196" t="s">
        <v>853</v>
      </c>
      <c r="H483" s="197">
        <v>2</v>
      </c>
      <c r="I483" s="198"/>
      <c r="J483" s="199">
        <f>ROUND(I483*H483,2)</f>
        <v>0</v>
      </c>
      <c r="K483" s="195" t="s">
        <v>22</v>
      </c>
      <c r="L483" s="61"/>
      <c r="M483" s="200" t="s">
        <v>22</v>
      </c>
      <c r="N483" s="201" t="s">
        <v>49</v>
      </c>
      <c r="O483" s="42"/>
      <c r="P483" s="202">
        <f>O483*H483</f>
        <v>0</v>
      </c>
      <c r="Q483" s="202">
        <v>0</v>
      </c>
      <c r="R483" s="202">
        <f>Q483*H483</f>
        <v>0</v>
      </c>
      <c r="S483" s="202">
        <v>5.2999999999999999E-2</v>
      </c>
      <c r="T483" s="203">
        <f>S483*H483</f>
        <v>0.106</v>
      </c>
      <c r="AR483" s="24" t="s">
        <v>285</v>
      </c>
      <c r="AT483" s="24" t="s">
        <v>154</v>
      </c>
      <c r="AU483" s="24" t="s">
        <v>87</v>
      </c>
      <c r="AY483" s="24" t="s">
        <v>152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24</v>
      </c>
      <c r="BK483" s="204">
        <f>ROUND(I483*H483,2)</f>
        <v>0</v>
      </c>
      <c r="BL483" s="24" t="s">
        <v>285</v>
      </c>
      <c r="BM483" s="24" t="s">
        <v>1699</v>
      </c>
    </row>
    <row r="484" spans="2:65" s="1" customFormat="1" ht="22.5" customHeight="1">
      <c r="B484" s="41"/>
      <c r="C484" s="257" t="s">
        <v>889</v>
      </c>
      <c r="D484" s="257" t="s">
        <v>293</v>
      </c>
      <c r="E484" s="258" t="s">
        <v>1700</v>
      </c>
      <c r="F484" s="259" t="s">
        <v>1701</v>
      </c>
      <c r="G484" s="260" t="s">
        <v>853</v>
      </c>
      <c r="H484" s="261">
        <v>2</v>
      </c>
      <c r="I484" s="262"/>
      <c r="J484" s="263">
        <f>ROUND(I484*H484,2)</f>
        <v>0</v>
      </c>
      <c r="K484" s="259" t="s">
        <v>22</v>
      </c>
      <c r="L484" s="264"/>
      <c r="M484" s="265" t="s">
        <v>22</v>
      </c>
      <c r="N484" s="266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0</v>
      </c>
      <c r="T484" s="203">
        <f>S484*H484</f>
        <v>0</v>
      </c>
      <c r="AR484" s="24" t="s">
        <v>382</v>
      </c>
      <c r="AT484" s="24" t="s">
        <v>293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285</v>
      </c>
      <c r="BM484" s="24" t="s">
        <v>1702</v>
      </c>
    </row>
    <row r="485" spans="2:65" s="1" customFormat="1" ht="22.5" customHeight="1">
      <c r="B485" s="41"/>
      <c r="C485" s="193" t="s">
        <v>893</v>
      </c>
      <c r="D485" s="193" t="s">
        <v>154</v>
      </c>
      <c r="E485" s="194" t="s">
        <v>876</v>
      </c>
      <c r="F485" s="195" t="s">
        <v>877</v>
      </c>
      <c r="G485" s="196" t="s">
        <v>226</v>
      </c>
      <c r="H485" s="197">
        <v>2.609</v>
      </c>
      <c r="I485" s="198"/>
      <c r="J485" s="199">
        <f>ROUND(I485*H485,2)</f>
        <v>0</v>
      </c>
      <c r="K485" s="195" t="s">
        <v>158</v>
      </c>
      <c r="L485" s="61"/>
      <c r="M485" s="200" t="s">
        <v>22</v>
      </c>
      <c r="N485" s="201" t="s">
        <v>49</v>
      </c>
      <c r="O485" s="42"/>
      <c r="P485" s="202">
        <f>O485*H485</f>
        <v>0</v>
      </c>
      <c r="Q485" s="202">
        <v>0</v>
      </c>
      <c r="R485" s="202">
        <f>Q485*H485</f>
        <v>0</v>
      </c>
      <c r="S485" s="202">
        <v>0</v>
      </c>
      <c r="T485" s="203">
        <f>S485*H485</f>
        <v>0</v>
      </c>
      <c r="AR485" s="24" t="s">
        <v>285</v>
      </c>
      <c r="AT485" s="24" t="s">
        <v>154</v>
      </c>
      <c r="AU485" s="24" t="s">
        <v>87</v>
      </c>
      <c r="AY485" s="24" t="s">
        <v>152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24" t="s">
        <v>24</v>
      </c>
      <c r="BK485" s="204">
        <f>ROUND(I485*H485,2)</f>
        <v>0</v>
      </c>
      <c r="BL485" s="24" t="s">
        <v>285</v>
      </c>
      <c r="BM485" s="24" t="s">
        <v>1703</v>
      </c>
    </row>
    <row r="486" spans="2:65" s="10" customFormat="1" ht="29.85" customHeight="1">
      <c r="B486" s="176"/>
      <c r="C486" s="177"/>
      <c r="D486" s="190" t="s">
        <v>77</v>
      </c>
      <c r="E486" s="191" t="s">
        <v>879</v>
      </c>
      <c r="F486" s="191" t="s">
        <v>880</v>
      </c>
      <c r="G486" s="177"/>
      <c r="H486" s="177"/>
      <c r="I486" s="180"/>
      <c r="J486" s="192">
        <f>BK486</f>
        <v>0</v>
      </c>
      <c r="K486" s="177"/>
      <c r="L486" s="182"/>
      <c r="M486" s="183"/>
      <c r="N486" s="184"/>
      <c r="O486" s="184"/>
      <c r="P486" s="185">
        <f>SUM(P487:P527)</f>
        <v>0</v>
      </c>
      <c r="Q486" s="184"/>
      <c r="R486" s="185">
        <f>SUM(R487:R527)</f>
        <v>1.3320178500000002</v>
      </c>
      <c r="S486" s="184"/>
      <c r="T486" s="186">
        <f>SUM(T487:T527)</f>
        <v>0.57721179999999994</v>
      </c>
      <c r="AR486" s="187" t="s">
        <v>87</v>
      </c>
      <c r="AT486" s="188" t="s">
        <v>77</v>
      </c>
      <c r="AU486" s="188" t="s">
        <v>24</v>
      </c>
      <c r="AY486" s="187" t="s">
        <v>152</v>
      </c>
      <c r="BK486" s="189">
        <f>SUM(BK487:BK527)</f>
        <v>0</v>
      </c>
    </row>
    <row r="487" spans="2:65" s="1" customFormat="1" ht="22.5" customHeight="1">
      <c r="B487" s="41"/>
      <c r="C487" s="193" t="s">
        <v>898</v>
      </c>
      <c r="D487" s="193" t="s">
        <v>154</v>
      </c>
      <c r="E487" s="194" t="s">
        <v>1704</v>
      </c>
      <c r="F487" s="195" t="s">
        <v>1705</v>
      </c>
      <c r="G487" s="196" t="s">
        <v>219</v>
      </c>
      <c r="H487" s="197">
        <v>24.59</v>
      </c>
      <c r="I487" s="198"/>
      <c r="J487" s="199">
        <f>ROUND(I487*H487,2)</f>
        <v>0</v>
      </c>
      <c r="K487" s="195" t="s">
        <v>158</v>
      </c>
      <c r="L487" s="61"/>
      <c r="M487" s="200" t="s">
        <v>22</v>
      </c>
      <c r="N487" s="201" t="s">
        <v>49</v>
      </c>
      <c r="O487" s="42"/>
      <c r="P487" s="202">
        <f>O487*H487</f>
        <v>0</v>
      </c>
      <c r="Q487" s="202">
        <v>0</v>
      </c>
      <c r="R487" s="202">
        <f>Q487*H487</f>
        <v>0</v>
      </c>
      <c r="S487" s="202">
        <v>1.6999999999999999E-3</v>
      </c>
      <c r="T487" s="203">
        <f>S487*H487</f>
        <v>4.1803E-2</v>
      </c>
      <c r="AR487" s="24" t="s">
        <v>285</v>
      </c>
      <c r="AT487" s="24" t="s">
        <v>154</v>
      </c>
      <c r="AU487" s="24" t="s">
        <v>87</v>
      </c>
      <c r="AY487" s="24" t="s">
        <v>152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24" t="s">
        <v>24</v>
      </c>
      <c r="BK487" s="204">
        <f>ROUND(I487*H487,2)</f>
        <v>0</v>
      </c>
      <c r="BL487" s="24" t="s">
        <v>285</v>
      </c>
      <c r="BM487" s="24" t="s">
        <v>1706</v>
      </c>
    </row>
    <row r="488" spans="2:65" s="1" customFormat="1" ht="22.5" customHeight="1">
      <c r="B488" s="41"/>
      <c r="C488" s="193" t="s">
        <v>904</v>
      </c>
      <c r="D488" s="193" t="s">
        <v>154</v>
      </c>
      <c r="E488" s="194" t="s">
        <v>1707</v>
      </c>
      <c r="F488" s="195" t="s">
        <v>1708</v>
      </c>
      <c r="G488" s="196" t="s">
        <v>207</v>
      </c>
      <c r="H488" s="197">
        <v>1</v>
      </c>
      <c r="I488" s="198"/>
      <c r="J488" s="199">
        <f>ROUND(I488*H488,2)</f>
        <v>0</v>
      </c>
      <c r="K488" s="195" t="s">
        <v>158</v>
      </c>
      <c r="L488" s="61"/>
      <c r="M488" s="200" t="s">
        <v>22</v>
      </c>
      <c r="N488" s="201" t="s">
        <v>49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9.0600000000000003E-3</v>
      </c>
      <c r="T488" s="203">
        <f>S488*H488</f>
        <v>9.0600000000000003E-3</v>
      </c>
      <c r="AR488" s="24" t="s">
        <v>285</v>
      </c>
      <c r="AT488" s="24" t="s">
        <v>154</v>
      </c>
      <c r="AU488" s="24" t="s">
        <v>87</v>
      </c>
      <c r="AY488" s="24" t="s">
        <v>152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24</v>
      </c>
      <c r="BK488" s="204">
        <f>ROUND(I488*H488,2)</f>
        <v>0</v>
      </c>
      <c r="BL488" s="24" t="s">
        <v>285</v>
      </c>
      <c r="BM488" s="24" t="s">
        <v>1709</v>
      </c>
    </row>
    <row r="489" spans="2:65" s="1" customFormat="1" ht="22.5" customHeight="1">
      <c r="B489" s="41"/>
      <c r="C489" s="193" t="s">
        <v>908</v>
      </c>
      <c r="D489" s="193" t="s">
        <v>154</v>
      </c>
      <c r="E489" s="194" t="s">
        <v>886</v>
      </c>
      <c r="F489" s="195" t="s">
        <v>887</v>
      </c>
      <c r="G489" s="196" t="s">
        <v>219</v>
      </c>
      <c r="H489" s="197">
        <v>48.58</v>
      </c>
      <c r="I489" s="198"/>
      <c r="J489" s="199">
        <f>ROUND(I489*H489,2)</f>
        <v>0</v>
      </c>
      <c r="K489" s="195" t="s">
        <v>158</v>
      </c>
      <c r="L489" s="61"/>
      <c r="M489" s="200" t="s">
        <v>22</v>
      </c>
      <c r="N489" s="201" t="s">
        <v>49</v>
      </c>
      <c r="O489" s="42"/>
      <c r="P489" s="202">
        <f>O489*H489</f>
        <v>0</v>
      </c>
      <c r="Q489" s="202">
        <v>0</v>
      </c>
      <c r="R489" s="202">
        <f>Q489*H489</f>
        <v>0</v>
      </c>
      <c r="S489" s="202">
        <v>1.91E-3</v>
      </c>
      <c r="T489" s="203">
        <f>S489*H489</f>
        <v>9.2787800000000004E-2</v>
      </c>
      <c r="AR489" s="24" t="s">
        <v>285</v>
      </c>
      <c r="AT489" s="24" t="s">
        <v>154</v>
      </c>
      <c r="AU489" s="24" t="s">
        <v>87</v>
      </c>
      <c r="AY489" s="24" t="s">
        <v>152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24" t="s">
        <v>24</v>
      </c>
      <c r="BK489" s="204">
        <f>ROUND(I489*H489,2)</f>
        <v>0</v>
      </c>
      <c r="BL489" s="24" t="s">
        <v>285</v>
      </c>
      <c r="BM489" s="24" t="s">
        <v>1710</v>
      </c>
    </row>
    <row r="490" spans="2:65" s="12" customFormat="1">
      <c r="B490" s="217"/>
      <c r="C490" s="218"/>
      <c r="D490" s="230" t="s">
        <v>161</v>
      </c>
      <c r="E490" s="240" t="s">
        <v>22</v>
      </c>
      <c r="F490" s="241" t="s">
        <v>1711</v>
      </c>
      <c r="G490" s="218"/>
      <c r="H490" s="242">
        <v>48.58</v>
      </c>
      <c r="I490" s="222"/>
      <c r="J490" s="218"/>
      <c r="K490" s="218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161</v>
      </c>
      <c r="AU490" s="227" t="s">
        <v>87</v>
      </c>
      <c r="AV490" s="12" t="s">
        <v>87</v>
      </c>
      <c r="AW490" s="12" t="s">
        <v>42</v>
      </c>
      <c r="AX490" s="12" t="s">
        <v>24</v>
      </c>
      <c r="AY490" s="227" t="s">
        <v>152</v>
      </c>
    </row>
    <row r="491" spans="2:65" s="1" customFormat="1" ht="22.5" customHeight="1">
      <c r="B491" s="41"/>
      <c r="C491" s="193" t="s">
        <v>912</v>
      </c>
      <c r="D491" s="193" t="s">
        <v>154</v>
      </c>
      <c r="E491" s="194" t="s">
        <v>890</v>
      </c>
      <c r="F491" s="195" t="s">
        <v>891</v>
      </c>
      <c r="G491" s="196" t="s">
        <v>219</v>
      </c>
      <c r="H491" s="197">
        <v>46.5</v>
      </c>
      <c r="I491" s="198"/>
      <c r="J491" s="199">
        <f>ROUND(I491*H491,2)</f>
        <v>0</v>
      </c>
      <c r="K491" s="195" t="s">
        <v>158</v>
      </c>
      <c r="L491" s="61"/>
      <c r="M491" s="200" t="s">
        <v>22</v>
      </c>
      <c r="N491" s="201" t="s">
        <v>49</v>
      </c>
      <c r="O491" s="42"/>
      <c r="P491" s="202">
        <f>O491*H491</f>
        <v>0</v>
      </c>
      <c r="Q491" s="202">
        <v>0</v>
      </c>
      <c r="R491" s="202">
        <f>Q491*H491</f>
        <v>0</v>
      </c>
      <c r="S491" s="202">
        <v>1.67E-3</v>
      </c>
      <c r="T491" s="203">
        <f>S491*H491</f>
        <v>7.7655000000000002E-2</v>
      </c>
      <c r="AR491" s="24" t="s">
        <v>285</v>
      </c>
      <c r="AT491" s="24" t="s">
        <v>154</v>
      </c>
      <c r="AU491" s="24" t="s">
        <v>87</v>
      </c>
      <c r="AY491" s="24" t="s">
        <v>152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24" t="s">
        <v>24</v>
      </c>
      <c r="BK491" s="204">
        <f>ROUND(I491*H491,2)</f>
        <v>0</v>
      </c>
      <c r="BL491" s="24" t="s">
        <v>285</v>
      </c>
      <c r="BM491" s="24" t="s">
        <v>1712</v>
      </c>
    </row>
    <row r="492" spans="2:65" s="1" customFormat="1" ht="22.5" customHeight="1">
      <c r="B492" s="41"/>
      <c r="C492" s="193" t="s">
        <v>917</v>
      </c>
      <c r="D492" s="193" t="s">
        <v>154</v>
      </c>
      <c r="E492" s="194" t="s">
        <v>1713</v>
      </c>
      <c r="F492" s="195" t="s">
        <v>1714</v>
      </c>
      <c r="G492" s="196" t="s">
        <v>219</v>
      </c>
      <c r="H492" s="197">
        <v>84</v>
      </c>
      <c r="I492" s="198"/>
      <c r="J492" s="199">
        <f>ROUND(I492*H492,2)</f>
        <v>0</v>
      </c>
      <c r="K492" s="195" t="s">
        <v>158</v>
      </c>
      <c r="L492" s="61"/>
      <c r="M492" s="200" t="s">
        <v>22</v>
      </c>
      <c r="N492" s="201" t="s">
        <v>49</v>
      </c>
      <c r="O492" s="42"/>
      <c r="P492" s="202">
        <f>O492*H492</f>
        <v>0</v>
      </c>
      <c r="Q492" s="202">
        <v>0</v>
      </c>
      <c r="R492" s="202">
        <f>Q492*H492</f>
        <v>0</v>
      </c>
      <c r="S492" s="202">
        <v>2.5999999999999999E-3</v>
      </c>
      <c r="T492" s="203">
        <f>S492*H492</f>
        <v>0.21839999999999998</v>
      </c>
      <c r="AR492" s="24" t="s">
        <v>285</v>
      </c>
      <c r="AT492" s="24" t="s">
        <v>154</v>
      </c>
      <c r="AU492" s="24" t="s">
        <v>87</v>
      </c>
      <c r="AY492" s="24" t="s">
        <v>152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24</v>
      </c>
      <c r="BK492" s="204">
        <f>ROUND(I492*H492,2)</f>
        <v>0</v>
      </c>
      <c r="BL492" s="24" t="s">
        <v>285</v>
      </c>
      <c r="BM492" s="24" t="s">
        <v>1715</v>
      </c>
    </row>
    <row r="493" spans="2:65" s="12" customFormat="1">
      <c r="B493" s="217"/>
      <c r="C493" s="218"/>
      <c r="D493" s="230" t="s">
        <v>161</v>
      </c>
      <c r="E493" s="240" t="s">
        <v>22</v>
      </c>
      <c r="F493" s="241" t="s">
        <v>721</v>
      </c>
      <c r="G493" s="218"/>
      <c r="H493" s="242">
        <v>84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161</v>
      </c>
      <c r="AU493" s="227" t="s">
        <v>87</v>
      </c>
      <c r="AV493" s="12" t="s">
        <v>87</v>
      </c>
      <c r="AW493" s="12" t="s">
        <v>42</v>
      </c>
      <c r="AX493" s="12" t="s">
        <v>24</v>
      </c>
      <c r="AY493" s="227" t="s">
        <v>152</v>
      </c>
    </row>
    <row r="494" spans="2:65" s="1" customFormat="1" ht="22.5" customHeight="1">
      <c r="B494" s="41"/>
      <c r="C494" s="193" t="s">
        <v>924</v>
      </c>
      <c r="D494" s="193" t="s">
        <v>154</v>
      </c>
      <c r="E494" s="194" t="s">
        <v>1716</v>
      </c>
      <c r="F494" s="195" t="s">
        <v>1717</v>
      </c>
      <c r="G494" s="196" t="s">
        <v>219</v>
      </c>
      <c r="H494" s="197">
        <v>34.9</v>
      </c>
      <c r="I494" s="198"/>
      <c r="J494" s="199">
        <f>ROUND(I494*H494,2)</f>
        <v>0</v>
      </c>
      <c r="K494" s="195" t="s">
        <v>158</v>
      </c>
      <c r="L494" s="61"/>
      <c r="M494" s="200" t="s">
        <v>22</v>
      </c>
      <c r="N494" s="201" t="s">
        <v>49</v>
      </c>
      <c r="O494" s="42"/>
      <c r="P494" s="202">
        <f>O494*H494</f>
        <v>0</v>
      </c>
      <c r="Q494" s="202">
        <v>0</v>
      </c>
      <c r="R494" s="202">
        <f>Q494*H494</f>
        <v>0</v>
      </c>
      <c r="S494" s="202">
        <v>3.9399999999999999E-3</v>
      </c>
      <c r="T494" s="203">
        <f>S494*H494</f>
        <v>0.13750599999999999</v>
      </c>
      <c r="AR494" s="24" t="s">
        <v>285</v>
      </c>
      <c r="AT494" s="24" t="s">
        <v>154</v>
      </c>
      <c r="AU494" s="24" t="s">
        <v>87</v>
      </c>
      <c r="AY494" s="24" t="s">
        <v>152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24" t="s">
        <v>24</v>
      </c>
      <c r="BK494" s="204">
        <f>ROUND(I494*H494,2)</f>
        <v>0</v>
      </c>
      <c r="BL494" s="24" t="s">
        <v>285</v>
      </c>
      <c r="BM494" s="24" t="s">
        <v>1718</v>
      </c>
    </row>
    <row r="495" spans="2:65" s="1" customFormat="1" ht="22.5" customHeight="1">
      <c r="B495" s="41"/>
      <c r="C495" s="193" t="s">
        <v>928</v>
      </c>
      <c r="D495" s="193" t="s">
        <v>154</v>
      </c>
      <c r="E495" s="194" t="s">
        <v>1719</v>
      </c>
      <c r="F495" s="195" t="s">
        <v>1720</v>
      </c>
      <c r="G495" s="196" t="s">
        <v>219</v>
      </c>
      <c r="H495" s="197">
        <v>84</v>
      </c>
      <c r="I495" s="198"/>
      <c r="J495" s="199">
        <f>ROUND(I495*H495,2)</f>
        <v>0</v>
      </c>
      <c r="K495" s="195" t="s">
        <v>158</v>
      </c>
      <c r="L495" s="61"/>
      <c r="M495" s="200" t="s">
        <v>22</v>
      </c>
      <c r="N495" s="201" t="s">
        <v>49</v>
      </c>
      <c r="O495" s="42"/>
      <c r="P495" s="202">
        <f>O495*H495</f>
        <v>0</v>
      </c>
      <c r="Q495" s="202">
        <v>2.3999999999999998E-3</v>
      </c>
      <c r="R495" s="202">
        <f>Q495*H495</f>
        <v>0.20159999999999997</v>
      </c>
      <c r="S495" s="202">
        <v>0</v>
      </c>
      <c r="T495" s="203">
        <f>S495*H495</f>
        <v>0</v>
      </c>
      <c r="AR495" s="24" t="s">
        <v>285</v>
      </c>
      <c r="AT495" s="24" t="s">
        <v>154</v>
      </c>
      <c r="AU495" s="24" t="s">
        <v>87</v>
      </c>
      <c r="AY495" s="24" t="s">
        <v>152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24</v>
      </c>
      <c r="BK495" s="204">
        <f>ROUND(I495*H495,2)</f>
        <v>0</v>
      </c>
      <c r="BL495" s="24" t="s">
        <v>285</v>
      </c>
      <c r="BM495" s="24" t="s">
        <v>1721</v>
      </c>
    </row>
    <row r="496" spans="2:65" s="12" customFormat="1">
      <c r="B496" s="217"/>
      <c r="C496" s="218"/>
      <c r="D496" s="230" t="s">
        <v>161</v>
      </c>
      <c r="E496" s="240" t="s">
        <v>22</v>
      </c>
      <c r="F496" s="241" t="s">
        <v>1722</v>
      </c>
      <c r="G496" s="218"/>
      <c r="H496" s="242">
        <v>84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161</v>
      </c>
      <c r="AU496" s="227" t="s">
        <v>87</v>
      </c>
      <c r="AV496" s="12" t="s">
        <v>87</v>
      </c>
      <c r="AW496" s="12" t="s">
        <v>42</v>
      </c>
      <c r="AX496" s="12" t="s">
        <v>24</v>
      </c>
      <c r="AY496" s="227" t="s">
        <v>152</v>
      </c>
    </row>
    <row r="497" spans="2:65" s="1" customFormat="1" ht="31.5" customHeight="1">
      <c r="B497" s="41"/>
      <c r="C497" s="193" t="s">
        <v>945</v>
      </c>
      <c r="D497" s="193" t="s">
        <v>154</v>
      </c>
      <c r="E497" s="194" t="s">
        <v>1723</v>
      </c>
      <c r="F497" s="195" t="s">
        <v>1724</v>
      </c>
      <c r="G497" s="196" t="s">
        <v>219</v>
      </c>
      <c r="H497" s="197">
        <v>105.65</v>
      </c>
      <c r="I497" s="198"/>
      <c r="J497" s="199">
        <f>ROUND(I497*H497,2)</f>
        <v>0</v>
      </c>
      <c r="K497" s="195" t="s">
        <v>158</v>
      </c>
      <c r="L497" s="61"/>
      <c r="M497" s="200" t="s">
        <v>22</v>
      </c>
      <c r="N497" s="201" t="s">
        <v>49</v>
      </c>
      <c r="O497" s="42"/>
      <c r="P497" s="202">
        <f>O497*H497</f>
        <v>0</v>
      </c>
      <c r="Q497" s="202">
        <v>2.2200000000000002E-3</v>
      </c>
      <c r="R497" s="202">
        <f>Q497*H497</f>
        <v>0.23454300000000003</v>
      </c>
      <c r="S497" s="202">
        <v>0</v>
      </c>
      <c r="T497" s="203">
        <f>S497*H497</f>
        <v>0</v>
      </c>
      <c r="AR497" s="24" t="s">
        <v>285</v>
      </c>
      <c r="AT497" s="24" t="s">
        <v>154</v>
      </c>
      <c r="AU497" s="24" t="s">
        <v>87</v>
      </c>
      <c r="AY497" s="24" t="s">
        <v>152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24" t="s">
        <v>24</v>
      </c>
      <c r="BK497" s="204">
        <f>ROUND(I497*H497,2)</f>
        <v>0</v>
      </c>
      <c r="BL497" s="24" t="s">
        <v>285</v>
      </c>
      <c r="BM497" s="24" t="s">
        <v>1725</v>
      </c>
    </row>
    <row r="498" spans="2:65" s="11" customFormat="1">
      <c r="B498" s="205"/>
      <c r="C498" s="206"/>
      <c r="D498" s="207" t="s">
        <v>161</v>
      </c>
      <c r="E498" s="208" t="s">
        <v>22</v>
      </c>
      <c r="F498" s="209" t="s">
        <v>1460</v>
      </c>
      <c r="G498" s="206"/>
      <c r="H498" s="210" t="s">
        <v>22</v>
      </c>
      <c r="I498" s="211"/>
      <c r="J498" s="206"/>
      <c r="K498" s="206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161</v>
      </c>
      <c r="AU498" s="216" t="s">
        <v>87</v>
      </c>
      <c r="AV498" s="11" t="s">
        <v>24</v>
      </c>
      <c r="AW498" s="11" t="s">
        <v>42</v>
      </c>
      <c r="AX498" s="11" t="s">
        <v>78</v>
      </c>
      <c r="AY498" s="216" t="s">
        <v>152</v>
      </c>
    </row>
    <row r="499" spans="2:65" s="11" customFormat="1">
      <c r="B499" s="205"/>
      <c r="C499" s="206"/>
      <c r="D499" s="207" t="s">
        <v>161</v>
      </c>
      <c r="E499" s="208" t="s">
        <v>22</v>
      </c>
      <c r="F499" s="209" t="s">
        <v>1726</v>
      </c>
      <c r="G499" s="206"/>
      <c r="H499" s="210" t="s">
        <v>22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161</v>
      </c>
      <c r="AU499" s="216" t="s">
        <v>87</v>
      </c>
      <c r="AV499" s="11" t="s">
        <v>24</v>
      </c>
      <c r="AW499" s="11" t="s">
        <v>42</v>
      </c>
      <c r="AX499" s="11" t="s">
        <v>78</v>
      </c>
      <c r="AY499" s="216" t="s">
        <v>152</v>
      </c>
    </row>
    <row r="500" spans="2:65" s="12" customFormat="1">
      <c r="B500" s="217"/>
      <c r="C500" s="218"/>
      <c r="D500" s="230" t="s">
        <v>161</v>
      </c>
      <c r="E500" s="240" t="s">
        <v>22</v>
      </c>
      <c r="F500" s="241" t="s">
        <v>1727</v>
      </c>
      <c r="G500" s="218"/>
      <c r="H500" s="242">
        <v>105.65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24</v>
      </c>
      <c r="AY500" s="227" t="s">
        <v>152</v>
      </c>
    </row>
    <row r="501" spans="2:65" s="1" customFormat="1" ht="31.5" customHeight="1">
      <c r="B501" s="41"/>
      <c r="C501" s="193" t="s">
        <v>954</v>
      </c>
      <c r="D501" s="193" t="s">
        <v>154</v>
      </c>
      <c r="E501" s="194" t="s">
        <v>918</v>
      </c>
      <c r="F501" s="195" t="s">
        <v>919</v>
      </c>
      <c r="G501" s="196" t="s">
        <v>219</v>
      </c>
      <c r="H501" s="197">
        <v>49.222000000000001</v>
      </c>
      <c r="I501" s="198"/>
      <c r="J501" s="199">
        <f>ROUND(I501*H501,2)</f>
        <v>0</v>
      </c>
      <c r="K501" s="195" t="s">
        <v>158</v>
      </c>
      <c r="L501" s="61"/>
      <c r="M501" s="200" t="s">
        <v>22</v>
      </c>
      <c r="N501" s="201" t="s">
        <v>49</v>
      </c>
      <c r="O501" s="42"/>
      <c r="P501" s="202">
        <f>O501*H501</f>
        <v>0</v>
      </c>
      <c r="Q501" s="202">
        <v>8.5000000000000006E-3</v>
      </c>
      <c r="R501" s="202">
        <f>Q501*H501</f>
        <v>0.41838700000000006</v>
      </c>
      <c r="S501" s="202">
        <v>0</v>
      </c>
      <c r="T501" s="203">
        <f>S501*H501</f>
        <v>0</v>
      </c>
      <c r="AR501" s="24" t="s">
        <v>285</v>
      </c>
      <c r="AT501" s="24" t="s">
        <v>154</v>
      </c>
      <c r="AU501" s="24" t="s">
        <v>87</v>
      </c>
      <c r="AY501" s="24" t="s">
        <v>152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24" t="s">
        <v>24</v>
      </c>
      <c r="BK501" s="204">
        <f>ROUND(I501*H501,2)</f>
        <v>0</v>
      </c>
      <c r="BL501" s="24" t="s">
        <v>285</v>
      </c>
      <c r="BM501" s="24" t="s">
        <v>1728</v>
      </c>
    </row>
    <row r="502" spans="2:65" s="12" customFormat="1">
      <c r="B502" s="217"/>
      <c r="C502" s="218"/>
      <c r="D502" s="230" t="s">
        <v>161</v>
      </c>
      <c r="E502" s="240" t="s">
        <v>22</v>
      </c>
      <c r="F502" s="241" t="s">
        <v>1729</v>
      </c>
      <c r="G502" s="218"/>
      <c r="H502" s="242">
        <v>49.222000000000001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161</v>
      </c>
      <c r="AU502" s="227" t="s">
        <v>87</v>
      </c>
      <c r="AV502" s="12" t="s">
        <v>87</v>
      </c>
      <c r="AW502" s="12" t="s">
        <v>42</v>
      </c>
      <c r="AX502" s="12" t="s">
        <v>24</v>
      </c>
      <c r="AY502" s="227" t="s">
        <v>152</v>
      </c>
    </row>
    <row r="503" spans="2:65" s="1" customFormat="1" ht="31.5" customHeight="1">
      <c r="B503" s="41"/>
      <c r="C503" s="193" t="s">
        <v>959</v>
      </c>
      <c r="D503" s="193" t="s">
        <v>154</v>
      </c>
      <c r="E503" s="194" t="s">
        <v>925</v>
      </c>
      <c r="F503" s="195" t="s">
        <v>926</v>
      </c>
      <c r="G503" s="196" t="s">
        <v>207</v>
      </c>
      <c r="H503" s="197">
        <v>2</v>
      </c>
      <c r="I503" s="198"/>
      <c r="J503" s="199">
        <f>ROUND(I503*H503,2)</f>
        <v>0</v>
      </c>
      <c r="K503" s="195" t="s">
        <v>158</v>
      </c>
      <c r="L503" s="61"/>
      <c r="M503" s="200" t="s">
        <v>22</v>
      </c>
      <c r="N503" s="201" t="s">
        <v>49</v>
      </c>
      <c r="O503" s="42"/>
      <c r="P503" s="202">
        <f>O503*H503</f>
        <v>0</v>
      </c>
      <c r="Q503" s="202">
        <v>0</v>
      </c>
      <c r="R503" s="202">
        <f>Q503*H503</f>
        <v>0</v>
      </c>
      <c r="S503" s="202">
        <v>0</v>
      </c>
      <c r="T503" s="203">
        <f>S503*H503</f>
        <v>0</v>
      </c>
      <c r="AR503" s="24" t="s">
        <v>285</v>
      </c>
      <c r="AT503" s="24" t="s">
        <v>154</v>
      </c>
      <c r="AU503" s="24" t="s">
        <v>87</v>
      </c>
      <c r="AY503" s="24" t="s">
        <v>152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24" t="s">
        <v>24</v>
      </c>
      <c r="BK503" s="204">
        <f>ROUND(I503*H503,2)</f>
        <v>0</v>
      </c>
      <c r="BL503" s="24" t="s">
        <v>285</v>
      </c>
      <c r="BM503" s="24" t="s">
        <v>1730</v>
      </c>
    </row>
    <row r="504" spans="2:65" s="1" customFormat="1" ht="22.5" customHeight="1">
      <c r="B504" s="41"/>
      <c r="C504" s="193" t="s">
        <v>963</v>
      </c>
      <c r="D504" s="193" t="s">
        <v>154</v>
      </c>
      <c r="E504" s="194" t="s">
        <v>929</v>
      </c>
      <c r="F504" s="195" t="s">
        <v>930</v>
      </c>
      <c r="G504" s="196" t="s">
        <v>219</v>
      </c>
      <c r="H504" s="197">
        <v>46.5</v>
      </c>
      <c r="I504" s="198"/>
      <c r="J504" s="199">
        <f>ROUND(I504*H504,2)</f>
        <v>0</v>
      </c>
      <c r="K504" s="195" t="s">
        <v>158</v>
      </c>
      <c r="L504" s="61"/>
      <c r="M504" s="200" t="s">
        <v>22</v>
      </c>
      <c r="N504" s="201" t="s">
        <v>49</v>
      </c>
      <c r="O504" s="42"/>
      <c r="P504" s="202">
        <f>O504*H504</f>
        <v>0</v>
      </c>
      <c r="Q504" s="202">
        <v>2.6900000000000001E-3</v>
      </c>
      <c r="R504" s="202">
        <f>Q504*H504</f>
        <v>0.125085</v>
      </c>
      <c r="S504" s="202">
        <v>0</v>
      </c>
      <c r="T504" s="203">
        <f>S504*H504</f>
        <v>0</v>
      </c>
      <c r="AR504" s="24" t="s">
        <v>285</v>
      </c>
      <c r="AT504" s="24" t="s">
        <v>154</v>
      </c>
      <c r="AU504" s="24" t="s">
        <v>87</v>
      </c>
      <c r="AY504" s="24" t="s">
        <v>152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24" t="s">
        <v>24</v>
      </c>
      <c r="BK504" s="204">
        <f>ROUND(I504*H504,2)</f>
        <v>0</v>
      </c>
      <c r="BL504" s="24" t="s">
        <v>285</v>
      </c>
      <c r="BM504" s="24" t="s">
        <v>1731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1477</v>
      </c>
      <c r="G505" s="218"/>
      <c r="H505" s="221">
        <v>3.6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2" customFormat="1">
      <c r="B506" s="217"/>
      <c r="C506" s="218"/>
      <c r="D506" s="207" t="s">
        <v>161</v>
      </c>
      <c r="E506" s="219" t="s">
        <v>22</v>
      </c>
      <c r="F506" s="220" t="s">
        <v>1476</v>
      </c>
      <c r="G506" s="218"/>
      <c r="H506" s="221">
        <v>2.7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161</v>
      </c>
      <c r="AU506" s="227" t="s">
        <v>87</v>
      </c>
      <c r="AV506" s="12" t="s">
        <v>87</v>
      </c>
      <c r="AW506" s="12" t="s">
        <v>42</v>
      </c>
      <c r="AX506" s="12" t="s">
        <v>78</v>
      </c>
      <c r="AY506" s="227" t="s">
        <v>152</v>
      </c>
    </row>
    <row r="507" spans="2:65" s="12" customFormat="1">
      <c r="B507" s="217"/>
      <c r="C507" s="218"/>
      <c r="D507" s="207" t="s">
        <v>161</v>
      </c>
      <c r="E507" s="219" t="s">
        <v>22</v>
      </c>
      <c r="F507" s="220" t="s">
        <v>1732</v>
      </c>
      <c r="G507" s="218"/>
      <c r="H507" s="221">
        <v>18</v>
      </c>
      <c r="I507" s="222"/>
      <c r="J507" s="218"/>
      <c r="K507" s="218"/>
      <c r="L507" s="223"/>
      <c r="M507" s="224"/>
      <c r="N507" s="225"/>
      <c r="O507" s="225"/>
      <c r="P507" s="225"/>
      <c r="Q507" s="225"/>
      <c r="R507" s="225"/>
      <c r="S507" s="225"/>
      <c r="T507" s="226"/>
      <c r="AT507" s="227" t="s">
        <v>161</v>
      </c>
      <c r="AU507" s="227" t="s">
        <v>87</v>
      </c>
      <c r="AV507" s="12" t="s">
        <v>87</v>
      </c>
      <c r="AW507" s="12" t="s">
        <v>42</v>
      </c>
      <c r="AX507" s="12" t="s">
        <v>78</v>
      </c>
      <c r="AY507" s="227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1475</v>
      </c>
      <c r="G508" s="218"/>
      <c r="H508" s="221">
        <v>1.2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2" customFormat="1">
      <c r="B509" s="217"/>
      <c r="C509" s="218"/>
      <c r="D509" s="207" t="s">
        <v>161</v>
      </c>
      <c r="E509" s="219" t="s">
        <v>22</v>
      </c>
      <c r="F509" s="220" t="s">
        <v>1733</v>
      </c>
      <c r="G509" s="218"/>
      <c r="H509" s="221">
        <v>21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161</v>
      </c>
      <c r="AU509" s="227" t="s">
        <v>87</v>
      </c>
      <c r="AV509" s="12" t="s">
        <v>87</v>
      </c>
      <c r="AW509" s="12" t="s">
        <v>42</v>
      </c>
      <c r="AX509" s="12" t="s">
        <v>78</v>
      </c>
      <c r="AY509" s="227" t="s">
        <v>152</v>
      </c>
    </row>
    <row r="510" spans="2:65" s="13" customFormat="1">
      <c r="B510" s="228"/>
      <c r="C510" s="229"/>
      <c r="D510" s="230" t="s">
        <v>161</v>
      </c>
      <c r="E510" s="231" t="s">
        <v>22</v>
      </c>
      <c r="F510" s="232" t="s">
        <v>171</v>
      </c>
      <c r="G510" s="229"/>
      <c r="H510" s="233">
        <v>46.5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161</v>
      </c>
      <c r="AU510" s="239" t="s">
        <v>87</v>
      </c>
      <c r="AV510" s="13" t="s">
        <v>159</v>
      </c>
      <c r="AW510" s="13" t="s">
        <v>42</v>
      </c>
      <c r="AX510" s="13" t="s">
        <v>24</v>
      </c>
      <c r="AY510" s="239" t="s">
        <v>152</v>
      </c>
    </row>
    <row r="511" spans="2:65" s="1" customFormat="1" ht="22.5" customHeight="1">
      <c r="B511" s="41"/>
      <c r="C511" s="193" t="s">
        <v>967</v>
      </c>
      <c r="D511" s="193" t="s">
        <v>154</v>
      </c>
      <c r="E511" s="194" t="s">
        <v>1734</v>
      </c>
      <c r="F511" s="195" t="s">
        <v>1735</v>
      </c>
      <c r="G511" s="196" t="s">
        <v>219</v>
      </c>
      <c r="H511" s="197">
        <v>34.365000000000002</v>
      </c>
      <c r="I511" s="198"/>
      <c r="J511" s="199">
        <f>ROUND(I511*H511,2)</f>
        <v>0</v>
      </c>
      <c r="K511" s="195" t="s">
        <v>22</v>
      </c>
      <c r="L511" s="61"/>
      <c r="M511" s="200" t="s">
        <v>22</v>
      </c>
      <c r="N511" s="201" t="s">
        <v>49</v>
      </c>
      <c r="O511" s="42"/>
      <c r="P511" s="202">
        <f>O511*H511</f>
        <v>0</v>
      </c>
      <c r="Q511" s="202">
        <v>2.8900000000000002E-3</v>
      </c>
      <c r="R511" s="202">
        <f>Q511*H511</f>
        <v>9.931485000000001E-2</v>
      </c>
      <c r="S511" s="202">
        <v>0</v>
      </c>
      <c r="T511" s="203">
        <f>S511*H511</f>
        <v>0</v>
      </c>
      <c r="AR511" s="24" t="s">
        <v>285</v>
      </c>
      <c r="AT511" s="24" t="s">
        <v>154</v>
      </c>
      <c r="AU511" s="24" t="s">
        <v>87</v>
      </c>
      <c r="AY511" s="24" t="s">
        <v>152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24" t="s">
        <v>24</v>
      </c>
      <c r="BK511" s="204">
        <f>ROUND(I511*H511,2)</f>
        <v>0</v>
      </c>
      <c r="BL511" s="24" t="s">
        <v>285</v>
      </c>
      <c r="BM511" s="24" t="s">
        <v>1736</v>
      </c>
    </row>
    <row r="512" spans="2:65" s="11" customFormat="1">
      <c r="B512" s="205"/>
      <c r="C512" s="206"/>
      <c r="D512" s="207" t="s">
        <v>161</v>
      </c>
      <c r="E512" s="208" t="s">
        <v>22</v>
      </c>
      <c r="F512" s="209" t="s">
        <v>1737</v>
      </c>
      <c r="G512" s="206"/>
      <c r="H512" s="210" t="s">
        <v>22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161</v>
      </c>
      <c r="AU512" s="216" t="s">
        <v>87</v>
      </c>
      <c r="AV512" s="11" t="s">
        <v>24</v>
      </c>
      <c r="AW512" s="11" t="s">
        <v>42</v>
      </c>
      <c r="AX512" s="11" t="s">
        <v>78</v>
      </c>
      <c r="AY512" s="216" t="s">
        <v>152</v>
      </c>
    </row>
    <row r="513" spans="2:65" s="12" customFormat="1">
      <c r="B513" s="217"/>
      <c r="C513" s="218"/>
      <c r="D513" s="207" t="s">
        <v>161</v>
      </c>
      <c r="E513" s="219" t="s">
        <v>22</v>
      </c>
      <c r="F513" s="220" t="s">
        <v>1738</v>
      </c>
      <c r="G513" s="218"/>
      <c r="H513" s="221">
        <v>24.364999999999998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161</v>
      </c>
      <c r="AU513" s="227" t="s">
        <v>87</v>
      </c>
      <c r="AV513" s="12" t="s">
        <v>87</v>
      </c>
      <c r="AW513" s="12" t="s">
        <v>42</v>
      </c>
      <c r="AX513" s="12" t="s">
        <v>78</v>
      </c>
      <c r="AY513" s="227" t="s">
        <v>152</v>
      </c>
    </row>
    <row r="514" spans="2:65" s="11" customFormat="1">
      <c r="B514" s="205"/>
      <c r="C514" s="206"/>
      <c r="D514" s="207" t="s">
        <v>161</v>
      </c>
      <c r="E514" s="208" t="s">
        <v>22</v>
      </c>
      <c r="F514" s="209" t="s">
        <v>1739</v>
      </c>
      <c r="G514" s="206"/>
      <c r="H514" s="210" t="s">
        <v>22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161</v>
      </c>
      <c r="AU514" s="216" t="s">
        <v>87</v>
      </c>
      <c r="AV514" s="11" t="s">
        <v>24</v>
      </c>
      <c r="AW514" s="11" t="s">
        <v>42</v>
      </c>
      <c r="AX514" s="11" t="s">
        <v>78</v>
      </c>
      <c r="AY514" s="216" t="s">
        <v>152</v>
      </c>
    </row>
    <row r="515" spans="2:65" s="12" customFormat="1">
      <c r="B515" s="217"/>
      <c r="C515" s="218"/>
      <c r="D515" s="207" t="s">
        <v>161</v>
      </c>
      <c r="E515" s="219" t="s">
        <v>22</v>
      </c>
      <c r="F515" s="220" t="s">
        <v>1740</v>
      </c>
      <c r="G515" s="218"/>
      <c r="H515" s="221">
        <v>3.8</v>
      </c>
      <c r="I515" s="222"/>
      <c r="J515" s="218"/>
      <c r="K515" s="218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161</v>
      </c>
      <c r="AU515" s="227" t="s">
        <v>87</v>
      </c>
      <c r="AV515" s="12" t="s">
        <v>87</v>
      </c>
      <c r="AW515" s="12" t="s">
        <v>42</v>
      </c>
      <c r="AX515" s="12" t="s">
        <v>78</v>
      </c>
      <c r="AY515" s="227" t="s">
        <v>152</v>
      </c>
    </row>
    <row r="516" spans="2:65" s="12" customFormat="1">
      <c r="B516" s="217"/>
      <c r="C516" s="218"/>
      <c r="D516" s="207" t="s">
        <v>161</v>
      </c>
      <c r="E516" s="219" t="s">
        <v>22</v>
      </c>
      <c r="F516" s="220" t="s">
        <v>1741</v>
      </c>
      <c r="G516" s="218"/>
      <c r="H516" s="221">
        <v>2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78</v>
      </c>
      <c r="AY516" s="227" t="s">
        <v>152</v>
      </c>
    </row>
    <row r="517" spans="2:65" s="12" customFormat="1">
      <c r="B517" s="217"/>
      <c r="C517" s="218"/>
      <c r="D517" s="207" t="s">
        <v>161</v>
      </c>
      <c r="E517" s="219" t="s">
        <v>22</v>
      </c>
      <c r="F517" s="220" t="s">
        <v>1742</v>
      </c>
      <c r="G517" s="218"/>
      <c r="H517" s="221">
        <v>4.2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161</v>
      </c>
      <c r="AU517" s="227" t="s">
        <v>87</v>
      </c>
      <c r="AV517" s="12" t="s">
        <v>87</v>
      </c>
      <c r="AW517" s="12" t="s">
        <v>42</v>
      </c>
      <c r="AX517" s="12" t="s">
        <v>78</v>
      </c>
      <c r="AY517" s="227" t="s">
        <v>152</v>
      </c>
    </row>
    <row r="518" spans="2:65" s="13" customFormat="1">
      <c r="B518" s="228"/>
      <c r="C518" s="229"/>
      <c r="D518" s="230" t="s">
        <v>161</v>
      </c>
      <c r="E518" s="231" t="s">
        <v>22</v>
      </c>
      <c r="F518" s="232" t="s">
        <v>171</v>
      </c>
      <c r="G518" s="229"/>
      <c r="H518" s="233">
        <v>34.365000000000002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161</v>
      </c>
      <c r="AU518" s="239" t="s">
        <v>87</v>
      </c>
      <c r="AV518" s="13" t="s">
        <v>159</v>
      </c>
      <c r="AW518" s="13" t="s">
        <v>42</v>
      </c>
      <c r="AX518" s="13" t="s">
        <v>24</v>
      </c>
      <c r="AY518" s="239" t="s">
        <v>152</v>
      </c>
    </row>
    <row r="519" spans="2:65" s="1" customFormat="1" ht="31.5" customHeight="1">
      <c r="B519" s="41"/>
      <c r="C519" s="193" t="s">
        <v>972</v>
      </c>
      <c r="D519" s="193" t="s">
        <v>154</v>
      </c>
      <c r="E519" s="194" t="s">
        <v>960</v>
      </c>
      <c r="F519" s="195" t="s">
        <v>1743</v>
      </c>
      <c r="G519" s="196" t="s">
        <v>207</v>
      </c>
      <c r="H519" s="197">
        <v>5</v>
      </c>
      <c r="I519" s="198"/>
      <c r="J519" s="199">
        <f>ROUND(I519*H519,2)</f>
        <v>0</v>
      </c>
      <c r="K519" s="195" t="s">
        <v>158</v>
      </c>
      <c r="L519" s="61"/>
      <c r="M519" s="200" t="s">
        <v>22</v>
      </c>
      <c r="N519" s="201" t="s">
        <v>49</v>
      </c>
      <c r="O519" s="42"/>
      <c r="P519" s="202">
        <f>O519*H519</f>
        <v>0</v>
      </c>
      <c r="Q519" s="202">
        <v>3.96E-3</v>
      </c>
      <c r="R519" s="202">
        <f>Q519*H519</f>
        <v>1.9799999999999998E-2</v>
      </c>
      <c r="S519" s="202">
        <v>0</v>
      </c>
      <c r="T519" s="203">
        <f>S519*H519</f>
        <v>0</v>
      </c>
      <c r="AR519" s="24" t="s">
        <v>285</v>
      </c>
      <c r="AT519" s="24" t="s">
        <v>154</v>
      </c>
      <c r="AU519" s="24" t="s">
        <v>87</v>
      </c>
      <c r="AY519" s="24" t="s">
        <v>152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24" t="s">
        <v>24</v>
      </c>
      <c r="BK519" s="204">
        <f>ROUND(I519*H519,2)</f>
        <v>0</v>
      </c>
      <c r="BL519" s="24" t="s">
        <v>285</v>
      </c>
      <c r="BM519" s="24" t="s">
        <v>1744</v>
      </c>
    </row>
    <row r="520" spans="2:65" s="1" customFormat="1" ht="31.5" customHeight="1">
      <c r="B520" s="41"/>
      <c r="C520" s="193" t="s">
        <v>976</v>
      </c>
      <c r="D520" s="193" t="s">
        <v>154</v>
      </c>
      <c r="E520" s="194" t="s">
        <v>964</v>
      </c>
      <c r="F520" s="195" t="s">
        <v>1745</v>
      </c>
      <c r="G520" s="196" t="s">
        <v>207</v>
      </c>
      <c r="H520" s="197">
        <v>8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4.4999999999999999E-4</v>
      </c>
      <c r="R520" s="202">
        <f>Q520*H520</f>
        <v>3.5999999999999999E-3</v>
      </c>
      <c r="S520" s="202">
        <v>0</v>
      </c>
      <c r="T520" s="203">
        <f>S520*H520</f>
        <v>0</v>
      </c>
      <c r="AR520" s="24" t="s">
        <v>285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285</v>
      </c>
      <c r="BM520" s="24" t="s">
        <v>1746</v>
      </c>
    </row>
    <row r="521" spans="2:65" s="1" customFormat="1" ht="22.5" customHeight="1">
      <c r="B521" s="41"/>
      <c r="C521" s="193" t="s">
        <v>980</v>
      </c>
      <c r="D521" s="193" t="s">
        <v>154</v>
      </c>
      <c r="E521" s="194" t="s">
        <v>1747</v>
      </c>
      <c r="F521" s="195" t="s">
        <v>1748</v>
      </c>
      <c r="G521" s="196" t="s">
        <v>219</v>
      </c>
      <c r="H521" s="197">
        <v>39.4</v>
      </c>
      <c r="I521" s="198"/>
      <c r="J521" s="199">
        <f>ROUND(I521*H521,2)</f>
        <v>0</v>
      </c>
      <c r="K521" s="195" t="s">
        <v>22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0</v>
      </c>
      <c r="T521" s="203">
        <f>S521*H521</f>
        <v>0</v>
      </c>
      <c r="AR521" s="24" t="s">
        <v>285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285</v>
      </c>
      <c r="BM521" s="24" t="s">
        <v>1749</v>
      </c>
    </row>
    <row r="522" spans="2:65" s="12" customFormat="1">
      <c r="B522" s="217"/>
      <c r="C522" s="218"/>
      <c r="D522" s="230" t="s">
        <v>161</v>
      </c>
      <c r="E522" s="240" t="s">
        <v>22</v>
      </c>
      <c r="F522" s="241" t="s">
        <v>1750</v>
      </c>
      <c r="G522" s="218"/>
      <c r="H522" s="242">
        <v>39.4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161</v>
      </c>
      <c r="AU522" s="227" t="s">
        <v>87</v>
      </c>
      <c r="AV522" s="12" t="s">
        <v>87</v>
      </c>
      <c r="AW522" s="12" t="s">
        <v>42</v>
      </c>
      <c r="AX522" s="12" t="s">
        <v>24</v>
      </c>
      <c r="AY522" s="227" t="s">
        <v>152</v>
      </c>
    </row>
    <row r="523" spans="2:65" s="1" customFormat="1" ht="22.5" customHeight="1">
      <c r="B523" s="41"/>
      <c r="C523" s="193" t="s">
        <v>984</v>
      </c>
      <c r="D523" s="193" t="s">
        <v>154</v>
      </c>
      <c r="E523" s="194" t="s">
        <v>973</v>
      </c>
      <c r="F523" s="195" t="s">
        <v>974</v>
      </c>
      <c r="G523" s="196" t="s">
        <v>219</v>
      </c>
      <c r="H523" s="197">
        <v>84</v>
      </c>
      <c r="I523" s="198"/>
      <c r="J523" s="199">
        <f>ROUND(I523*H523,2)</f>
        <v>0</v>
      </c>
      <c r="K523" s="195" t="s">
        <v>158</v>
      </c>
      <c r="L523" s="61"/>
      <c r="M523" s="200" t="s">
        <v>22</v>
      </c>
      <c r="N523" s="201" t="s">
        <v>49</v>
      </c>
      <c r="O523" s="42"/>
      <c r="P523" s="202">
        <f>O523*H523</f>
        <v>0</v>
      </c>
      <c r="Q523" s="202">
        <v>1.74E-3</v>
      </c>
      <c r="R523" s="202">
        <f>Q523*H523</f>
        <v>0.14616000000000001</v>
      </c>
      <c r="S523" s="202">
        <v>0</v>
      </c>
      <c r="T523" s="203">
        <f>S523*H523</f>
        <v>0</v>
      </c>
      <c r="AR523" s="24" t="s">
        <v>285</v>
      </c>
      <c r="AT523" s="24" t="s">
        <v>154</v>
      </c>
      <c r="AU523" s="24" t="s">
        <v>87</v>
      </c>
      <c r="AY523" s="24" t="s">
        <v>152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24" t="s">
        <v>24</v>
      </c>
      <c r="BK523" s="204">
        <f>ROUND(I523*H523,2)</f>
        <v>0</v>
      </c>
      <c r="BL523" s="24" t="s">
        <v>285</v>
      </c>
      <c r="BM523" s="24" t="s">
        <v>1751</v>
      </c>
    </row>
    <row r="524" spans="2:65" s="12" customFormat="1">
      <c r="B524" s="217"/>
      <c r="C524" s="218"/>
      <c r="D524" s="230" t="s">
        <v>161</v>
      </c>
      <c r="E524" s="240" t="s">
        <v>22</v>
      </c>
      <c r="F524" s="241" t="s">
        <v>721</v>
      </c>
      <c r="G524" s="218"/>
      <c r="H524" s="242">
        <v>84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24</v>
      </c>
      <c r="AY524" s="227" t="s">
        <v>152</v>
      </c>
    </row>
    <row r="525" spans="2:65" s="1" customFormat="1" ht="31.5" customHeight="1">
      <c r="B525" s="41"/>
      <c r="C525" s="193" t="s">
        <v>990</v>
      </c>
      <c r="D525" s="193" t="s">
        <v>154</v>
      </c>
      <c r="E525" s="194" t="s">
        <v>981</v>
      </c>
      <c r="F525" s="195" t="s">
        <v>982</v>
      </c>
      <c r="G525" s="196" t="s">
        <v>219</v>
      </c>
      <c r="H525" s="197">
        <v>39.4</v>
      </c>
      <c r="I525" s="198"/>
      <c r="J525" s="199">
        <f>ROUND(I525*H525,2)</f>
        <v>0</v>
      </c>
      <c r="K525" s="195" t="s">
        <v>158</v>
      </c>
      <c r="L525" s="61"/>
      <c r="M525" s="200" t="s">
        <v>22</v>
      </c>
      <c r="N525" s="201" t="s">
        <v>49</v>
      </c>
      <c r="O525" s="42"/>
      <c r="P525" s="202">
        <f>O525*H525</f>
        <v>0</v>
      </c>
      <c r="Q525" s="202">
        <v>2.1199999999999999E-3</v>
      </c>
      <c r="R525" s="202">
        <f>Q525*H525</f>
        <v>8.3527999999999991E-2</v>
      </c>
      <c r="S525" s="202">
        <v>0</v>
      </c>
      <c r="T525" s="203">
        <f>S525*H525</f>
        <v>0</v>
      </c>
      <c r="AR525" s="24" t="s">
        <v>285</v>
      </c>
      <c r="AT525" s="24" t="s">
        <v>154</v>
      </c>
      <c r="AU525" s="24" t="s">
        <v>87</v>
      </c>
      <c r="AY525" s="24" t="s">
        <v>152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24" t="s">
        <v>24</v>
      </c>
      <c r="BK525" s="204">
        <f>ROUND(I525*H525,2)</f>
        <v>0</v>
      </c>
      <c r="BL525" s="24" t="s">
        <v>285</v>
      </c>
      <c r="BM525" s="24" t="s">
        <v>1752</v>
      </c>
    </row>
    <row r="526" spans="2:65" s="12" customFormat="1">
      <c r="B526" s="217"/>
      <c r="C526" s="218"/>
      <c r="D526" s="230" t="s">
        <v>161</v>
      </c>
      <c r="E526" s="240" t="s">
        <v>22</v>
      </c>
      <c r="F526" s="241" t="s">
        <v>1750</v>
      </c>
      <c r="G526" s="218"/>
      <c r="H526" s="242">
        <v>39.4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24</v>
      </c>
      <c r="AY526" s="227" t="s">
        <v>152</v>
      </c>
    </row>
    <row r="527" spans="2:65" s="1" customFormat="1" ht="22.5" customHeight="1">
      <c r="B527" s="41"/>
      <c r="C527" s="193" t="s">
        <v>994</v>
      </c>
      <c r="D527" s="193" t="s">
        <v>154</v>
      </c>
      <c r="E527" s="194" t="s">
        <v>985</v>
      </c>
      <c r="F527" s="195" t="s">
        <v>986</v>
      </c>
      <c r="G527" s="196" t="s">
        <v>226</v>
      </c>
      <c r="H527" s="197">
        <v>1.3320000000000001</v>
      </c>
      <c r="I527" s="198"/>
      <c r="J527" s="199">
        <f>ROUND(I527*H527,2)</f>
        <v>0</v>
      </c>
      <c r="K527" s="195" t="s">
        <v>158</v>
      </c>
      <c r="L527" s="61"/>
      <c r="M527" s="200" t="s">
        <v>22</v>
      </c>
      <c r="N527" s="201" t="s">
        <v>49</v>
      </c>
      <c r="O527" s="42"/>
      <c r="P527" s="202">
        <f>O527*H527</f>
        <v>0</v>
      </c>
      <c r="Q527" s="202">
        <v>0</v>
      </c>
      <c r="R527" s="202">
        <f>Q527*H527</f>
        <v>0</v>
      </c>
      <c r="S527" s="202">
        <v>0</v>
      </c>
      <c r="T527" s="203">
        <f>S527*H527</f>
        <v>0</v>
      </c>
      <c r="AR527" s="24" t="s">
        <v>285</v>
      </c>
      <c r="AT527" s="24" t="s">
        <v>154</v>
      </c>
      <c r="AU527" s="24" t="s">
        <v>87</v>
      </c>
      <c r="AY527" s="24" t="s">
        <v>152</v>
      </c>
      <c r="BE527" s="204">
        <f>IF(N527="základní",J527,0)</f>
        <v>0</v>
      </c>
      <c r="BF527" s="204">
        <f>IF(N527="snížená",J527,0)</f>
        <v>0</v>
      </c>
      <c r="BG527" s="204">
        <f>IF(N527="zákl. přenesená",J527,0)</f>
        <v>0</v>
      </c>
      <c r="BH527" s="204">
        <f>IF(N527="sníž. přenesená",J527,0)</f>
        <v>0</v>
      </c>
      <c r="BI527" s="204">
        <f>IF(N527="nulová",J527,0)</f>
        <v>0</v>
      </c>
      <c r="BJ527" s="24" t="s">
        <v>24</v>
      </c>
      <c r="BK527" s="204">
        <f>ROUND(I527*H527,2)</f>
        <v>0</v>
      </c>
      <c r="BL527" s="24" t="s">
        <v>285</v>
      </c>
      <c r="BM527" s="24" t="s">
        <v>1753</v>
      </c>
    </row>
    <row r="528" spans="2:65" s="10" customFormat="1" ht="29.85" customHeight="1">
      <c r="B528" s="176"/>
      <c r="C528" s="177"/>
      <c r="D528" s="190" t="s">
        <v>77</v>
      </c>
      <c r="E528" s="191" t="s">
        <v>988</v>
      </c>
      <c r="F528" s="191" t="s">
        <v>989</v>
      </c>
      <c r="G528" s="177"/>
      <c r="H528" s="177"/>
      <c r="I528" s="180"/>
      <c r="J528" s="192">
        <f>BK528</f>
        <v>0</v>
      </c>
      <c r="K528" s="177"/>
      <c r="L528" s="182"/>
      <c r="M528" s="183"/>
      <c r="N528" s="184"/>
      <c r="O528" s="184"/>
      <c r="P528" s="185">
        <f>SUM(P529:P592)</f>
        <v>0</v>
      </c>
      <c r="Q528" s="184"/>
      <c r="R528" s="185">
        <f>SUM(R529:R592)</f>
        <v>1.7951343999999998</v>
      </c>
      <c r="S528" s="184"/>
      <c r="T528" s="186">
        <f>SUM(T529:T592)</f>
        <v>0.15999999999999998</v>
      </c>
      <c r="AR528" s="187" t="s">
        <v>87</v>
      </c>
      <c r="AT528" s="188" t="s">
        <v>77</v>
      </c>
      <c r="AU528" s="188" t="s">
        <v>24</v>
      </c>
      <c r="AY528" s="187" t="s">
        <v>152</v>
      </c>
      <c r="BK528" s="189">
        <f>SUM(BK529:BK592)</f>
        <v>0</v>
      </c>
    </row>
    <row r="529" spans="2:65" s="1" customFormat="1" ht="22.5" customHeight="1">
      <c r="B529" s="41"/>
      <c r="C529" s="193" t="s">
        <v>1002</v>
      </c>
      <c r="D529" s="193" t="s">
        <v>154</v>
      </c>
      <c r="E529" s="194" t="s">
        <v>991</v>
      </c>
      <c r="F529" s="195" t="s">
        <v>1754</v>
      </c>
      <c r="G529" s="196" t="s">
        <v>157</v>
      </c>
      <c r="H529" s="197">
        <v>35.1</v>
      </c>
      <c r="I529" s="198"/>
      <c r="J529" s="199">
        <f>ROUND(I529*H529,2)</f>
        <v>0</v>
      </c>
      <c r="K529" s="195" t="s">
        <v>22</v>
      </c>
      <c r="L529" s="61"/>
      <c r="M529" s="200" t="s">
        <v>22</v>
      </c>
      <c r="N529" s="201" t="s">
        <v>49</v>
      </c>
      <c r="O529" s="42"/>
      <c r="P529" s="202">
        <f>O529*H529</f>
        <v>0</v>
      </c>
      <c r="Q529" s="202">
        <v>0</v>
      </c>
      <c r="R529" s="202">
        <f>Q529*H529</f>
        <v>0</v>
      </c>
      <c r="S529" s="202">
        <v>0</v>
      </c>
      <c r="T529" s="203">
        <f>S529*H529</f>
        <v>0</v>
      </c>
      <c r="AR529" s="24" t="s">
        <v>285</v>
      </c>
      <c r="AT529" s="24" t="s">
        <v>154</v>
      </c>
      <c r="AU529" s="24" t="s">
        <v>87</v>
      </c>
      <c r="AY529" s="24" t="s">
        <v>152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24" t="s">
        <v>24</v>
      </c>
      <c r="BK529" s="204">
        <f>ROUND(I529*H529,2)</f>
        <v>0</v>
      </c>
      <c r="BL529" s="24" t="s">
        <v>285</v>
      </c>
      <c r="BM529" s="24" t="s">
        <v>1755</v>
      </c>
    </row>
    <row r="530" spans="2:65" s="12" customFormat="1">
      <c r="B530" s="217"/>
      <c r="C530" s="218"/>
      <c r="D530" s="230" t="s">
        <v>161</v>
      </c>
      <c r="E530" s="240" t="s">
        <v>22</v>
      </c>
      <c r="F530" s="241" t="s">
        <v>1756</v>
      </c>
      <c r="G530" s="218"/>
      <c r="H530" s="242">
        <v>35.1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161</v>
      </c>
      <c r="AU530" s="227" t="s">
        <v>87</v>
      </c>
      <c r="AV530" s="12" t="s">
        <v>87</v>
      </c>
      <c r="AW530" s="12" t="s">
        <v>42</v>
      </c>
      <c r="AX530" s="12" t="s">
        <v>24</v>
      </c>
      <c r="AY530" s="227" t="s">
        <v>152</v>
      </c>
    </row>
    <row r="531" spans="2:65" s="1" customFormat="1" ht="22.5" customHeight="1">
      <c r="B531" s="41"/>
      <c r="C531" s="257" t="s">
        <v>1016</v>
      </c>
      <c r="D531" s="257" t="s">
        <v>293</v>
      </c>
      <c r="E531" s="258" t="s">
        <v>995</v>
      </c>
      <c r="F531" s="259" t="s">
        <v>996</v>
      </c>
      <c r="G531" s="260" t="s">
        <v>157</v>
      </c>
      <c r="H531" s="261">
        <v>35.1</v>
      </c>
      <c r="I531" s="262"/>
      <c r="J531" s="263">
        <f>ROUND(I531*H531,2)</f>
        <v>0</v>
      </c>
      <c r="K531" s="259" t="s">
        <v>22</v>
      </c>
      <c r="L531" s="264"/>
      <c r="M531" s="265" t="s">
        <v>22</v>
      </c>
      <c r="N531" s="266" t="s">
        <v>49</v>
      </c>
      <c r="O531" s="42"/>
      <c r="P531" s="202">
        <f>O531*H531</f>
        <v>0</v>
      </c>
      <c r="Q531" s="202">
        <v>8.0000000000000004E-4</v>
      </c>
      <c r="R531" s="202">
        <f>Q531*H531</f>
        <v>2.8080000000000001E-2</v>
      </c>
      <c r="S531" s="202">
        <v>0</v>
      </c>
      <c r="T531" s="203">
        <f>S531*H531</f>
        <v>0</v>
      </c>
      <c r="AR531" s="24" t="s">
        <v>382</v>
      </c>
      <c r="AT531" s="24" t="s">
        <v>293</v>
      </c>
      <c r="AU531" s="24" t="s">
        <v>87</v>
      </c>
      <c r="AY531" s="24" t="s">
        <v>152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24" t="s">
        <v>24</v>
      </c>
      <c r="BK531" s="204">
        <f>ROUND(I531*H531,2)</f>
        <v>0</v>
      </c>
      <c r="BL531" s="24" t="s">
        <v>285</v>
      </c>
      <c r="BM531" s="24" t="s">
        <v>1757</v>
      </c>
    </row>
    <row r="532" spans="2:65" s="12" customFormat="1">
      <c r="B532" s="217"/>
      <c r="C532" s="218"/>
      <c r="D532" s="230" t="s">
        <v>161</v>
      </c>
      <c r="E532" s="240" t="s">
        <v>22</v>
      </c>
      <c r="F532" s="241" t="s">
        <v>1756</v>
      </c>
      <c r="G532" s="218"/>
      <c r="H532" s="242">
        <v>35.1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161</v>
      </c>
      <c r="AU532" s="227" t="s">
        <v>87</v>
      </c>
      <c r="AV532" s="12" t="s">
        <v>87</v>
      </c>
      <c r="AW532" s="12" t="s">
        <v>42</v>
      </c>
      <c r="AX532" s="12" t="s">
        <v>24</v>
      </c>
      <c r="AY532" s="227" t="s">
        <v>152</v>
      </c>
    </row>
    <row r="533" spans="2:65" s="1" customFormat="1" ht="22.5" customHeight="1">
      <c r="B533" s="41"/>
      <c r="C533" s="193" t="s">
        <v>1020</v>
      </c>
      <c r="D533" s="193" t="s">
        <v>154</v>
      </c>
      <c r="E533" s="194" t="s">
        <v>1021</v>
      </c>
      <c r="F533" s="195" t="s">
        <v>1022</v>
      </c>
      <c r="G533" s="196" t="s">
        <v>207</v>
      </c>
      <c r="H533" s="197">
        <v>5</v>
      </c>
      <c r="I533" s="198"/>
      <c r="J533" s="199">
        <f>ROUND(I533*H533,2)</f>
        <v>0</v>
      </c>
      <c r="K533" s="195" t="s">
        <v>158</v>
      </c>
      <c r="L533" s="61"/>
      <c r="M533" s="200" t="s">
        <v>22</v>
      </c>
      <c r="N533" s="201" t="s">
        <v>49</v>
      </c>
      <c r="O533" s="42"/>
      <c r="P533" s="202">
        <f>O533*H533</f>
        <v>0</v>
      </c>
      <c r="Q533" s="202">
        <v>0</v>
      </c>
      <c r="R533" s="202">
        <f>Q533*H533</f>
        <v>0</v>
      </c>
      <c r="S533" s="202">
        <v>3.0000000000000001E-3</v>
      </c>
      <c r="T533" s="203">
        <f>S533*H533</f>
        <v>1.4999999999999999E-2</v>
      </c>
      <c r="AR533" s="24" t="s">
        <v>285</v>
      </c>
      <c r="AT533" s="24" t="s">
        <v>154</v>
      </c>
      <c r="AU533" s="24" t="s">
        <v>87</v>
      </c>
      <c r="AY533" s="24" t="s">
        <v>152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24" t="s">
        <v>24</v>
      </c>
      <c r="BK533" s="204">
        <f>ROUND(I533*H533,2)</f>
        <v>0</v>
      </c>
      <c r="BL533" s="24" t="s">
        <v>285</v>
      </c>
      <c r="BM533" s="24" t="s">
        <v>1758</v>
      </c>
    </row>
    <row r="534" spans="2:65" s="1" customFormat="1" ht="31.5" customHeight="1">
      <c r="B534" s="41"/>
      <c r="C534" s="193" t="s">
        <v>1024</v>
      </c>
      <c r="D534" s="193" t="s">
        <v>154</v>
      </c>
      <c r="E534" s="194" t="s">
        <v>1025</v>
      </c>
      <c r="F534" s="195" t="s">
        <v>1026</v>
      </c>
      <c r="G534" s="196" t="s">
        <v>207</v>
      </c>
      <c r="H534" s="197">
        <v>29</v>
      </c>
      <c r="I534" s="198"/>
      <c r="J534" s="199">
        <f>ROUND(I534*H534,2)</f>
        <v>0</v>
      </c>
      <c r="K534" s="195" t="s">
        <v>158</v>
      </c>
      <c r="L534" s="61"/>
      <c r="M534" s="200" t="s">
        <v>22</v>
      </c>
      <c r="N534" s="201" t="s">
        <v>49</v>
      </c>
      <c r="O534" s="42"/>
      <c r="P534" s="202">
        <f>O534*H534</f>
        <v>0</v>
      </c>
      <c r="Q534" s="202">
        <v>0</v>
      </c>
      <c r="R534" s="202">
        <f>Q534*H534</f>
        <v>0</v>
      </c>
      <c r="S534" s="202">
        <v>5.0000000000000001E-3</v>
      </c>
      <c r="T534" s="203">
        <f>S534*H534</f>
        <v>0.14499999999999999</v>
      </c>
      <c r="AR534" s="24" t="s">
        <v>285</v>
      </c>
      <c r="AT534" s="24" t="s">
        <v>154</v>
      </c>
      <c r="AU534" s="24" t="s">
        <v>87</v>
      </c>
      <c r="AY534" s="24" t="s">
        <v>152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24" t="s">
        <v>24</v>
      </c>
      <c r="BK534" s="204">
        <f>ROUND(I534*H534,2)</f>
        <v>0</v>
      </c>
      <c r="BL534" s="24" t="s">
        <v>285</v>
      </c>
      <c r="BM534" s="24" t="s">
        <v>1759</v>
      </c>
    </row>
    <row r="535" spans="2:65" s="1" customFormat="1" ht="22.5" customHeight="1">
      <c r="B535" s="41"/>
      <c r="C535" s="193" t="s">
        <v>1029</v>
      </c>
      <c r="D535" s="193" t="s">
        <v>154</v>
      </c>
      <c r="E535" s="194" t="s">
        <v>1048</v>
      </c>
      <c r="F535" s="195" t="s">
        <v>1049</v>
      </c>
      <c r="G535" s="196" t="s">
        <v>157</v>
      </c>
      <c r="H535" s="197">
        <v>35.1</v>
      </c>
      <c r="I535" s="198"/>
      <c r="J535" s="199">
        <f>ROUND(I535*H535,2)</f>
        <v>0</v>
      </c>
      <c r="K535" s="195" t="s">
        <v>158</v>
      </c>
      <c r="L535" s="61"/>
      <c r="M535" s="200" t="s">
        <v>22</v>
      </c>
      <c r="N535" s="201" t="s">
        <v>49</v>
      </c>
      <c r="O535" s="42"/>
      <c r="P535" s="202">
        <f>O535*H535</f>
        <v>0</v>
      </c>
      <c r="Q535" s="202">
        <v>2.5000000000000001E-4</v>
      </c>
      <c r="R535" s="202">
        <f>Q535*H535</f>
        <v>8.7749999999999998E-3</v>
      </c>
      <c r="S535" s="202">
        <v>0</v>
      </c>
      <c r="T535" s="203">
        <f>S535*H535</f>
        <v>0</v>
      </c>
      <c r="AR535" s="24" t="s">
        <v>285</v>
      </c>
      <c r="AT535" s="24" t="s">
        <v>154</v>
      </c>
      <c r="AU535" s="24" t="s">
        <v>87</v>
      </c>
      <c r="AY535" s="24" t="s">
        <v>152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24" t="s">
        <v>24</v>
      </c>
      <c r="BK535" s="204">
        <f>ROUND(I535*H535,2)</f>
        <v>0</v>
      </c>
      <c r="BL535" s="24" t="s">
        <v>285</v>
      </c>
      <c r="BM535" s="24" t="s">
        <v>1760</v>
      </c>
    </row>
    <row r="536" spans="2:65" s="12" customFormat="1">
      <c r="B536" s="217"/>
      <c r="C536" s="218"/>
      <c r="D536" s="230" t="s">
        <v>161</v>
      </c>
      <c r="E536" s="240" t="s">
        <v>22</v>
      </c>
      <c r="F536" s="241" t="s">
        <v>1761</v>
      </c>
      <c r="G536" s="218"/>
      <c r="H536" s="242">
        <v>35.1</v>
      </c>
      <c r="I536" s="222"/>
      <c r="J536" s="218"/>
      <c r="K536" s="218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161</v>
      </c>
      <c r="AU536" s="227" t="s">
        <v>87</v>
      </c>
      <c r="AV536" s="12" t="s">
        <v>87</v>
      </c>
      <c r="AW536" s="12" t="s">
        <v>42</v>
      </c>
      <c r="AX536" s="12" t="s">
        <v>24</v>
      </c>
      <c r="AY536" s="227" t="s">
        <v>152</v>
      </c>
    </row>
    <row r="537" spans="2:65" s="1" customFormat="1" ht="22.5" customHeight="1">
      <c r="B537" s="41"/>
      <c r="C537" s="257" t="s">
        <v>1033</v>
      </c>
      <c r="D537" s="257" t="s">
        <v>293</v>
      </c>
      <c r="E537" s="258" t="s">
        <v>1762</v>
      </c>
      <c r="F537" s="259" t="s">
        <v>1763</v>
      </c>
      <c r="G537" s="260" t="s">
        <v>207</v>
      </c>
      <c r="H537" s="261">
        <v>13</v>
      </c>
      <c r="I537" s="262"/>
      <c r="J537" s="263">
        <f>ROUND(I537*H537,2)</f>
        <v>0</v>
      </c>
      <c r="K537" s="259" t="s">
        <v>22</v>
      </c>
      <c r="L537" s="264"/>
      <c r="M537" s="265" t="s">
        <v>22</v>
      </c>
      <c r="N537" s="266" t="s">
        <v>49</v>
      </c>
      <c r="O537" s="42"/>
      <c r="P537" s="202">
        <f>O537*H537</f>
        <v>0</v>
      </c>
      <c r="Q537" s="202">
        <v>3.8899999999999997E-2</v>
      </c>
      <c r="R537" s="202">
        <f>Q537*H537</f>
        <v>0.50569999999999993</v>
      </c>
      <c r="S537" s="202">
        <v>0</v>
      </c>
      <c r="T537" s="203">
        <f>S537*H537</f>
        <v>0</v>
      </c>
      <c r="AR537" s="24" t="s">
        <v>382</v>
      </c>
      <c r="AT537" s="24" t="s">
        <v>293</v>
      </c>
      <c r="AU537" s="24" t="s">
        <v>87</v>
      </c>
      <c r="AY537" s="24" t="s">
        <v>152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24" t="s">
        <v>24</v>
      </c>
      <c r="BK537" s="204">
        <f>ROUND(I537*H537,2)</f>
        <v>0</v>
      </c>
      <c r="BL537" s="24" t="s">
        <v>285</v>
      </c>
      <c r="BM537" s="24" t="s">
        <v>1764</v>
      </c>
    </row>
    <row r="538" spans="2:65" s="12" customFormat="1">
      <c r="B538" s="217"/>
      <c r="C538" s="218"/>
      <c r="D538" s="230" t="s">
        <v>161</v>
      </c>
      <c r="E538" s="240" t="s">
        <v>22</v>
      </c>
      <c r="F538" s="241" t="s">
        <v>1765</v>
      </c>
      <c r="G538" s="218"/>
      <c r="H538" s="242">
        <v>13</v>
      </c>
      <c r="I538" s="222"/>
      <c r="J538" s="218"/>
      <c r="K538" s="218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161</v>
      </c>
      <c r="AU538" s="227" t="s">
        <v>87</v>
      </c>
      <c r="AV538" s="12" t="s">
        <v>87</v>
      </c>
      <c r="AW538" s="12" t="s">
        <v>42</v>
      </c>
      <c r="AX538" s="12" t="s">
        <v>24</v>
      </c>
      <c r="AY538" s="227" t="s">
        <v>152</v>
      </c>
    </row>
    <row r="539" spans="2:65" s="1" customFormat="1" ht="22.5" customHeight="1">
      <c r="B539" s="41"/>
      <c r="C539" s="193" t="s">
        <v>1037</v>
      </c>
      <c r="D539" s="193" t="s">
        <v>154</v>
      </c>
      <c r="E539" s="194" t="s">
        <v>1030</v>
      </c>
      <c r="F539" s="195" t="s">
        <v>1031</v>
      </c>
      <c r="G539" s="196" t="s">
        <v>157</v>
      </c>
      <c r="H539" s="197">
        <v>34.56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2.5000000000000001E-4</v>
      </c>
      <c r="R539" s="202">
        <f>Q539*H539</f>
        <v>8.6400000000000001E-3</v>
      </c>
      <c r="S539" s="202">
        <v>0</v>
      </c>
      <c r="T539" s="203">
        <f>S539*H539</f>
        <v>0</v>
      </c>
      <c r="AR539" s="24" t="s">
        <v>285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285</v>
      </c>
      <c r="BM539" s="24" t="s">
        <v>1766</v>
      </c>
    </row>
    <row r="540" spans="2:65" s="11" customFormat="1">
      <c r="B540" s="205"/>
      <c r="C540" s="206"/>
      <c r="D540" s="207" t="s">
        <v>161</v>
      </c>
      <c r="E540" s="208" t="s">
        <v>22</v>
      </c>
      <c r="F540" s="209" t="s">
        <v>164</v>
      </c>
      <c r="G540" s="206"/>
      <c r="H540" s="210" t="s">
        <v>22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161</v>
      </c>
      <c r="AU540" s="216" t="s">
        <v>87</v>
      </c>
      <c r="AV540" s="11" t="s">
        <v>24</v>
      </c>
      <c r="AW540" s="11" t="s">
        <v>42</v>
      </c>
      <c r="AX540" s="11" t="s">
        <v>78</v>
      </c>
      <c r="AY540" s="216" t="s">
        <v>152</v>
      </c>
    </row>
    <row r="541" spans="2:65" s="12" customFormat="1">
      <c r="B541" s="217"/>
      <c r="C541" s="218"/>
      <c r="D541" s="207" t="s">
        <v>161</v>
      </c>
      <c r="E541" s="219" t="s">
        <v>22</v>
      </c>
      <c r="F541" s="220" t="s">
        <v>1568</v>
      </c>
      <c r="G541" s="218"/>
      <c r="H541" s="221">
        <v>4.5</v>
      </c>
      <c r="I541" s="222"/>
      <c r="J541" s="218"/>
      <c r="K541" s="218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161</v>
      </c>
      <c r="AU541" s="227" t="s">
        <v>87</v>
      </c>
      <c r="AV541" s="12" t="s">
        <v>87</v>
      </c>
      <c r="AW541" s="12" t="s">
        <v>42</v>
      </c>
      <c r="AX541" s="12" t="s">
        <v>78</v>
      </c>
      <c r="AY541" s="227" t="s">
        <v>152</v>
      </c>
    </row>
    <row r="542" spans="2:65" s="11" customFormat="1">
      <c r="B542" s="205"/>
      <c r="C542" s="206"/>
      <c r="D542" s="207" t="s">
        <v>161</v>
      </c>
      <c r="E542" s="208" t="s">
        <v>22</v>
      </c>
      <c r="F542" s="209" t="s">
        <v>166</v>
      </c>
      <c r="G542" s="206"/>
      <c r="H542" s="210" t="s">
        <v>22</v>
      </c>
      <c r="I542" s="211"/>
      <c r="J542" s="206"/>
      <c r="K542" s="206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161</v>
      </c>
      <c r="AU542" s="216" t="s">
        <v>87</v>
      </c>
      <c r="AV542" s="11" t="s">
        <v>24</v>
      </c>
      <c r="AW542" s="11" t="s">
        <v>42</v>
      </c>
      <c r="AX542" s="11" t="s">
        <v>78</v>
      </c>
      <c r="AY542" s="216" t="s">
        <v>152</v>
      </c>
    </row>
    <row r="543" spans="2:65" s="12" customFormat="1">
      <c r="B543" s="217"/>
      <c r="C543" s="218"/>
      <c r="D543" s="207" t="s">
        <v>161</v>
      </c>
      <c r="E543" s="219" t="s">
        <v>22</v>
      </c>
      <c r="F543" s="220" t="s">
        <v>1570</v>
      </c>
      <c r="G543" s="218"/>
      <c r="H543" s="221">
        <v>6.75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161</v>
      </c>
      <c r="AU543" s="227" t="s">
        <v>87</v>
      </c>
      <c r="AV543" s="12" t="s">
        <v>87</v>
      </c>
      <c r="AW543" s="12" t="s">
        <v>42</v>
      </c>
      <c r="AX543" s="12" t="s">
        <v>78</v>
      </c>
      <c r="AY543" s="227" t="s">
        <v>152</v>
      </c>
    </row>
    <row r="544" spans="2:65" s="12" customFormat="1">
      <c r="B544" s="217"/>
      <c r="C544" s="218"/>
      <c r="D544" s="207" t="s">
        <v>161</v>
      </c>
      <c r="E544" s="219" t="s">
        <v>22</v>
      </c>
      <c r="F544" s="220" t="s">
        <v>1565</v>
      </c>
      <c r="G544" s="218"/>
      <c r="H544" s="221">
        <v>4.32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161</v>
      </c>
      <c r="AU544" s="227" t="s">
        <v>87</v>
      </c>
      <c r="AV544" s="12" t="s">
        <v>87</v>
      </c>
      <c r="AW544" s="12" t="s">
        <v>42</v>
      </c>
      <c r="AX544" s="12" t="s">
        <v>78</v>
      </c>
      <c r="AY544" s="227" t="s">
        <v>152</v>
      </c>
    </row>
    <row r="545" spans="2:65" s="12" customFormat="1">
      <c r="B545" s="217"/>
      <c r="C545" s="218"/>
      <c r="D545" s="207" t="s">
        <v>161</v>
      </c>
      <c r="E545" s="219" t="s">
        <v>22</v>
      </c>
      <c r="F545" s="220" t="s">
        <v>1566</v>
      </c>
      <c r="G545" s="218"/>
      <c r="H545" s="221">
        <v>3.24</v>
      </c>
      <c r="I545" s="222"/>
      <c r="J545" s="218"/>
      <c r="K545" s="218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161</v>
      </c>
      <c r="AU545" s="227" t="s">
        <v>87</v>
      </c>
      <c r="AV545" s="12" t="s">
        <v>87</v>
      </c>
      <c r="AW545" s="12" t="s">
        <v>42</v>
      </c>
      <c r="AX545" s="12" t="s">
        <v>78</v>
      </c>
      <c r="AY545" s="227" t="s">
        <v>152</v>
      </c>
    </row>
    <row r="546" spans="2:65" s="11" customFormat="1">
      <c r="B546" s="205"/>
      <c r="C546" s="206"/>
      <c r="D546" s="207" t="s">
        <v>161</v>
      </c>
      <c r="E546" s="208" t="s">
        <v>22</v>
      </c>
      <c r="F546" s="209" t="s">
        <v>243</v>
      </c>
      <c r="G546" s="206"/>
      <c r="H546" s="210" t="s">
        <v>22</v>
      </c>
      <c r="I546" s="211"/>
      <c r="J546" s="206"/>
      <c r="K546" s="206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161</v>
      </c>
      <c r="AU546" s="216" t="s">
        <v>87</v>
      </c>
      <c r="AV546" s="11" t="s">
        <v>24</v>
      </c>
      <c r="AW546" s="11" t="s">
        <v>42</v>
      </c>
      <c r="AX546" s="11" t="s">
        <v>78</v>
      </c>
      <c r="AY546" s="216" t="s">
        <v>152</v>
      </c>
    </row>
    <row r="547" spans="2:65" s="12" customFormat="1">
      <c r="B547" s="217"/>
      <c r="C547" s="218"/>
      <c r="D547" s="207" t="s">
        <v>161</v>
      </c>
      <c r="E547" s="219" t="s">
        <v>22</v>
      </c>
      <c r="F547" s="220" t="s">
        <v>1572</v>
      </c>
      <c r="G547" s="218"/>
      <c r="H547" s="221">
        <v>15.75</v>
      </c>
      <c r="I547" s="222"/>
      <c r="J547" s="218"/>
      <c r="K547" s="218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161</v>
      </c>
      <c r="AU547" s="227" t="s">
        <v>87</v>
      </c>
      <c r="AV547" s="12" t="s">
        <v>87</v>
      </c>
      <c r="AW547" s="12" t="s">
        <v>42</v>
      </c>
      <c r="AX547" s="12" t="s">
        <v>78</v>
      </c>
      <c r="AY547" s="227" t="s">
        <v>152</v>
      </c>
    </row>
    <row r="548" spans="2:65" s="13" customFormat="1">
      <c r="B548" s="228"/>
      <c r="C548" s="229"/>
      <c r="D548" s="230" t="s">
        <v>161</v>
      </c>
      <c r="E548" s="231" t="s">
        <v>22</v>
      </c>
      <c r="F548" s="232" t="s">
        <v>171</v>
      </c>
      <c r="G548" s="229"/>
      <c r="H548" s="233">
        <v>34.56</v>
      </c>
      <c r="I548" s="234"/>
      <c r="J548" s="229"/>
      <c r="K548" s="229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161</v>
      </c>
      <c r="AU548" s="239" t="s">
        <v>87</v>
      </c>
      <c r="AV548" s="13" t="s">
        <v>159</v>
      </c>
      <c r="AW548" s="13" t="s">
        <v>42</v>
      </c>
      <c r="AX548" s="13" t="s">
        <v>24</v>
      </c>
      <c r="AY548" s="239" t="s">
        <v>152</v>
      </c>
    </row>
    <row r="549" spans="2:65" s="1" customFormat="1" ht="22.5" customHeight="1">
      <c r="B549" s="41"/>
      <c r="C549" s="257" t="s">
        <v>1042</v>
      </c>
      <c r="D549" s="257" t="s">
        <v>293</v>
      </c>
      <c r="E549" s="258" t="s">
        <v>1034</v>
      </c>
      <c r="F549" s="259" t="s">
        <v>1767</v>
      </c>
      <c r="G549" s="260" t="s">
        <v>207</v>
      </c>
      <c r="H549" s="261">
        <v>3</v>
      </c>
      <c r="I549" s="262"/>
      <c r="J549" s="263">
        <f>ROUND(I549*H549,2)</f>
        <v>0</v>
      </c>
      <c r="K549" s="259" t="s">
        <v>158</v>
      </c>
      <c r="L549" s="264"/>
      <c r="M549" s="265" t="s">
        <v>22</v>
      </c>
      <c r="N549" s="266" t="s">
        <v>49</v>
      </c>
      <c r="O549" s="42"/>
      <c r="P549" s="202">
        <f>O549*H549</f>
        <v>0</v>
      </c>
      <c r="Q549" s="202">
        <v>2.4899999999999999E-2</v>
      </c>
      <c r="R549" s="202">
        <f>Q549*H549</f>
        <v>7.4699999999999989E-2</v>
      </c>
      <c r="S549" s="202">
        <v>0</v>
      </c>
      <c r="T549" s="203">
        <f>S549*H549</f>
        <v>0</v>
      </c>
      <c r="AR549" s="24" t="s">
        <v>382</v>
      </c>
      <c r="AT549" s="24" t="s">
        <v>293</v>
      </c>
      <c r="AU549" s="24" t="s">
        <v>87</v>
      </c>
      <c r="AY549" s="24" t="s">
        <v>152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24" t="s">
        <v>24</v>
      </c>
      <c r="BK549" s="204">
        <f>ROUND(I549*H549,2)</f>
        <v>0</v>
      </c>
      <c r="BL549" s="24" t="s">
        <v>285</v>
      </c>
      <c r="BM549" s="24" t="s">
        <v>1768</v>
      </c>
    </row>
    <row r="550" spans="2:65" s="12" customFormat="1">
      <c r="B550" s="217"/>
      <c r="C550" s="218"/>
      <c r="D550" s="230" t="s">
        <v>161</v>
      </c>
      <c r="E550" s="240" t="s">
        <v>22</v>
      </c>
      <c r="F550" s="241" t="s">
        <v>1769</v>
      </c>
      <c r="G550" s="218"/>
      <c r="H550" s="242">
        <v>3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24</v>
      </c>
      <c r="AY550" s="227" t="s">
        <v>152</v>
      </c>
    </row>
    <row r="551" spans="2:65" s="1" customFormat="1" ht="22.5" customHeight="1">
      <c r="B551" s="41"/>
      <c r="C551" s="257" t="s">
        <v>1047</v>
      </c>
      <c r="D551" s="257" t="s">
        <v>293</v>
      </c>
      <c r="E551" s="258" t="s">
        <v>1038</v>
      </c>
      <c r="F551" s="259" t="s">
        <v>1770</v>
      </c>
      <c r="G551" s="260" t="s">
        <v>207</v>
      </c>
      <c r="H551" s="261">
        <v>3</v>
      </c>
      <c r="I551" s="262"/>
      <c r="J551" s="263">
        <f>ROUND(I551*H551,2)</f>
        <v>0</v>
      </c>
      <c r="K551" s="259" t="s">
        <v>158</v>
      </c>
      <c r="L551" s="264"/>
      <c r="M551" s="265" t="s">
        <v>22</v>
      </c>
      <c r="N551" s="266" t="s">
        <v>49</v>
      </c>
      <c r="O551" s="42"/>
      <c r="P551" s="202">
        <f>O551*H551</f>
        <v>0</v>
      </c>
      <c r="Q551" s="202">
        <v>1.8700000000000001E-2</v>
      </c>
      <c r="R551" s="202">
        <f>Q551*H551</f>
        <v>5.6100000000000004E-2</v>
      </c>
      <c r="S551" s="202">
        <v>0</v>
      </c>
      <c r="T551" s="203">
        <f>S551*H551</f>
        <v>0</v>
      </c>
      <c r="AR551" s="24" t="s">
        <v>382</v>
      </c>
      <c r="AT551" s="24" t="s">
        <v>293</v>
      </c>
      <c r="AU551" s="24" t="s">
        <v>87</v>
      </c>
      <c r="AY551" s="24" t="s">
        <v>152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24" t="s">
        <v>24</v>
      </c>
      <c r="BK551" s="204">
        <f>ROUND(I551*H551,2)</f>
        <v>0</v>
      </c>
      <c r="BL551" s="24" t="s">
        <v>285</v>
      </c>
      <c r="BM551" s="24" t="s">
        <v>1771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1772</v>
      </c>
      <c r="G552" s="218"/>
      <c r="H552" s="221">
        <v>3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3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1054</v>
      </c>
      <c r="D554" s="257" t="s">
        <v>293</v>
      </c>
      <c r="E554" s="258" t="s">
        <v>1773</v>
      </c>
      <c r="F554" s="259" t="s">
        <v>1774</v>
      </c>
      <c r="G554" s="260" t="s">
        <v>207</v>
      </c>
      <c r="H554" s="261">
        <v>12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3.8899999999999997E-2</v>
      </c>
      <c r="R554" s="202">
        <f>Q554*H554</f>
        <v>0.46679999999999999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1775</v>
      </c>
    </row>
    <row r="555" spans="2:65" s="1" customFormat="1" ht="22.5" customHeight="1">
      <c r="B555" s="41"/>
      <c r="C555" s="193" t="s">
        <v>1059</v>
      </c>
      <c r="D555" s="193" t="s">
        <v>154</v>
      </c>
      <c r="E555" s="194" t="s">
        <v>1079</v>
      </c>
      <c r="F555" s="195" t="s">
        <v>1080</v>
      </c>
      <c r="G555" s="196" t="s">
        <v>207</v>
      </c>
      <c r="H555" s="197">
        <v>2</v>
      </c>
      <c r="I555" s="198"/>
      <c r="J555" s="199">
        <f>ROUND(I555*H555,2)</f>
        <v>0</v>
      </c>
      <c r="K555" s="195" t="s">
        <v>158</v>
      </c>
      <c r="L555" s="61"/>
      <c r="M555" s="200" t="s">
        <v>22</v>
      </c>
      <c r="N555" s="201" t="s">
        <v>49</v>
      </c>
      <c r="O555" s="42"/>
      <c r="P555" s="202">
        <f>O555*H555</f>
        <v>0</v>
      </c>
      <c r="Q555" s="202">
        <v>2.5000000000000001E-4</v>
      </c>
      <c r="R555" s="202">
        <f>Q555*H555</f>
        <v>5.0000000000000001E-4</v>
      </c>
      <c r="S555" s="202">
        <v>0</v>
      </c>
      <c r="T555" s="203">
        <f>S555*H555</f>
        <v>0</v>
      </c>
      <c r="AR555" s="24" t="s">
        <v>285</v>
      </c>
      <c r="AT555" s="24" t="s">
        <v>154</v>
      </c>
      <c r="AU555" s="24" t="s">
        <v>87</v>
      </c>
      <c r="AY555" s="24" t="s">
        <v>152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24" t="s">
        <v>24</v>
      </c>
      <c r="BK555" s="204">
        <f>ROUND(I555*H555,2)</f>
        <v>0</v>
      </c>
      <c r="BL555" s="24" t="s">
        <v>285</v>
      </c>
      <c r="BM555" s="24" t="s">
        <v>1776</v>
      </c>
    </row>
    <row r="556" spans="2:65" s="11" customFormat="1">
      <c r="B556" s="205"/>
      <c r="C556" s="206"/>
      <c r="D556" s="207" t="s">
        <v>161</v>
      </c>
      <c r="E556" s="208" t="s">
        <v>22</v>
      </c>
      <c r="F556" s="209" t="s">
        <v>1777</v>
      </c>
      <c r="G556" s="206"/>
      <c r="H556" s="210" t="s">
        <v>22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161</v>
      </c>
      <c r="AU556" s="216" t="s">
        <v>87</v>
      </c>
      <c r="AV556" s="11" t="s">
        <v>24</v>
      </c>
      <c r="AW556" s="11" t="s">
        <v>42</v>
      </c>
      <c r="AX556" s="11" t="s">
        <v>78</v>
      </c>
      <c r="AY556" s="216" t="s">
        <v>152</v>
      </c>
    </row>
    <row r="557" spans="2:65" s="12" customFormat="1">
      <c r="B557" s="217"/>
      <c r="C557" s="218"/>
      <c r="D557" s="230" t="s">
        <v>161</v>
      </c>
      <c r="E557" s="240" t="s">
        <v>22</v>
      </c>
      <c r="F557" s="241" t="s">
        <v>87</v>
      </c>
      <c r="G557" s="218"/>
      <c r="H557" s="242">
        <v>2</v>
      </c>
      <c r="I557" s="222"/>
      <c r="J557" s="218"/>
      <c r="K557" s="218"/>
      <c r="L557" s="223"/>
      <c r="M557" s="224"/>
      <c r="N557" s="225"/>
      <c r="O557" s="225"/>
      <c r="P557" s="225"/>
      <c r="Q557" s="225"/>
      <c r="R557" s="225"/>
      <c r="S557" s="225"/>
      <c r="T557" s="226"/>
      <c r="AT557" s="227" t="s">
        <v>161</v>
      </c>
      <c r="AU557" s="227" t="s">
        <v>87</v>
      </c>
      <c r="AV557" s="12" t="s">
        <v>87</v>
      </c>
      <c r="AW557" s="12" t="s">
        <v>42</v>
      </c>
      <c r="AX557" s="12" t="s">
        <v>24</v>
      </c>
      <c r="AY557" s="227" t="s">
        <v>152</v>
      </c>
    </row>
    <row r="558" spans="2:65" s="1" customFormat="1" ht="22.5" customHeight="1">
      <c r="B558" s="41"/>
      <c r="C558" s="257" t="s">
        <v>1064</v>
      </c>
      <c r="D558" s="257" t="s">
        <v>293</v>
      </c>
      <c r="E558" s="258" t="s">
        <v>1778</v>
      </c>
      <c r="F558" s="259" t="s">
        <v>1779</v>
      </c>
      <c r="G558" s="260" t="s">
        <v>207</v>
      </c>
      <c r="H558" s="261">
        <v>2</v>
      </c>
      <c r="I558" s="262"/>
      <c r="J558" s="263">
        <f>ROUND(I558*H558,2)</f>
        <v>0</v>
      </c>
      <c r="K558" s="259" t="s">
        <v>22</v>
      </c>
      <c r="L558" s="264"/>
      <c r="M558" s="265" t="s">
        <v>22</v>
      </c>
      <c r="N558" s="266" t="s">
        <v>49</v>
      </c>
      <c r="O558" s="42"/>
      <c r="P558" s="202">
        <f>O558*H558</f>
        <v>0</v>
      </c>
      <c r="Q558" s="202">
        <v>3.8899999999999997E-2</v>
      </c>
      <c r="R558" s="202">
        <f>Q558*H558</f>
        <v>7.7799999999999994E-2</v>
      </c>
      <c r="S558" s="202">
        <v>0</v>
      </c>
      <c r="T558" s="203">
        <f>S558*H558</f>
        <v>0</v>
      </c>
      <c r="AR558" s="24" t="s">
        <v>382</v>
      </c>
      <c r="AT558" s="24" t="s">
        <v>293</v>
      </c>
      <c r="AU558" s="24" t="s">
        <v>87</v>
      </c>
      <c r="AY558" s="24" t="s">
        <v>152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24" t="s">
        <v>24</v>
      </c>
      <c r="BK558" s="204">
        <f>ROUND(I558*H558,2)</f>
        <v>0</v>
      </c>
      <c r="BL558" s="24" t="s">
        <v>285</v>
      </c>
      <c r="BM558" s="24" t="s">
        <v>1780</v>
      </c>
    </row>
    <row r="559" spans="2:65" s="1" customFormat="1" ht="22.5" customHeight="1">
      <c r="B559" s="41"/>
      <c r="C559" s="193" t="s">
        <v>1068</v>
      </c>
      <c r="D559" s="193" t="s">
        <v>154</v>
      </c>
      <c r="E559" s="194" t="s">
        <v>1095</v>
      </c>
      <c r="F559" s="195" t="s">
        <v>1096</v>
      </c>
      <c r="G559" s="196" t="s">
        <v>219</v>
      </c>
      <c r="H559" s="197">
        <v>166.23</v>
      </c>
      <c r="I559" s="198"/>
      <c r="J559" s="199">
        <f>ROUND(I559*H559,2)</f>
        <v>0</v>
      </c>
      <c r="K559" s="195" t="s">
        <v>158</v>
      </c>
      <c r="L559" s="61"/>
      <c r="M559" s="200" t="s">
        <v>22</v>
      </c>
      <c r="N559" s="201" t="s">
        <v>49</v>
      </c>
      <c r="O559" s="42"/>
      <c r="P559" s="202">
        <f>O559*H559</f>
        <v>0</v>
      </c>
      <c r="Q559" s="202">
        <v>2.7999999999999998E-4</v>
      </c>
      <c r="R559" s="202">
        <f>Q559*H559</f>
        <v>4.6544399999999993E-2</v>
      </c>
      <c r="S559" s="202">
        <v>0</v>
      </c>
      <c r="T559" s="203">
        <f>S559*H559</f>
        <v>0</v>
      </c>
      <c r="AR559" s="24" t="s">
        <v>285</v>
      </c>
      <c r="AT559" s="24" t="s">
        <v>154</v>
      </c>
      <c r="AU559" s="24" t="s">
        <v>87</v>
      </c>
      <c r="AY559" s="24" t="s">
        <v>152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24" t="s">
        <v>24</v>
      </c>
      <c r="BK559" s="204">
        <f>ROUND(I559*H559,2)</f>
        <v>0</v>
      </c>
      <c r="BL559" s="24" t="s">
        <v>285</v>
      </c>
      <c r="BM559" s="24" t="s">
        <v>1781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1782</v>
      </c>
      <c r="G560" s="218"/>
      <c r="H560" s="221">
        <v>30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2" customFormat="1">
      <c r="B561" s="217"/>
      <c r="C561" s="218"/>
      <c r="D561" s="207" t="s">
        <v>161</v>
      </c>
      <c r="E561" s="219" t="s">
        <v>22</v>
      </c>
      <c r="F561" s="220" t="s">
        <v>1783</v>
      </c>
      <c r="G561" s="218"/>
      <c r="H561" s="221">
        <v>14.4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161</v>
      </c>
      <c r="AU561" s="227" t="s">
        <v>87</v>
      </c>
      <c r="AV561" s="12" t="s">
        <v>87</v>
      </c>
      <c r="AW561" s="12" t="s">
        <v>42</v>
      </c>
      <c r="AX561" s="12" t="s">
        <v>78</v>
      </c>
      <c r="AY561" s="227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1784</v>
      </c>
      <c r="G562" s="218"/>
      <c r="H562" s="221">
        <v>6.48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2" customFormat="1">
      <c r="B563" s="217"/>
      <c r="C563" s="218"/>
      <c r="D563" s="207" t="s">
        <v>161</v>
      </c>
      <c r="E563" s="219" t="s">
        <v>22</v>
      </c>
      <c r="F563" s="220" t="s">
        <v>1572</v>
      </c>
      <c r="G563" s="218"/>
      <c r="H563" s="221">
        <v>15.75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161</v>
      </c>
      <c r="AU563" s="227" t="s">
        <v>87</v>
      </c>
      <c r="AV563" s="12" t="s">
        <v>87</v>
      </c>
      <c r="AW563" s="12" t="s">
        <v>42</v>
      </c>
      <c r="AX563" s="12" t="s">
        <v>78</v>
      </c>
      <c r="AY563" s="227" t="s">
        <v>152</v>
      </c>
    </row>
    <row r="564" spans="2:65" s="12" customFormat="1">
      <c r="B564" s="217"/>
      <c r="C564" s="218"/>
      <c r="D564" s="207" t="s">
        <v>161</v>
      </c>
      <c r="E564" s="219" t="s">
        <v>22</v>
      </c>
      <c r="F564" s="220" t="s">
        <v>1785</v>
      </c>
      <c r="G564" s="218"/>
      <c r="H564" s="221">
        <v>92.4</v>
      </c>
      <c r="I564" s="222"/>
      <c r="J564" s="218"/>
      <c r="K564" s="218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161</v>
      </c>
      <c r="AU564" s="227" t="s">
        <v>87</v>
      </c>
      <c r="AV564" s="12" t="s">
        <v>87</v>
      </c>
      <c r="AW564" s="12" t="s">
        <v>42</v>
      </c>
      <c r="AX564" s="12" t="s">
        <v>78</v>
      </c>
      <c r="AY564" s="227" t="s">
        <v>152</v>
      </c>
    </row>
    <row r="565" spans="2:65" s="12" customFormat="1">
      <c r="B565" s="217"/>
      <c r="C565" s="218"/>
      <c r="D565" s="207" t="s">
        <v>161</v>
      </c>
      <c r="E565" s="219" t="s">
        <v>22</v>
      </c>
      <c r="F565" s="220" t="s">
        <v>1786</v>
      </c>
      <c r="G565" s="218"/>
      <c r="H565" s="221">
        <v>7.2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161</v>
      </c>
      <c r="AU565" s="227" t="s">
        <v>87</v>
      </c>
      <c r="AV565" s="12" t="s">
        <v>87</v>
      </c>
      <c r="AW565" s="12" t="s">
        <v>42</v>
      </c>
      <c r="AX565" s="12" t="s">
        <v>78</v>
      </c>
      <c r="AY565" s="227" t="s">
        <v>152</v>
      </c>
    </row>
    <row r="566" spans="2:65" s="13" customFormat="1">
      <c r="B566" s="228"/>
      <c r="C566" s="229"/>
      <c r="D566" s="230" t="s">
        <v>161</v>
      </c>
      <c r="E566" s="231" t="s">
        <v>22</v>
      </c>
      <c r="F566" s="232" t="s">
        <v>171</v>
      </c>
      <c r="G566" s="229"/>
      <c r="H566" s="233">
        <v>166.23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161</v>
      </c>
      <c r="AU566" s="239" t="s">
        <v>87</v>
      </c>
      <c r="AV566" s="13" t="s">
        <v>159</v>
      </c>
      <c r="AW566" s="13" t="s">
        <v>42</v>
      </c>
      <c r="AX566" s="13" t="s">
        <v>24</v>
      </c>
      <c r="AY566" s="239" t="s">
        <v>152</v>
      </c>
    </row>
    <row r="567" spans="2:65" s="1" customFormat="1" ht="22.5" customHeight="1">
      <c r="B567" s="41"/>
      <c r="C567" s="193" t="s">
        <v>1073</v>
      </c>
      <c r="D567" s="193" t="s">
        <v>154</v>
      </c>
      <c r="E567" s="194" t="s">
        <v>1787</v>
      </c>
      <c r="F567" s="195" t="s">
        <v>1788</v>
      </c>
      <c r="G567" s="196" t="s">
        <v>157</v>
      </c>
      <c r="H567" s="197">
        <v>3.06</v>
      </c>
      <c r="I567" s="198"/>
      <c r="J567" s="199">
        <f>ROUND(I567*H567,2)</f>
        <v>0</v>
      </c>
      <c r="K567" s="195" t="s">
        <v>22</v>
      </c>
      <c r="L567" s="61"/>
      <c r="M567" s="200" t="s">
        <v>22</v>
      </c>
      <c r="N567" s="201" t="s">
        <v>49</v>
      </c>
      <c r="O567" s="42"/>
      <c r="P567" s="202">
        <f>O567*H567</f>
        <v>0</v>
      </c>
      <c r="Q567" s="202">
        <v>2.5000000000000001E-4</v>
      </c>
      <c r="R567" s="202">
        <f>Q567*H567</f>
        <v>7.6500000000000005E-4</v>
      </c>
      <c r="S567" s="202">
        <v>0</v>
      </c>
      <c r="T567" s="203">
        <f>S567*H567</f>
        <v>0</v>
      </c>
      <c r="AR567" s="24" t="s">
        <v>285</v>
      </c>
      <c r="AT567" s="24" t="s">
        <v>154</v>
      </c>
      <c r="AU567" s="24" t="s">
        <v>87</v>
      </c>
      <c r="AY567" s="24" t="s">
        <v>152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24" t="s">
        <v>24</v>
      </c>
      <c r="BK567" s="204">
        <f>ROUND(I567*H567,2)</f>
        <v>0</v>
      </c>
      <c r="BL567" s="24" t="s">
        <v>285</v>
      </c>
      <c r="BM567" s="24" t="s">
        <v>1789</v>
      </c>
    </row>
    <row r="568" spans="2:65" s="11" customFormat="1">
      <c r="B568" s="205"/>
      <c r="C568" s="206"/>
      <c r="D568" s="207" t="s">
        <v>161</v>
      </c>
      <c r="E568" s="208" t="s">
        <v>22</v>
      </c>
      <c r="F568" s="209" t="s">
        <v>1790</v>
      </c>
      <c r="G568" s="206"/>
      <c r="H568" s="210" t="s">
        <v>22</v>
      </c>
      <c r="I568" s="211"/>
      <c r="J568" s="206"/>
      <c r="K568" s="206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161</v>
      </c>
      <c r="AU568" s="216" t="s">
        <v>87</v>
      </c>
      <c r="AV568" s="11" t="s">
        <v>24</v>
      </c>
      <c r="AW568" s="11" t="s">
        <v>42</v>
      </c>
      <c r="AX568" s="11" t="s">
        <v>78</v>
      </c>
      <c r="AY568" s="216" t="s">
        <v>152</v>
      </c>
    </row>
    <row r="569" spans="2:65" s="12" customFormat="1">
      <c r="B569" s="217"/>
      <c r="C569" s="218"/>
      <c r="D569" s="207" t="s">
        <v>161</v>
      </c>
      <c r="E569" s="219" t="s">
        <v>22</v>
      </c>
      <c r="F569" s="220" t="s">
        <v>1791</v>
      </c>
      <c r="G569" s="218"/>
      <c r="H569" s="221">
        <v>1.98</v>
      </c>
      <c r="I569" s="222"/>
      <c r="J569" s="218"/>
      <c r="K569" s="218"/>
      <c r="L569" s="223"/>
      <c r="M569" s="224"/>
      <c r="N569" s="225"/>
      <c r="O569" s="225"/>
      <c r="P569" s="225"/>
      <c r="Q569" s="225"/>
      <c r="R569" s="225"/>
      <c r="S569" s="225"/>
      <c r="T569" s="226"/>
      <c r="AT569" s="227" t="s">
        <v>161</v>
      </c>
      <c r="AU569" s="227" t="s">
        <v>87</v>
      </c>
      <c r="AV569" s="12" t="s">
        <v>87</v>
      </c>
      <c r="AW569" s="12" t="s">
        <v>42</v>
      </c>
      <c r="AX569" s="12" t="s">
        <v>78</v>
      </c>
      <c r="AY569" s="227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1792</v>
      </c>
      <c r="G570" s="218"/>
      <c r="H570" s="221">
        <v>1.08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3.06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257" t="s">
        <v>1078</v>
      </c>
      <c r="D572" s="257" t="s">
        <v>293</v>
      </c>
      <c r="E572" s="258" t="s">
        <v>1793</v>
      </c>
      <c r="F572" s="259" t="s">
        <v>1794</v>
      </c>
      <c r="G572" s="260" t="s">
        <v>157</v>
      </c>
      <c r="H572" s="261">
        <v>3.06</v>
      </c>
      <c r="I572" s="262"/>
      <c r="J572" s="263">
        <f>ROUND(I572*H572,2)</f>
        <v>0</v>
      </c>
      <c r="K572" s="259" t="s">
        <v>22</v>
      </c>
      <c r="L572" s="264"/>
      <c r="M572" s="265" t="s">
        <v>22</v>
      </c>
      <c r="N572" s="266" t="s">
        <v>49</v>
      </c>
      <c r="O572" s="42"/>
      <c r="P572" s="202">
        <f>O572*H572</f>
        <v>0</v>
      </c>
      <c r="Q572" s="202">
        <v>3.7999999999999999E-2</v>
      </c>
      <c r="R572" s="202">
        <f>Q572*H572</f>
        <v>0.11627999999999999</v>
      </c>
      <c r="S572" s="202">
        <v>0</v>
      </c>
      <c r="T572" s="203">
        <f>S572*H572</f>
        <v>0</v>
      </c>
      <c r="AR572" s="24" t="s">
        <v>382</v>
      </c>
      <c r="AT572" s="24" t="s">
        <v>293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1795</v>
      </c>
    </row>
    <row r="573" spans="2:65" s="1" customFormat="1" ht="22.5" customHeight="1">
      <c r="B573" s="41"/>
      <c r="C573" s="193" t="s">
        <v>1084</v>
      </c>
      <c r="D573" s="193" t="s">
        <v>154</v>
      </c>
      <c r="E573" s="194" t="s">
        <v>1796</v>
      </c>
      <c r="F573" s="195" t="s">
        <v>1797</v>
      </c>
      <c r="G573" s="196" t="s">
        <v>207</v>
      </c>
      <c r="H573" s="197">
        <v>1</v>
      </c>
      <c r="I573" s="198"/>
      <c r="J573" s="199">
        <f>ROUND(I573*H573,2)</f>
        <v>0</v>
      </c>
      <c r="K573" s="195" t="s">
        <v>158</v>
      </c>
      <c r="L573" s="61"/>
      <c r="M573" s="200" t="s">
        <v>22</v>
      </c>
      <c r="N573" s="201" t="s">
        <v>49</v>
      </c>
      <c r="O573" s="42"/>
      <c r="P573" s="202">
        <f>O573*H573</f>
        <v>0</v>
      </c>
      <c r="Q573" s="202">
        <v>8.7000000000000001E-4</v>
      </c>
      <c r="R573" s="202">
        <f>Q573*H573</f>
        <v>8.7000000000000001E-4</v>
      </c>
      <c r="S573" s="202">
        <v>0</v>
      </c>
      <c r="T573" s="203">
        <f>S573*H573</f>
        <v>0</v>
      </c>
      <c r="AR573" s="24" t="s">
        <v>285</v>
      </c>
      <c r="AT573" s="24" t="s">
        <v>154</v>
      </c>
      <c r="AU573" s="24" t="s">
        <v>87</v>
      </c>
      <c r="AY573" s="24" t="s">
        <v>152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24</v>
      </c>
      <c r="BK573" s="204">
        <f>ROUND(I573*H573,2)</f>
        <v>0</v>
      </c>
      <c r="BL573" s="24" t="s">
        <v>285</v>
      </c>
      <c r="BM573" s="24" t="s">
        <v>1798</v>
      </c>
    </row>
    <row r="574" spans="2:65" s="1" customFormat="1" ht="22.5" customHeight="1">
      <c r="B574" s="41"/>
      <c r="C574" s="257" t="s">
        <v>1088</v>
      </c>
      <c r="D574" s="257" t="s">
        <v>293</v>
      </c>
      <c r="E574" s="258" t="s">
        <v>1799</v>
      </c>
      <c r="F574" s="259" t="s">
        <v>1800</v>
      </c>
      <c r="G574" s="260" t="s">
        <v>207</v>
      </c>
      <c r="H574" s="261">
        <v>1</v>
      </c>
      <c r="I574" s="262"/>
      <c r="J574" s="263">
        <f>ROUND(I574*H574,2)</f>
        <v>0</v>
      </c>
      <c r="K574" s="259" t="s">
        <v>158</v>
      </c>
      <c r="L574" s="264"/>
      <c r="M574" s="265" t="s">
        <v>22</v>
      </c>
      <c r="N574" s="266" t="s">
        <v>49</v>
      </c>
      <c r="O574" s="42"/>
      <c r="P574" s="202">
        <f>O574*H574</f>
        <v>0</v>
      </c>
      <c r="Q574" s="202">
        <v>7.3999999999999996E-2</v>
      </c>
      <c r="R574" s="202">
        <f>Q574*H574</f>
        <v>7.3999999999999996E-2</v>
      </c>
      <c r="S574" s="202">
        <v>0</v>
      </c>
      <c r="T574" s="203">
        <f>S574*H574</f>
        <v>0</v>
      </c>
      <c r="AR574" s="24" t="s">
        <v>382</v>
      </c>
      <c r="AT574" s="24" t="s">
        <v>293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1801</v>
      </c>
    </row>
    <row r="575" spans="2:65" s="11" customFormat="1">
      <c r="B575" s="205"/>
      <c r="C575" s="206"/>
      <c r="D575" s="207" t="s">
        <v>161</v>
      </c>
      <c r="E575" s="208" t="s">
        <v>22</v>
      </c>
      <c r="F575" s="209" t="s">
        <v>1802</v>
      </c>
      <c r="G575" s="206"/>
      <c r="H575" s="210" t="s">
        <v>22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161</v>
      </c>
      <c r="AU575" s="216" t="s">
        <v>87</v>
      </c>
      <c r="AV575" s="11" t="s">
        <v>24</v>
      </c>
      <c r="AW575" s="11" t="s">
        <v>42</v>
      </c>
      <c r="AX575" s="11" t="s">
        <v>78</v>
      </c>
      <c r="AY575" s="216" t="s">
        <v>152</v>
      </c>
    </row>
    <row r="576" spans="2:65" s="12" customFormat="1">
      <c r="B576" s="217"/>
      <c r="C576" s="218"/>
      <c r="D576" s="230" t="s">
        <v>161</v>
      </c>
      <c r="E576" s="240" t="s">
        <v>22</v>
      </c>
      <c r="F576" s="241" t="s">
        <v>24</v>
      </c>
      <c r="G576" s="218"/>
      <c r="H576" s="242">
        <v>1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24</v>
      </c>
      <c r="AY576" s="227" t="s">
        <v>152</v>
      </c>
    </row>
    <row r="577" spans="2:65" s="1" customFormat="1" ht="22.5" customHeight="1">
      <c r="B577" s="41"/>
      <c r="C577" s="193" t="s">
        <v>1094</v>
      </c>
      <c r="D577" s="193" t="s">
        <v>154</v>
      </c>
      <c r="E577" s="194" t="s">
        <v>1139</v>
      </c>
      <c r="F577" s="195" t="s">
        <v>1140</v>
      </c>
      <c r="G577" s="196" t="s">
        <v>207</v>
      </c>
      <c r="H577" s="197">
        <v>5</v>
      </c>
      <c r="I577" s="198"/>
      <c r="J577" s="199">
        <f>ROUND(I577*H577,2)</f>
        <v>0</v>
      </c>
      <c r="K577" s="195" t="s">
        <v>158</v>
      </c>
      <c r="L577" s="61"/>
      <c r="M577" s="200" t="s">
        <v>22</v>
      </c>
      <c r="N577" s="201" t="s">
        <v>49</v>
      </c>
      <c r="O577" s="42"/>
      <c r="P577" s="202">
        <f>O577*H577</f>
        <v>0</v>
      </c>
      <c r="Q577" s="202">
        <v>0</v>
      </c>
      <c r="R577" s="202">
        <f>Q577*H577</f>
        <v>0</v>
      </c>
      <c r="S577" s="202">
        <v>0</v>
      </c>
      <c r="T577" s="203">
        <f>S577*H577</f>
        <v>0</v>
      </c>
      <c r="AR577" s="24" t="s">
        <v>285</v>
      </c>
      <c r="AT577" s="24" t="s">
        <v>154</v>
      </c>
      <c r="AU577" s="24" t="s">
        <v>87</v>
      </c>
      <c r="AY577" s="24" t="s">
        <v>152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24" t="s">
        <v>24</v>
      </c>
      <c r="BK577" s="204">
        <f>ROUND(I577*H577,2)</f>
        <v>0</v>
      </c>
      <c r="BL577" s="24" t="s">
        <v>285</v>
      </c>
      <c r="BM577" s="24" t="s">
        <v>1803</v>
      </c>
    </row>
    <row r="578" spans="2:65" s="11" customFormat="1">
      <c r="B578" s="205"/>
      <c r="C578" s="206"/>
      <c r="D578" s="207" t="s">
        <v>161</v>
      </c>
      <c r="E578" s="208" t="s">
        <v>22</v>
      </c>
      <c r="F578" s="209" t="s">
        <v>1804</v>
      </c>
      <c r="G578" s="206"/>
      <c r="H578" s="210" t="s">
        <v>22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161</v>
      </c>
      <c r="AU578" s="216" t="s">
        <v>87</v>
      </c>
      <c r="AV578" s="11" t="s">
        <v>24</v>
      </c>
      <c r="AW578" s="11" t="s">
        <v>42</v>
      </c>
      <c r="AX578" s="11" t="s">
        <v>78</v>
      </c>
      <c r="AY578" s="216" t="s">
        <v>152</v>
      </c>
    </row>
    <row r="579" spans="2:65" s="12" customFormat="1">
      <c r="B579" s="217"/>
      <c r="C579" s="218"/>
      <c r="D579" s="230" t="s">
        <v>161</v>
      </c>
      <c r="E579" s="240" t="s">
        <v>22</v>
      </c>
      <c r="F579" s="241" t="s">
        <v>1805</v>
      </c>
      <c r="G579" s="218"/>
      <c r="H579" s="242">
        <v>5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24</v>
      </c>
      <c r="AY579" s="227" t="s">
        <v>152</v>
      </c>
    </row>
    <row r="580" spans="2:65" s="1" customFormat="1" ht="22.5" customHeight="1">
      <c r="B580" s="41"/>
      <c r="C580" s="257" t="s">
        <v>1099</v>
      </c>
      <c r="D580" s="257" t="s">
        <v>293</v>
      </c>
      <c r="E580" s="258" t="s">
        <v>1129</v>
      </c>
      <c r="F580" s="259" t="s">
        <v>1130</v>
      </c>
      <c r="G580" s="260" t="s">
        <v>219</v>
      </c>
      <c r="H580" s="261">
        <v>3.9</v>
      </c>
      <c r="I580" s="262"/>
      <c r="J580" s="263">
        <f>ROUND(I580*H580,2)</f>
        <v>0</v>
      </c>
      <c r="K580" s="259" t="s">
        <v>158</v>
      </c>
      <c r="L580" s="264"/>
      <c r="M580" s="265" t="s">
        <v>22</v>
      </c>
      <c r="N580" s="266" t="s">
        <v>49</v>
      </c>
      <c r="O580" s="42"/>
      <c r="P580" s="202">
        <f>O580*H580</f>
        <v>0</v>
      </c>
      <c r="Q580" s="202">
        <v>7.0000000000000001E-3</v>
      </c>
      <c r="R580" s="202">
        <f>Q580*H580</f>
        <v>2.7300000000000001E-2</v>
      </c>
      <c r="S580" s="202">
        <v>0</v>
      </c>
      <c r="T580" s="203">
        <f>S580*H580</f>
        <v>0</v>
      </c>
      <c r="AR580" s="24" t="s">
        <v>382</v>
      </c>
      <c r="AT580" s="24" t="s">
        <v>293</v>
      </c>
      <c r="AU580" s="24" t="s">
        <v>87</v>
      </c>
      <c r="AY580" s="24" t="s">
        <v>152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24" t="s">
        <v>24</v>
      </c>
      <c r="BK580" s="204">
        <f>ROUND(I580*H580,2)</f>
        <v>0</v>
      </c>
      <c r="BL580" s="24" t="s">
        <v>285</v>
      </c>
      <c r="BM580" s="24" t="s">
        <v>1806</v>
      </c>
    </row>
    <row r="581" spans="2:65" s="12" customFormat="1">
      <c r="B581" s="217"/>
      <c r="C581" s="218"/>
      <c r="D581" s="207" t="s">
        <v>161</v>
      </c>
      <c r="E581" s="219" t="s">
        <v>22</v>
      </c>
      <c r="F581" s="220" t="s">
        <v>1475</v>
      </c>
      <c r="G581" s="218"/>
      <c r="H581" s="221">
        <v>1.2</v>
      </c>
      <c r="I581" s="222"/>
      <c r="J581" s="218"/>
      <c r="K581" s="218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161</v>
      </c>
      <c r="AU581" s="227" t="s">
        <v>87</v>
      </c>
      <c r="AV581" s="12" t="s">
        <v>87</v>
      </c>
      <c r="AW581" s="12" t="s">
        <v>42</v>
      </c>
      <c r="AX581" s="12" t="s">
        <v>78</v>
      </c>
      <c r="AY581" s="227" t="s">
        <v>152</v>
      </c>
    </row>
    <row r="582" spans="2:65" s="12" customFormat="1">
      <c r="B582" s="217"/>
      <c r="C582" s="218"/>
      <c r="D582" s="207" t="s">
        <v>161</v>
      </c>
      <c r="E582" s="219" t="s">
        <v>22</v>
      </c>
      <c r="F582" s="220" t="s">
        <v>1476</v>
      </c>
      <c r="G582" s="218"/>
      <c r="H582" s="221">
        <v>2.7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161</v>
      </c>
      <c r="AU582" s="227" t="s">
        <v>87</v>
      </c>
      <c r="AV582" s="12" t="s">
        <v>87</v>
      </c>
      <c r="AW582" s="12" t="s">
        <v>42</v>
      </c>
      <c r="AX582" s="12" t="s">
        <v>78</v>
      </c>
      <c r="AY582" s="227" t="s">
        <v>152</v>
      </c>
    </row>
    <row r="583" spans="2:65" s="13" customFormat="1">
      <c r="B583" s="228"/>
      <c r="C583" s="229"/>
      <c r="D583" s="230" t="s">
        <v>161</v>
      </c>
      <c r="E583" s="231" t="s">
        <v>22</v>
      </c>
      <c r="F583" s="232" t="s">
        <v>171</v>
      </c>
      <c r="G583" s="229"/>
      <c r="H583" s="233">
        <v>3.9</v>
      </c>
      <c r="I583" s="234"/>
      <c r="J583" s="229"/>
      <c r="K583" s="229"/>
      <c r="L583" s="235"/>
      <c r="M583" s="236"/>
      <c r="N583" s="237"/>
      <c r="O583" s="237"/>
      <c r="P583" s="237"/>
      <c r="Q583" s="237"/>
      <c r="R583" s="237"/>
      <c r="S583" s="237"/>
      <c r="T583" s="238"/>
      <c r="AT583" s="239" t="s">
        <v>161</v>
      </c>
      <c r="AU583" s="239" t="s">
        <v>87</v>
      </c>
      <c r="AV583" s="13" t="s">
        <v>159</v>
      </c>
      <c r="AW583" s="13" t="s">
        <v>42</v>
      </c>
      <c r="AX583" s="13" t="s">
        <v>24</v>
      </c>
      <c r="AY583" s="239" t="s">
        <v>152</v>
      </c>
    </row>
    <row r="584" spans="2:65" s="1" customFormat="1" ht="22.5" customHeight="1">
      <c r="B584" s="41"/>
      <c r="C584" s="193" t="s">
        <v>1105</v>
      </c>
      <c r="D584" s="193" t="s">
        <v>154</v>
      </c>
      <c r="E584" s="194" t="s">
        <v>1147</v>
      </c>
      <c r="F584" s="195" t="s">
        <v>1148</v>
      </c>
      <c r="G584" s="196" t="s">
        <v>207</v>
      </c>
      <c r="H584" s="197">
        <v>29</v>
      </c>
      <c r="I584" s="198"/>
      <c r="J584" s="199">
        <f>ROUND(I584*H584,2)</f>
        <v>0</v>
      </c>
      <c r="K584" s="195" t="s">
        <v>158</v>
      </c>
      <c r="L584" s="61"/>
      <c r="M584" s="200" t="s">
        <v>22</v>
      </c>
      <c r="N584" s="201" t="s">
        <v>49</v>
      </c>
      <c r="O584" s="42"/>
      <c r="P584" s="202">
        <f>O584*H584</f>
        <v>0</v>
      </c>
      <c r="Q584" s="202">
        <v>0</v>
      </c>
      <c r="R584" s="202">
        <f>Q584*H584</f>
        <v>0</v>
      </c>
      <c r="S584" s="202">
        <v>0</v>
      </c>
      <c r="T584" s="203">
        <f>S584*H584</f>
        <v>0</v>
      </c>
      <c r="AR584" s="24" t="s">
        <v>285</v>
      </c>
      <c r="AT584" s="24" t="s">
        <v>154</v>
      </c>
      <c r="AU584" s="24" t="s">
        <v>87</v>
      </c>
      <c r="AY584" s="24" t="s">
        <v>152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24" t="s">
        <v>24</v>
      </c>
      <c r="BK584" s="204">
        <f>ROUND(I584*H584,2)</f>
        <v>0</v>
      </c>
      <c r="BL584" s="24" t="s">
        <v>285</v>
      </c>
      <c r="BM584" s="24" t="s">
        <v>1807</v>
      </c>
    </row>
    <row r="585" spans="2:65" s="1" customFormat="1" ht="22.5" customHeight="1">
      <c r="B585" s="41"/>
      <c r="C585" s="257" t="s">
        <v>1109</v>
      </c>
      <c r="D585" s="257" t="s">
        <v>293</v>
      </c>
      <c r="E585" s="258" t="s">
        <v>1129</v>
      </c>
      <c r="F585" s="259" t="s">
        <v>1130</v>
      </c>
      <c r="G585" s="260" t="s">
        <v>219</v>
      </c>
      <c r="H585" s="261">
        <v>42.6</v>
      </c>
      <c r="I585" s="262"/>
      <c r="J585" s="263">
        <f>ROUND(I585*H585,2)</f>
        <v>0</v>
      </c>
      <c r="K585" s="259" t="s">
        <v>158</v>
      </c>
      <c r="L585" s="264"/>
      <c r="M585" s="265" t="s">
        <v>22</v>
      </c>
      <c r="N585" s="266" t="s">
        <v>49</v>
      </c>
      <c r="O585" s="42"/>
      <c r="P585" s="202">
        <f>O585*H585</f>
        <v>0</v>
      </c>
      <c r="Q585" s="202">
        <v>7.0000000000000001E-3</v>
      </c>
      <c r="R585" s="202">
        <f>Q585*H585</f>
        <v>0.29820000000000002</v>
      </c>
      <c r="S585" s="202">
        <v>0</v>
      </c>
      <c r="T585" s="203">
        <f>S585*H585</f>
        <v>0</v>
      </c>
      <c r="AR585" s="24" t="s">
        <v>382</v>
      </c>
      <c r="AT585" s="24" t="s">
        <v>293</v>
      </c>
      <c r="AU585" s="24" t="s">
        <v>87</v>
      </c>
      <c r="AY585" s="24" t="s">
        <v>152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24" t="s">
        <v>24</v>
      </c>
      <c r="BK585" s="204">
        <f>ROUND(I585*H585,2)</f>
        <v>0</v>
      </c>
      <c r="BL585" s="24" t="s">
        <v>285</v>
      </c>
      <c r="BM585" s="24" t="s">
        <v>1808</v>
      </c>
    </row>
    <row r="586" spans="2:65" s="11" customFormat="1">
      <c r="B586" s="205"/>
      <c r="C586" s="206"/>
      <c r="D586" s="207" t="s">
        <v>161</v>
      </c>
      <c r="E586" s="208" t="s">
        <v>22</v>
      </c>
      <c r="F586" s="209" t="s">
        <v>1809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65" s="12" customFormat="1">
      <c r="B587" s="217"/>
      <c r="C587" s="218"/>
      <c r="D587" s="207" t="s">
        <v>161</v>
      </c>
      <c r="E587" s="219" t="s">
        <v>22</v>
      </c>
      <c r="F587" s="220" t="s">
        <v>1810</v>
      </c>
      <c r="G587" s="218"/>
      <c r="H587" s="221">
        <v>39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65" s="11" customFormat="1">
      <c r="B588" s="205"/>
      <c r="C588" s="206"/>
      <c r="D588" s="207" t="s">
        <v>161</v>
      </c>
      <c r="E588" s="208" t="s">
        <v>22</v>
      </c>
      <c r="F588" s="209" t="s">
        <v>1811</v>
      </c>
      <c r="G588" s="206"/>
      <c r="H588" s="210" t="s">
        <v>22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161</v>
      </c>
      <c r="AU588" s="216" t="s">
        <v>87</v>
      </c>
      <c r="AV588" s="11" t="s">
        <v>24</v>
      </c>
      <c r="AW588" s="11" t="s">
        <v>42</v>
      </c>
      <c r="AX588" s="11" t="s">
        <v>78</v>
      </c>
      <c r="AY588" s="216" t="s">
        <v>152</v>
      </c>
    </row>
    <row r="589" spans="2:65" s="12" customFormat="1">
      <c r="B589" s="217"/>
      <c r="C589" s="218"/>
      <c r="D589" s="207" t="s">
        <v>161</v>
      </c>
      <c r="E589" s="219" t="s">
        <v>22</v>
      </c>
      <c r="F589" s="220" t="s">
        <v>1477</v>
      </c>
      <c r="G589" s="218"/>
      <c r="H589" s="221">
        <v>3.6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161</v>
      </c>
      <c r="AU589" s="227" t="s">
        <v>87</v>
      </c>
      <c r="AV589" s="12" t="s">
        <v>87</v>
      </c>
      <c r="AW589" s="12" t="s">
        <v>42</v>
      </c>
      <c r="AX589" s="12" t="s">
        <v>78</v>
      </c>
      <c r="AY589" s="227" t="s">
        <v>152</v>
      </c>
    </row>
    <row r="590" spans="2:65" s="13" customFormat="1">
      <c r="B590" s="228"/>
      <c r="C590" s="229"/>
      <c r="D590" s="230" t="s">
        <v>161</v>
      </c>
      <c r="E590" s="231" t="s">
        <v>22</v>
      </c>
      <c r="F590" s="232" t="s">
        <v>171</v>
      </c>
      <c r="G590" s="229"/>
      <c r="H590" s="233">
        <v>42.6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161</v>
      </c>
      <c r="AU590" s="239" t="s">
        <v>87</v>
      </c>
      <c r="AV590" s="13" t="s">
        <v>159</v>
      </c>
      <c r="AW590" s="13" t="s">
        <v>42</v>
      </c>
      <c r="AX590" s="13" t="s">
        <v>24</v>
      </c>
      <c r="AY590" s="239" t="s">
        <v>152</v>
      </c>
    </row>
    <row r="591" spans="2:65" s="1" customFormat="1" ht="22.5" customHeight="1">
      <c r="B591" s="41"/>
      <c r="C591" s="257" t="s">
        <v>1113</v>
      </c>
      <c r="D591" s="257" t="s">
        <v>293</v>
      </c>
      <c r="E591" s="258" t="s">
        <v>1176</v>
      </c>
      <c r="F591" s="259" t="s">
        <v>1812</v>
      </c>
      <c r="G591" s="260" t="s">
        <v>207</v>
      </c>
      <c r="H591" s="261">
        <v>68</v>
      </c>
      <c r="I591" s="262"/>
      <c r="J591" s="263">
        <f>ROUND(I591*H591,2)</f>
        <v>0</v>
      </c>
      <c r="K591" s="259" t="s">
        <v>158</v>
      </c>
      <c r="L591" s="264"/>
      <c r="M591" s="265" t="s">
        <v>22</v>
      </c>
      <c r="N591" s="266" t="s">
        <v>49</v>
      </c>
      <c r="O591" s="42"/>
      <c r="P591" s="202">
        <f>O591*H591</f>
        <v>0</v>
      </c>
      <c r="Q591" s="202">
        <v>6.0000000000000002E-5</v>
      </c>
      <c r="R591" s="202">
        <f>Q591*H591</f>
        <v>4.0800000000000003E-3</v>
      </c>
      <c r="S591" s="202">
        <v>0</v>
      </c>
      <c r="T591" s="203">
        <f>S591*H591</f>
        <v>0</v>
      </c>
      <c r="AR591" s="24" t="s">
        <v>382</v>
      </c>
      <c r="AT591" s="24" t="s">
        <v>293</v>
      </c>
      <c r="AU591" s="24" t="s">
        <v>87</v>
      </c>
      <c r="AY591" s="24" t="s">
        <v>152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24" t="s">
        <v>24</v>
      </c>
      <c r="BK591" s="204">
        <f>ROUND(I591*H591,2)</f>
        <v>0</v>
      </c>
      <c r="BL591" s="24" t="s">
        <v>285</v>
      </c>
      <c r="BM591" s="24" t="s">
        <v>1813</v>
      </c>
    </row>
    <row r="592" spans="2:65" s="1" customFormat="1" ht="22.5" customHeight="1">
      <c r="B592" s="41"/>
      <c r="C592" s="193" t="s">
        <v>1118</v>
      </c>
      <c r="D592" s="193" t="s">
        <v>154</v>
      </c>
      <c r="E592" s="194" t="s">
        <v>1181</v>
      </c>
      <c r="F592" s="195" t="s">
        <v>1182</v>
      </c>
      <c r="G592" s="196" t="s">
        <v>226</v>
      </c>
      <c r="H592" s="197">
        <v>1.7949999999999999</v>
      </c>
      <c r="I592" s="198"/>
      <c r="J592" s="199">
        <f>ROUND(I592*H592,2)</f>
        <v>0</v>
      </c>
      <c r="K592" s="195" t="s">
        <v>158</v>
      </c>
      <c r="L592" s="61"/>
      <c r="M592" s="200" t="s">
        <v>22</v>
      </c>
      <c r="N592" s="201" t="s">
        <v>49</v>
      </c>
      <c r="O592" s="42"/>
      <c r="P592" s="202">
        <f>O592*H592</f>
        <v>0</v>
      </c>
      <c r="Q592" s="202">
        <v>0</v>
      </c>
      <c r="R592" s="202">
        <f>Q592*H592</f>
        <v>0</v>
      </c>
      <c r="S592" s="202">
        <v>0</v>
      </c>
      <c r="T592" s="203">
        <f>S592*H592</f>
        <v>0</v>
      </c>
      <c r="AR592" s="24" t="s">
        <v>285</v>
      </c>
      <c r="AT592" s="24" t="s">
        <v>154</v>
      </c>
      <c r="AU592" s="24" t="s">
        <v>87</v>
      </c>
      <c r="AY592" s="24" t="s">
        <v>152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24</v>
      </c>
      <c r="BK592" s="204">
        <f>ROUND(I592*H592,2)</f>
        <v>0</v>
      </c>
      <c r="BL592" s="24" t="s">
        <v>285</v>
      </c>
      <c r="BM592" s="24" t="s">
        <v>1814</v>
      </c>
    </row>
    <row r="593" spans="2:65" s="10" customFormat="1" ht="29.85" customHeight="1">
      <c r="B593" s="176"/>
      <c r="C593" s="177"/>
      <c r="D593" s="190" t="s">
        <v>77</v>
      </c>
      <c r="E593" s="191" t="s">
        <v>1184</v>
      </c>
      <c r="F593" s="191" t="s">
        <v>1185</v>
      </c>
      <c r="G593" s="177"/>
      <c r="H593" s="177"/>
      <c r="I593" s="180"/>
      <c r="J593" s="192">
        <f>BK593</f>
        <v>0</v>
      </c>
      <c r="K593" s="177"/>
      <c r="L593" s="182"/>
      <c r="M593" s="183"/>
      <c r="N593" s="184"/>
      <c r="O593" s="184"/>
      <c r="P593" s="185">
        <f>SUM(P594:P670)</f>
        <v>0</v>
      </c>
      <c r="Q593" s="184"/>
      <c r="R593" s="185">
        <f>SUM(R594:R670)</f>
        <v>28.447111400000004</v>
      </c>
      <c r="S593" s="184"/>
      <c r="T593" s="186">
        <f>SUM(T594:T670)</f>
        <v>10.688359999999999</v>
      </c>
      <c r="AR593" s="187" t="s">
        <v>87</v>
      </c>
      <c r="AT593" s="188" t="s">
        <v>77</v>
      </c>
      <c r="AU593" s="188" t="s">
        <v>24</v>
      </c>
      <c r="AY593" s="187" t="s">
        <v>152</v>
      </c>
      <c r="BK593" s="189">
        <f>SUM(BK594:BK670)</f>
        <v>0</v>
      </c>
    </row>
    <row r="594" spans="2:65" s="1" customFormat="1" ht="22.5" customHeight="1">
      <c r="B594" s="41"/>
      <c r="C594" s="193" t="s">
        <v>1128</v>
      </c>
      <c r="D594" s="193" t="s">
        <v>154</v>
      </c>
      <c r="E594" s="194" t="s">
        <v>1815</v>
      </c>
      <c r="F594" s="195" t="s">
        <v>1816</v>
      </c>
      <c r="G594" s="196" t="s">
        <v>853</v>
      </c>
      <c r="H594" s="197">
        <v>1</v>
      </c>
      <c r="I594" s="198"/>
      <c r="J594" s="199">
        <f>ROUND(I594*H594,2)</f>
        <v>0</v>
      </c>
      <c r="K594" s="195" t="s">
        <v>22</v>
      </c>
      <c r="L594" s="61"/>
      <c r="M594" s="200" t="s">
        <v>22</v>
      </c>
      <c r="N594" s="201" t="s">
        <v>49</v>
      </c>
      <c r="O594" s="42"/>
      <c r="P594" s="202">
        <f>O594*H594</f>
        <v>0</v>
      </c>
      <c r="Q594" s="202">
        <v>1E-4</v>
      </c>
      <c r="R594" s="202">
        <f>Q594*H594</f>
        <v>1E-4</v>
      </c>
      <c r="S594" s="202">
        <v>0</v>
      </c>
      <c r="T594" s="203">
        <f>S594*H594</f>
        <v>0</v>
      </c>
      <c r="AR594" s="24" t="s">
        <v>285</v>
      </c>
      <c r="AT594" s="24" t="s">
        <v>154</v>
      </c>
      <c r="AU594" s="24" t="s">
        <v>87</v>
      </c>
      <c r="AY594" s="24" t="s">
        <v>152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24" t="s">
        <v>24</v>
      </c>
      <c r="BK594" s="204">
        <f>ROUND(I594*H594,2)</f>
        <v>0</v>
      </c>
      <c r="BL594" s="24" t="s">
        <v>285</v>
      </c>
      <c r="BM594" s="24" t="s">
        <v>1817</v>
      </c>
    </row>
    <row r="595" spans="2:65" s="1" customFormat="1" ht="22.5" customHeight="1">
      <c r="B595" s="41"/>
      <c r="C595" s="193" t="s">
        <v>1138</v>
      </c>
      <c r="D595" s="193" t="s">
        <v>154</v>
      </c>
      <c r="E595" s="194" t="s">
        <v>1818</v>
      </c>
      <c r="F595" s="195" t="s">
        <v>1819</v>
      </c>
      <c r="G595" s="196" t="s">
        <v>853</v>
      </c>
      <c r="H595" s="197">
        <v>1</v>
      </c>
      <c r="I595" s="198"/>
      <c r="J595" s="199">
        <f>ROUND(I595*H595,2)</f>
        <v>0</v>
      </c>
      <c r="K595" s="195" t="s">
        <v>22</v>
      </c>
      <c r="L595" s="61"/>
      <c r="M595" s="200" t="s">
        <v>22</v>
      </c>
      <c r="N595" s="201" t="s">
        <v>49</v>
      </c>
      <c r="O595" s="42"/>
      <c r="P595" s="202">
        <f>O595*H595</f>
        <v>0</v>
      </c>
      <c r="Q595" s="202">
        <v>0</v>
      </c>
      <c r="R595" s="202">
        <f>Q595*H595</f>
        <v>0</v>
      </c>
      <c r="S595" s="202">
        <v>0</v>
      </c>
      <c r="T595" s="203">
        <f>S595*H595</f>
        <v>0</v>
      </c>
      <c r="AR595" s="24" t="s">
        <v>159</v>
      </c>
      <c r="AT595" s="24" t="s">
        <v>154</v>
      </c>
      <c r="AU595" s="24" t="s">
        <v>87</v>
      </c>
      <c r="AY595" s="24" t="s">
        <v>152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24" t="s">
        <v>24</v>
      </c>
      <c r="BK595" s="204">
        <f>ROUND(I595*H595,2)</f>
        <v>0</v>
      </c>
      <c r="BL595" s="24" t="s">
        <v>159</v>
      </c>
      <c r="BM595" s="24" t="s">
        <v>1820</v>
      </c>
    </row>
    <row r="596" spans="2:65" s="1" customFormat="1" ht="22.5" customHeight="1">
      <c r="B596" s="41"/>
      <c r="C596" s="193" t="s">
        <v>1143</v>
      </c>
      <c r="D596" s="193" t="s">
        <v>154</v>
      </c>
      <c r="E596" s="194" t="s">
        <v>1821</v>
      </c>
      <c r="F596" s="195" t="s">
        <v>1822</v>
      </c>
      <c r="G596" s="196" t="s">
        <v>157</v>
      </c>
      <c r="H596" s="197">
        <v>1096.54</v>
      </c>
      <c r="I596" s="198"/>
      <c r="J596" s="199">
        <f>ROUND(I596*H596,2)</f>
        <v>0</v>
      </c>
      <c r="K596" s="195" t="s">
        <v>158</v>
      </c>
      <c r="L596" s="61"/>
      <c r="M596" s="200" t="s">
        <v>22</v>
      </c>
      <c r="N596" s="201" t="s">
        <v>49</v>
      </c>
      <c r="O596" s="42"/>
      <c r="P596" s="202">
        <f>O596*H596</f>
        <v>0</v>
      </c>
      <c r="Q596" s="202">
        <v>0</v>
      </c>
      <c r="R596" s="202">
        <f>Q596*H596</f>
        <v>0</v>
      </c>
      <c r="S596" s="202">
        <v>8.9999999999999993E-3</v>
      </c>
      <c r="T596" s="203">
        <f>S596*H596</f>
        <v>9.8688599999999997</v>
      </c>
      <c r="AR596" s="24" t="s">
        <v>285</v>
      </c>
      <c r="AT596" s="24" t="s">
        <v>154</v>
      </c>
      <c r="AU596" s="24" t="s">
        <v>87</v>
      </c>
      <c r="AY596" s="24" t="s">
        <v>152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24</v>
      </c>
      <c r="BK596" s="204">
        <f>ROUND(I596*H596,2)</f>
        <v>0</v>
      </c>
      <c r="BL596" s="24" t="s">
        <v>285</v>
      </c>
      <c r="BM596" s="24" t="s">
        <v>1823</v>
      </c>
    </row>
    <row r="597" spans="2:65" s="12" customFormat="1">
      <c r="B597" s="217"/>
      <c r="C597" s="218"/>
      <c r="D597" s="207" t="s">
        <v>161</v>
      </c>
      <c r="E597" s="219" t="s">
        <v>22</v>
      </c>
      <c r="F597" s="220" t="s">
        <v>1824</v>
      </c>
      <c r="G597" s="218"/>
      <c r="H597" s="221">
        <v>835.28</v>
      </c>
      <c r="I597" s="222"/>
      <c r="J597" s="218"/>
      <c r="K597" s="218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161</v>
      </c>
      <c r="AU597" s="227" t="s">
        <v>87</v>
      </c>
      <c r="AV597" s="12" t="s">
        <v>87</v>
      </c>
      <c r="AW597" s="12" t="s">
        <v>42</v>
      </c>
      <c r="AX597" s="12" t="s">
        <v>78</v>
      </c>
      <c r="AY597" s="227" t="s">
        <v>152</v>
      </c>
    </row>
    <row r="598" spans="2:65" s="12" customFormat="1">
      <c r="B598" s="217"/>
      <c r="C598" s="218"/>
      <c r="D598" s="207" t="s">
        <v>161</v>
      </c>
      <c r="E598" s="219" t="s">
        <v>22</v>
      </c>
      <c r="F598" s="220" t="s">
        <v>1825</v>
      </c>
      <c r="G598" s="218"/>
      <c r="H598" s="221">
        <v>244.28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78</v>
      </c>
      <c r="AY598" s="227" t="s">
        <v>152</v>
      </c>
    </row>
    <row r="599" spans="2:65" s="12" customFormat="1">
      <c r="B599" s="217"/>
      <c r="C599" s="218"/>
      <c r="D599" s="207" t="s">
        <v>161</v>
      </c>
      <c r="E599" s="219" t="s">
        <v>22</v>
      </c>
      <c r="F599" s="220" t="s">
        <v>1826</v>
      </c>
      <c r="G599" s="218"/>
      <c r="H599" s="221">
        <v>27.9</v>
      </c>
      <c r="I599" s="222"/>
      <c r="J599" s="218"/>
      <c r="K599" s="218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161</v>
      </c>
      <c r="AU599" s="227" t="s">
        <v>87</v>
      </c>
      <c r="AV599" s="12" t="s">
        <v>87</v>
      </c>
      <c r="AW599" s="12" t="s">
        <v>42</v>
      </c>
      <c r="AX599" s="12" t="s">
        <v>78</v>
      </c>
      <c r="AY599" s="227" t="s">
        <v>152</v>
      </c>
    </row>
    <row r="600" spans="2:65" s="12" customFormat="1">
      <c r="B600" s="217"/>
      <c r="C600" s="218"/>
      <c r="D600" s="207" t="s">
        <v>161</v>
      </c>
      <c r="E600" s="219" t="s">
        <v>22</v>
      </c>
      <c r="F600" s="220" t="s">
        <v>1827</v>
      </c>
      <c r="G600" s="218"/>
      <c r="H600" s="221">
        <v>-10.92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161</v>
      </c>
      <c r="AU600" s="227" t="s">
        <v>87</v>
      </c>
      <c r="AV600" s="12" t="s">
        <v>87</v>
      </c>
      <c r="AW600" s="12" t="s">
        <v>42</v>
      </c>
      <c r="AX600" s="12" t="s">
        <v>78</v>
      </c>
      <c r="AY600" s="227" t="s">
        <v>152</v>
      </c>
    </row>
    <row r="601" spans="2:65" s="13" customFormat="1">
      <c r="B601" s="228"/>
      <c r="C601" s="229"/>
      <c r="D601" s="230" t="s">
        <v>161</v>
      </c>
      <c r="E601" s="231" t="s">
        <v>22</v>
      </c>
      <c r="F601" s="232" t="s">
        <v>171</v>
      </c>
      <c r="G601" s="229"/>
      <c r="H601" s="233">
        <v>1096.54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161</v>
      </c>
      <c r="AU601" s="239" t="s">
        <v>87</v>
      </c>
      <c r="AV601" s="13" t="s">
        <v>159</v>
      </c>
      <c r="AW601" s="13" t="s">
        <v>42</v>
      </c>
      <c r="AX601" s="13" t="s">
        <v>24</v>
      </c>
      <c r="AY601" s="239" t="s">
        <v>152</v>
      </c>
    </row>
    <row r="602" spans="2:65" s="1" customFormat="1" ht="22.5" customHeight="1">
      <c r="B602" s="41"/>
      <c r="C602" s="193" t="s">
        <v>1146</v>
      </c>
      <c r="D602" s="193" t="s">
        <v>154</v>
      </c>
      <c r="E602" s="194" t="s">
        <v>1828</v>
      </c>
      <c r="F602" s="195" t="s">
        <v>1829</v>
      </c>
      <c r="G602" s="196" t="s">
        <v>157</v>
      </c>
      <c r="H602" s="197">
        <v>1096.54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1.0000000000000001E-5</v>
      </c>
      <c r="R602" s="202">
        <f>Q602*H602</f>
        <v>1.09654E-2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1830</v>
      </c>
    </row>
    <row r="603" spans="2:65" s="1" customFormat="1" ht="22.5" customHeight="1">
      <c r="B603" s="41"/>
      <c r="C603" s="257" t="s">
        <v>1154</v>
      </c>
      <c r="D603" s="257" t="s">
        <v>293</v>
      </c>
      <c r="E603" s="258" t="s">
        <v>1831</v>
      </c>
      <c r="F603" s="259" t="s">
        <v>1832</v>
      </c>
      <c r="G603" s="260" t="s">
        <v>157</v>
      </c>
      <c r="H603" s="261">
        <v>1036.54</v>
      </c>
      <c r="I603" s="262"/>
      <c r="J603" s="263">
        <f>ROUND(I603*H603,2)</f>
        <v>0</v>
      </c>
      <c r="K603" s="259" t="s">
        <v>158</v>
      </c>
      <c r="L603" s="264"/>
      <c r="M603" s="265" t="s">
        <v>22</v>
      </c>
      <c r="N603" s="266" t="s">
        <v>49</v>
      </c>
      <c r="O603" s="42"/>
      <c r="P603" s="202">
        <f>O603*H603</f>
        <v>0</v>
      </c>
      <c r="Q603" s="202">
        <v>2.5000000000000001E-2</v>
      </c>
      <c r="R603" s="202">
        <f>Q603*H603</f>
        <v>25.913499999999999</v>
      </c>
      <c r="S603" s="202">
        <v>0</v>
      </c>
      <c r="T603" s="203">
        <f>S603*H603</f>
        <v>0</v>
      </c>
      <c r="AR603" s="24" t="s">
        <v>382</v>
      </c>
      <c r="AT603" s="24" t="s">
        <v>293</v>
      </c>
      <c r="AU603" s="24" t="s">
        <v>87</v>
      </c>
      <c r="AY603" s="24" t="s">
        <v>152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24" t="s">
        <v>24</v>
      </c>
      <c r="BK603" s="204">
        <f>ROUND(I603*H603,2)</f>
        <v>0</v>
      </c>
      <c r="BL603" s="24" t="s">
        <v>285</v>
      </c>
      <c r="BM603" s="24" t="s">
        <v>1833</v>
      </c>
    </row>
    <row r="604" spans="2:65" s="1" customFormat="1" ht="22.5" customHeight="1">
      <c r="B604" s="41"/>
      <c r="C604" s="257" t="s">
        <v>1160</v>
      </c>
      <c r="D604" s="257" t="s">
        <v>293</v>
      </c>
      <c r="E604" s="258" t="s">
        <v>1834</v>
      </c>
      <c r="F604" s="259" t="s">
        <v>1835</v>
      </c>
      <c r="G604" s="260" t="s">
        <v>157</v>
      </c>
      <c r="H604" s="261">
        <v>60</v>
      </c>
      <c r="I604" s="262"/>
      <c r="J604" s="263">
        <f>ROUND(I604*H604,2)</f>
        <v>0</v>
      </c>
      <c r="K604" s="259" t="s">
        <v>22</v>
      </c>
      <c r="L604" s="264"/>
      <c r="M604" s="265" t="s">
        <v>22</v>
      </c>
      <c r="N604" s="266" t="s">
        <v>49</v>
      </c>
      <c r="O604" s="42"/>
      <c r="P604" s="202">
        <f>O604*H604</f>
        <v>0</v>
      </c>
      <c r="Q604" s="202">
        <v>2.5000000000000001E-2</v>
      </c>
      <c r="R604" s="202">
        <f>Q604*H604</f>
        <v>1.5</v>
      </c>
      <c r="S604" s="202">
        <v>0</v>
      </c>
      <c r="T604" s="203">
        <f>S604*H604</f>
        <v>0</v>
      </c>
      <c r="AR604" s="24" t="s">
        <v>382</v>
      </c>
      <c r="AT604" s="24" t="s">
        <v>293</v>
      </c>
      <c r="AU604" s="24" t="s">
        <v>87</v>
      </c>
      <c r="AY604" s="24" t="s">
        <v>152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24</v>
      </c>
      <c r="BK604" s="204">
        <f>ROUND(I604*H604,2)</f>
        <v>0</v>
      </c>
      <c r="BL604" s="24" t="s">
        <v>285</v>
      </c>
      <c r="BM604" s="24" t="s">
        <v>1836</v>
      </c>
    </row>
    <row r="605" spans="2:65" s="12" customFormat="1">
      <c r="B605" s="217"/>
      <c r="C605" s="218"/>
      <c r="D605" s="230" t="s">
        <v>161</v>
      </c>
      <c r="E605" s="240" t="s">
        <v>22</v>
      </c>
      <c r="F605" s="241" t="s">
        <v>1837</v>
      </c>
      <c r="G605" s="218"/>
      <c r="H605" s="242">
        <v>60</v>
      </c>
      <c r="I605" s="222"/>
      <c r="J605" s="218"/>
      <c r="K605" s="218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161</v>
      </c>
      <c r="AU605" s="227" t="s">
        <v>87</v>
      </c>
      <c r="AV605" s="12" t="s">
        <v>87</v>
      </c>
      <c r="AW605" s="12" t="s">
        <v>42</v>
      </c>
      <c r="AX605" s="12" t="s">
        <v>24</v>
      </c>
      <c r="AY605" s="227" t="s">
        <v>152</v>
      </c>
    </row>
    <row r="606" spans="2:65" s="1" customFormat="1" ht="22.5" customHeight="1">
      <c r="B606" s="41"/>
      <c r="C606" s="193" t="s">
        <v>1169</v>
      </c>
      <c r="D606" s="193" t="s">
        <v>154</v>
      </c>
      <c r="E606" s="194" t="s">
        <v>1838</v>
      </c>
      <c r="F606" s="195" t="s">
        <v>1839</v>
      </c>
      <c r="G606" s="196" t="s">
        <v>219</v>
      </c>
      <c r="H606" s="197">
        <v>135.19999999999999</v>
      </c>
      <c r="I606" s="198"/>
      <c r="J606" s="199">
        <f>ROUND(I606*H606,2)</f>
        <v>0</v>
      </c>
      <c r="K606" s="195" t="s">
        <v>158</v>
      </c>
      <c r="L606" s="61"/>
      <c r="M606" s="200" t="s">
        <v>22</v>
      </c>
      <c r="N606" s="201" t="s">
        <v>49</v>
      </c>
      <c r="O606" s="42"/>
      <c r="P606" s="202">
        <f>O606*H606</f>
        <v>0</v>
      </c>
      <c r="Q606" s="202">
        <v>4.4999999999999999E-4</v>
      </c>
      <c r="R606" s="202">
        <f>Q606*H606</f>
        <v>6.0839999999999991E-2</v>
      </c>
      <c r="S606" s="202">
        <v>0</v>
      </c>
      <c r="T606" s="203">
        <f>S606*H606</f>
        <v>0</v>
      </c>
      <c r="AR606" s="24" t="s">
        <v>285</v>
      </c>
      <c r="AT606" s="24" t="s">
        <v>154</v>
      </c>
      <c r="AU606" s="24" t="s">
        <v>87</v>
      </c>
      <c r="AY606" s="24" t="s">
        <v>152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24" t="s">
        <v>24</v>
      </c>
      <c r="BK606" s="204">
        <f>ROUND(I606*H606,2)</f>
        <v>0</v>
      </c>
      <c r="BL606" s="24" t="s">
        <v>285</v>
      </c>
      <c r="BM606" s="24" t="s">
        <v>1840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1841</v>
      </c>
      <c r="G607" s="218"/>
      <c r="H607" s="221">
        <v>84.8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1842</v>
      </c>
      <c r="G608" s="218"/>
      <c r="H608" s="221">
        <v>50.4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3" customFormat="1">
      <c r="B609" s="228"/>
      <c r="C609" s="229"/>
      <c r="D609" s="230" t="s">
        <v>161</v>
      </c>
      <c r="E609" s="231" t="s">
        <v>22</v>
      </c>
      <c r="F609" s="232" t="s">
        <v>171</v>
      </c>
      <c r="G609" s="229"/>
      <c r="H609" s="233">
        <v>135.19999999999999</v>
      </c>
      <c r="I609" s="234"/>
      <c r="J609" s="229"/>
      <c r="K609" s="229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161</v>
      </c>
      <c r="AU609" s="239" t="s">
        <v>87</v>
      </c>
      <c r="AV609" s="13" t="s">
        <v>159</v>
      </c>
      <c r="AW609" s="13" t="s">
        <v>42</v>
      </c>
      <c r="AX609" s="13" t="s">
        <v>24</v>
      </c>
      <c r="AY609" s="239" t="s">
        <v>152</v>
      </c>
    </row>
    <row r="610" spans="2:65" s="1" customFormat="1" ht="22.5" customHeight="1">
      <c r="B610" s="41"/>
      <c r="C610" s="193" t="s">
        <v>1175</v>
      </c>
      <c r="D610" s="193" t="s">
        <v>154</v>
      </c>
      <c r="E610" s="194" t="s">
        <v>1843</v>
      </c>
      <c r="F610" s="195" t="s">
        <v>1844</v>
      </c>
      <c r="G610" s="196" t="s">
        <v>207</v>
      </c>
      <c r="H610" s="197">
        <v>178.3</v>
      </c>
      <c r="I610" s="198"/>
      <c r="J610" s="199">
        <f>ROUND(I610*H610,2)</f>
        <v>0</v>
      </c>
      <c r="K610" s="195" t="s">
        <v>158</v>
      </c>
      <c r="L610" s="61"/>
      <c r="M610" s="200" t="s">
        <v>22</v>
      </c>
      <c r="N610" s="201" t="s">
        <v>49</v>
      </c>
      <c r="O610" s="42"/>
      <c r="P610" s="202">
        <f>O610*H610</f>
        <v>0</v>
      </c>
      <c r="Q610" s="202">
        <v>0</v>
      </c>
      <c r="R610" s="202">
        <f>Q610*H610</f>
        <v>0</v>
      </c>
      <c r="S610" s="202">
        <v>0</v>
      </c>
      <c r="T610" s="203">
        <f>S610*H610</f>
        <v>0</v>
      </c>
      <c r="AR610" s="24" t="s">
        <v>285</v>
      </c>
      <c r="AT610" s="24" t="s">
        <v>154</v>
      </c>
      <c r="AU610" s="24" t="s">
        <v>87</v>
      </c>
      <c r="AY610" s="24" t="s">
        <v>152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24" t="s">
        <v>24</v>
      </c>
      <c r="BK610" s="204">
        <f>ROUND(I610*H610,2)</f>
        <v>0</v>
      </c>
      <c r="BL610" s="24" t="s">
        <v>285</v>
      </c>
      <c r="BM610" s="24" t="s">
        <v>1845</v>
      </c>
    </row>
    <row r="611" spans="2:65" s="11" customFormat="1">
      <c r="B611" s="205"/>
      <c r="C611" s="206"/>
      <c r="D611" s="207" t="s">
        <v>161</v>
      </c>
      <c r="E611" s="208" t="s">
        <v>22</v>
      </c>
      <c r="F611" s="209" t="s">
        <v>1846</v>
      </c>
      <c r="G611" s="206"/>
      <c r="H611" s="210" t="s">
        <v>22</v>
      </c>
      <c r="I611" s="211"/>
      <c r="J611" s="206"/>
      <c r="K611" s="206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161</v>
      </c>
      <c r="AU611" s="216" t="s">
        <v>87</v>
      </c>
      <c r="AV611" s="11" t="s">
        <v>24</v>
      </c>
      <c r="AW611" s="11" t="s">
        <v>42</v>
      </c>
      <c r="AX611" s="11" t="s">
        <v>78</v>
      </c>
      <c r="AY611" s="216" t="s">
        <v>152</v>
      </c>
    </row>
    <row r="612" spans="2:65" s="12" customFormat="1">
      <c r="B612" s="217"/>
      <c r="C612" s="218"/>
      <c r="D612" s="207" t="s">
        <v>161</v>
      </c>
      <c r="E612" s="219" t="s">
        <v>22</v>
      </c>
      <c r="F612" s="220" t="s">
        <v>1847</v>
      </c>
      <c r="G612" s="218"/>
      <c r="H612" s="221">
        <v>39.4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161</v>
      </c>
      <c r="AU612" s="227" t="s">
        <v>87</v>
      </c>
      <c r="AV612" s="12" t="s">
        <v>87</v>
      </c>
      <c r="AW612" s="12" t="s">
        <v>42</v>
      </c>
      <c r="AX612" s="12" t="s">
        <v>78</v>
      </c>
      <c r="AY612" s="227" t="s">
        <v>152</v>
      </c>
    </row>
    <row r="613" spans="2:65" s="11" customFormat="1">
      <c r="B613" s="205"/>
      <c r="C613" s="206"/>
      <c r="D613" s="207" t="s">
        <v>161</v>
      </c>
      <c r="E613" s="208" t="s">
        <v>22</v>
      </c>
      <c r="F613" s="209" t="s">
        <v>1848</v>
      </c>
      <c r="G613" s="206"/>
      <c r="H613" s="210" t="s">
        <v>22</v>
      </c>
      <c r="I613" s="211"/>
      <c r="J613" s="206"/>
      <c r="K613" s="206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161</v>
      </c>
      <c r="AU613" s="216" t="s">
        <v>87</v>
      </c>
      <c r="AV613" s="11" t="s">
        <v>24</v>
      </c>
      <c r="AW613" s="11" t="s">
        <v>42</v>
      </c>
      <c r="AX613" s="11" t="s">
        <v>78</v>
      </c>
      <c r="AY613" s="216" t="s">
        <v>152</v>
      </c>
    </row>
    <row r="614" spans="2:65" s="12" customFormat="1">
      <c r="B614" s="217"/>
      <c r="C614" s="218"/>
      <c r="D614" s="207" t="s">
        <v>161</v>
      </c>
      <c r="E614" s="219" t="s">
        <v>22</v>
      </c>
      <c r="F614" s="220" t="s">
        <v>1849</v>
      </c>
      <c r="G614" s="218"/>
      <c r="H614" s="221">
        <v>120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161</v>
      </c>
      <c r="AU614" s="227" t="s">
        <v>87</v>
      </c>
      <c r="AV614" s="12" t="s">
        <v>87</v>
      </c>
      <c r="AW614" s="12" t="s">
        <v>42</v>
      </c>
      <c r="AX614" s="12" t="s">
        <v>78</v>
      </c>
      <c r="AY614" s="227" t="s">
        <v>152</v>
      </c>
    </row>
    <row r="615" spans="2:65" s="12" customFormat="1">
      <c r="B615" s="217"/>
      <c r="C615" s="218"/>
      <c r="D615" s="207" t="s">
        <v>161</v>
      </c>
      <c r="E615" s="219" t="s">
        <v>22</v>
      </c>
      <c r="F615" s="220" t="s">
        <v>1850</v>
      </c>
      <c r="G615" s="218"/>
      <c r="H615" s="221">
        <v>11.7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161</v>
      </c>
      <c r="AU615" s="227" t="s">
        <v>87</v>
      </c>
      <c r="AV615" s="12" t="s">
        <v>87</v>
      </c>
      <c r="AW615" s="12" t="s">
        <v>42</v>
      </c>
      <c r="AX615" s="12" t="s">
        <v>78</v>
      </c>
      <c r="AY615" s="227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1373</v>
      </c>
      <c r="G616" s="218"/>
      <c r="H616" s="221">
        <v>7.2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3" customFormat="1">
      <c r="B617" s="228"/>
      <c r="C617" s="229"/>
      <c r="D617" s="230" t="s">
        <v>161</v>
      </c>
      <c r="E617" s="231" t="s">
        <v>22</v>
      </c>
      <c r="F617" s="232" t="s">
        <v>171</v>
      </c>
      <c r="G617" s="229"/>
      <c r="H617" s="233">
        <v>178.3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161</v>
      </c>
      <c r="AU617" s="239" t="s">
        <v>87</v>
      </c>
      <c r="AV617" s="13" t="s">
        <v>159</v>
      </c>
      <c r="AW617" s="13" t="s">
        <v>42</v>
      </c>
      <c r="AX617" s="13" t="s">
        <v>24</v>
      </c>
      <c r="AY617" s="239" t="s">
        <v>152</v>
      </c>
    </row>
    <row r="618" spans="2:65" s="1" customFormat="1" ht="22.5" customHeight="1">
      <c r="B618" s="41"/>
      <c r="C618" s="257" t="s">
        <v>1180</v>
      </c>
      <c r="D618" s="257" t="s">
        <v>293</v>
      </c>
      <c r="E618" s="258" t="s">
        <v>1851</v>
      </c>
      <c r="F618" s="259" t="s">
        <v>1852</v>
      </c>
      <c r="G618" s="260" t="s">
        <v>219</v>
      </c>
      <c r="H618" s="261">
        <v>313.5</v>
      </c>
      <c r="I618" s="262"/>
      <c r="J618" s="263">
        <f>ROUND(I618*H618,2)</f>
        <v>0</v>
      </c>
      <c r="K618" s="259" t="s">
        <v>22</v>
      </c>
      <c r="L618" s="264"/>
      <c r="M618" s="265" t="s">
        <v>22</v>
      </c>
      <c r="N618" s="266" t="s">
        <v>49</v>
      </c>
      <c r="O618" s="42"/>
      <c r="P618" s="202">
        <f>O618*H618</f>
        <v>0</v>
      </c>
      <c r="Q618" s="202">
        <v>1E-4</v>
      </c>
      <c r="R618" s="202">
        <f>Q618*H618</f>
        <v>3.1350000000000003E-2</v>
      </c>
      <c r="S618" s="202">
        <v>0</v>
      </c>
      <c r="T618" s="203">
        <f>S618*H618</f>
        <v>0</v>
      </c>
      <c r="AR618" s="24" t="s">
        <v>382</v>
      </c>
      <c r="AT618" s="24" t="s">
        <v>293</v>
      </c>
      <c r="AU618" s="24" t="s">
        <v>87</v>
      </c>
      <c r="AY618" s="24" t="s">
        <v>152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24" t="s">
        <v>24</v>
      </c>
      <c r="BK618" s="204">
        <f>ROUND(I618*H618,2)</f>
        <v>0</v>
      </c>
      <c r="BL618" s="24" t="s">
        <v>285</v>
      </c>
      <c r="BM618" s="24" t="s">
        <v>1853</v>
      </c>
    </row>
    <row r="619" spans="2:65" s="12" customFormat="1">
      <c r="B619" s="217"/>
      <c r="C619" s="218"/>
      <c r="D619" s="207" t="s">
        <v>161</v>
      </c>
      <c r="E619" s="219" t="s">
        <v>22</v>
      </c>
      <c r="F619" s="220" t="s">
        <v>1841</v>
      </c>
      <c r="G619" s="218"/>
      <c r="H619" s="221">
        <v>84.8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161</v>
      </c>
      <c r="AU619" s="227" t="s">
        <v>87</v>
      </c>
      <c r="AV619" s="12" t="s">
        <v>87</v>
      </c>
      <c r="AW619" s="12" t="s">
        <v>42</v>
      </c>
      <c r="AX619" s="12" t="s">
        <v>78</v>
      </c>
      <c r="AY619" s="227" t="s">
        <v>152</v>
      </c>
    </row>
    <row r="620" spans="2:65" s="12" customFormat="1">
      <c r="B620" s="217"/>
      <c r="C620" s="218"/>
      <c r="D620" s="207" t="s">
        <v>161</v>
      </c>
      <c r="E620" s="219" t="s">
        <v>22</v>
      </c>
      <c r="F620" s="220" t="s">
        <v>1842</v>
      </c>
      <c r="G620" s="218"/>
      <c r="H620" s="221">
        <v>50.4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161</v>
      </c>
      <c r="AU620" s="227" t="s">
        <v>87</v>
      </c>
      <c r="AV620" s="12" t="s">
        <v>87</v>
      </c>
      <c r="AW620" s="12" t="s">
        <v>42</v>
      </c>
      <c r="AX620" s="12" t="s">
        <v>78</v>
      </c>
      <c r="AY620" s="227" t="s">
        <v>152</v>
      </c>
    </row>
    <row r="621" spans="2:65" s="14" customFormat="1">
      <c r="B621" s="243"/>
      <c r="C621" s="244"/>
      <c r="D621" s="207" t="s">
        <v>161</v>
      </c>
      <c r="E621" s="245" t="s">
        <v>22</v>
      </c>
      <c r="F621" s="246" t="s">
        <v>257</v>
      </c>
      <c r="G621" s="244"/>
      <c r="H621" s="247">
        <v>135.19999999999999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AT621" s="253" t="s">
        <v>161</v>
      </c>
      <c r="AU621" s="253" t="s">
        <v>87</v>
      </c>
      <c r="AV621" s="14" t="s">
        <v>176</v>
      </c>
      <c r="AW621" s="14" t="s">
        <v>42</v>
      </c>
      <c r="AX621" s="14" t="s">
        <v>78</v>
      </c>
      <c r="AY621" s="253" t="s">
        <v>152</v>
      </c>
    </row>
    <row r="622" spans="2:65" s="11" customFormat="1">
      <c r="B622" s="205"/>
      <c r="C622" s="206"/>
      <c r="D622" s="207" t="s">
        <v>161</v>
      </c>
      <c r="E622" s="208" t="s">
        <v>22</v>
      </c>
      <c r="F622" s="209" t="s">
        <v>1846</v>
      </c>
      <c r="G622" s="206"/>
      <c r="H622" s="210" t="s">
        <v>22</v>
      </c>
      <c r="I622" s="211"/>
      <c r="J622" s="206"/>
      <c r="K622" s="206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161</v>
      </c>
      <c r="AU622" s="216" t="s">
        <v>87</v>
      </c>
      <c r="AV622" s="11" t="s">
        <v>24</v>
      </c>
      <c r="AW622" s="11" t="s">
        <v>42</v>
      </c>
      <c r="AX622" s="11" t="s">
        <v>78</v>
      </c>
      <c r="AY622" s="216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1847</v>
      </c>
      <c r="G623" s="218"/>
      <c r="H623" s="221">
        <v>39.4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1" customFormat="1">
      <c r="B624" s="205"/>
      <c r="C624" s="206"/>
      <c r="D624" s="207" t="s">
        <v>161</v>
      </c>
      <c r="E624" s="208" t="s">
        <v>22</v>
      </c>
      <c r="F624" s="209" t="s">
        <v>1848</v>
      </c>
      <c r="G624" s="206"/>
      <c r="H624" s="210" t="s">
        <v>22</v>
      </c>
      <c r="I624" s="211"/>
      <c r="J624" s="206"/>
      <c r="K624" s="206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161</v>
      </c>
      <c r="AU624" s="216" t="s">
        <v>87</v>
      </c>
      <c r="AV624" s="11" t="s">
        <v>24</v>
      </c>
      <c r="AW624" s="11" t="s">
        <v>42</v>
      </c>
      <c r="AX624" s="11" t="s">
        <v>78</v>
      </c>
      <c r="AY624" s="216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1849</v>
      </c>
      <c r="G625" s="218"/>
      <c r="H625" s="221">
        <v>120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2" customFormat="1">
      <c r="B626" s="217"/>
      <c r="C626" s="218"/>
      <c r="D626" s="207" t="s">
        <v>161</v>
      </c>
      <c r="E626" s="219" t="s">
        <v>22</v>
      </c>
      <c r="F626" s="220" t="s">
        <v>1850</v>
      </c>
      <c r="G626" s="218"/>
      <c r="H626" s="221">
        <v>11.7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161</v>
      </c>
      <c r="AU626" s="227" t="s">
        <v>87</v>
      </c>
      <c r="AV626" s="12" t="s">
        <v>87</v>
      </c>
      <c r="AW626" s="12" t="s">
        <v>42</v>
      </c>
      <c r="AX626" s="12" t="s">
        <v>78</v>
      </c>
      <c r="AY626" s="227" t="s">
        <v>152</v>
      </c>
    </row>
    <row r="627" spans="2:65" s="12" customFormat="1">
      <c r="B627" s="217"/>
      <c r="C627" s="218"/>
      <c r="D627" s="207" t="s">
        <v>161</v>
      </c>
      <c r="E627" s="219" t="s">
        <v>22</v>
      </c>
      <c r="F627" s="220" t="s">
        <v>1373</v>
      </c>
      <c r="G627" s="218"/>
      <c r="H627" s="221">
        <v>7.2</v>
      </c>
      <c r="I627" s="222"/>
      <c r="J627" s="218"/>
      <c r="K627" s="218"/>
      <c r="L627" s="223"/>
      <c r="M627" s="224"/>
      <c r="N627" s="225"/>
      <c r="O627" s="225"/>
      <c r="P627" s="225"/>
      <c r="Q627" s="225"/>
      <c r="R627" s="225"/>
      <c r="S627" s="225"/>
      <c r="T627" s="226"/>
      <c r="AT627" s="227" t="s">
        <v>161</v>
      </c>
      <c r="AU627" s="227" t="s">
        <v>87</v>
      </c>
      <c r="AV627" s="12" t="s">
        <v>87</v>
      </c>
      <c r="AW627" s="12" t="s">
        <v>42</v>
      </c>
      <c r="AX627" s="12" t="s">
        <v>78</v>
      </c>
      <c r="AY627" s="227" t="s">
        <v>152</v>
      </c>
    </row>
    <row r="628" spans="2:65" s="13" customFormat="1">
      <c r="B628" s="228"/>
      <c r="C628" s="229"/>
      <c r="D628" s="230" t="s">
        <v>161</v>
      </c>
      <c r="E628" s="231" t="s">
        <v>22</v>
      </c>
      <c r="F628" s="232" t="s">
        <v>171</v>
      </c>
      <c r="G628" s="229"/>
      <c r="H628" s="233">
        <v>313.5</v>
      </c>
      <c r="I628" s="234"/>
      <c r="J628" s="229"/>
      <c r="K628" s="229"/>
      <c r="L628" s="235"/>
      <c r="M628" s="236"/>
      <c r="N628" s="237"/>
      <c r="O628" s="237"/>
      <c r="P628" s="237"/>
      <c r="Q628" s="237"/>
      <c r="R628" s="237"/>
      <c r="S628" s="237"/>
      <c r="T628" s="238"/>
      <c r="AT628" s="239" t="s">
        <v>161</v>
      </c>
      <c r="AU628" s="239" t="s">
        <v>87</v>
      </c>
      <c r="AV628" s="13" t="s">
        <v>159</v>
      </c>
      <c r="AW628" s="13" t="s">
        <v>42</v>
      </c>
      <c r="AX628" s="13" t="s">
        <v>24</v>
      </c>
      <c r="AY628" s="239" t="s">
        <v>152</v>
      </c>
    </row>
    <row r="629" spans="2:65" s="1" customFormat="1" ht="22.5" customHeight="1">
      <c r="B629" s="41"/>
      <c r="C629" s="193" t="s">
        <v>1186</v>
      </c>
      <c r="D629" s="193" t="s">
        <v>154</v>
      </c>
      <c r="E629" s="194" t="s">
        <v>1854</v>
      </c>
      <c r="F629" s="195" t="s">
        <v>1855</v>
      </c>
      <c r="G629" s="196" t="s">
        <v>219</v>
      </c>
      <c r="H629" s="197">
        <v>10.7</v>
      </c>
      <c r="I629" s="198"/>
      <c r="J629" s="199">
        <f>ROUND(I629*H629,2)</f>
        <v>0</v>
      </c>
      <c r="K629" s="195" t="s">
        <v>158</v>
      </c>
      <c r="L629" s="61"/>
      <c r="M629" s="200" t="s">
        <v>22</v>
      </c>
      <c r="N629" s="201" t="s">
        <v>49</v>
      </c>
      <c r="O629" s="42"/>
      <c r="P629" s="202">
        <f>O629*H629</f>
        <v>0</v>
      </c>
      <c r="Q629" s="202">
        <v>6.0000000000000002E-5</v>
      </c>
      <c r="R629" s="202">
        <f>Q629*H629</f>
        <v>6.4199999999999999E-4</v>
      </c>
      <c r="S629" s="202">
        <v>0</v>
      </c>
      <c r="T629" s="203">
        <f>S629*H629</f>
        <v>0</v>
      </c>
      <c r="AR629" s="24" t="s">
        <v>285</v>
      </c>
      <c r="AT629" s="24" t="s">
        <v>154</v>
      </c>
      <c r="AU629" s="24" t="s">
        <v>87</v>
      </c>
      <c r="AY629" s="24" t="s">
        <v>152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24</v>
      </c>
      <c r="BK629" s="204">
        <f>ROUND(I629*H629,2)</f>
        <v>0</v>
      </c>
      <c r="BL629" s="24" t="s">
        <v>285</v>
      </c>
      <c r="BM629" s="24" t="s">
        <v>1856</v>
      </c>
    </row>
    <row r="630" spans="2:65" s="1" customFormat="1" ht="22.5" customHeight="1">
      <c r="B630" s="41"/>
      <c r="C630" s="193" t="s">
        <v>1191</v>
      </c>
      <c r="D630" s="193" t="s">
        <v>154</v>
      </c>
      <c r="E630" s="194" t="s">
        <v>1857</v>
      </c>
      <c r="F630" s="195" t="s">
        <v>1858</v>
      </c>
      <c r="G630" s="196" t="s">
        <v>219</v>
      </c>
      <c r="H630" s="197">
        <v>10.7</v>
      </c>
      <c r="I630" s="198"/>
      <c r="J630" s="199">
        <f>ROUND(I630*H630,2)</f>
        <v>0</v>
      </c>
      <c r="K630" s="195" t="s">
        <v>158</v>
      </c>
      <c r="L630" s="61"/>
      <c r="M630" s="200" t="s">
        <v>22</v>
      </c>
      <c r="N630" s="201" t="s">
        <v>49</v>
      </c>
      <c r="O630" s="42"/>
      <c r="P630" s="202">
        <f>O630*H630</f>
        <v>0</v>
      </c>
      <c r="Q630" s="202">
        <v>0</v>
      </c>
      <c r="R630" s="202">
        <f>Q630*H630</f>
        <v>0</v>
      </c>
      <c r="S630" s="202">
        <v>2.5000000000000001E-2</v>
      </c>
      <c r="T630" s="203">
        <f>S630*H630</f>
        <v>0.26750000000000002</v>
      </c>
      <c r="AR630" s="24" t="s">
        <v>285</v>
      </c>
      <c r="AT630" s="24" t="s">
        <v>154</v>
      </c>
      <c r="AU630" s="24" t="s">
        <v>87</v>
      </c>
      <c r="AY630" s="24" t="s">
        <v>152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24" t="s">
        <v>24</v>
      </c>
      <c r="BK630" s="204">
        <f>ROUND(I630*H630,2)</f>
        <v>0</v>
      </c>
      <c r="BL630" s="24" t="s">
        <v>285</v>
      </c>
      <c r="BM630" s="24" t="s">
        <v>1859</v>
      </c>
    </row>
    <row r="631" spans="2:65" s="12" customFormat="1">
      <c r="B631" s="217"/>
      <c r="C631" s="218"/>
      <c r="D631" s="230" t="s">
        <v>161</v>
      </c>
      <c r="E631" s="240" t="s">
        <v>22</v>
      </c>
      <c r="F631" s="241" t="s">
        <v>1860</v>
      </c>
      <c r="G631" s="218"/>
      <c r="H631" s="242">
        <v>10.7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161</v>
      </c>
      <c r="AU631" s="227" t="s">
        <v>87</v>
      </c>
      <c r="AV631" s="12" t="s">
        <v>87</v>
      </c>
      <c r="AW631" s="12" t="s">
        <v>42</v>
      </c>
      <c r="AX631" s="12" t="s">
        <v>24</v>
      </c>
      <c r="AY631" s="227" t="s">
        <v>152</v>
      </c>
    </row>
    <row r="632" spans="2:65" s="1" customFormat="1" ht="31.5" customHeight="1">
      <c r="B632" s="41"/>
      <c r="C632" s="193" t="s">
        <v>1195</v>
      </c>
      <c r="D632" s="193" t="s">
        <v>154</v>
      </c>
      <c r="E632" s="194" t="s">
        <v>1861</v>
      </c>
      <c r="F632" s="195" t="s">
        <v>1188</v>
      </c>
      <c r="G632" s="196" t="s">
        <v>1189</v>
      </c>
      <c r="H632" s="197">
        <v>1</v>
      </c>
      <c r="I632" s="198"/>
      <c r="J632" s="199">
        <f>ROUND(I632*H632,2)</f>
        <v>0</v>
      </c>
      <c r="K632" s="195" t="s">
        <v>22</v>
      </c>
      <c r="L632" s="61"/>
      <c r="M632" s="200" t="s">
        <v>22</v>
      </c>
      <c r="N632" s="201" t="s">
        <v>49</v>
      </c>
      <c r="O632" s="42"/>
      <c r="P632" s="202">
        <f>O632*H632</f>
        <v>0</v>
      </c>
      <c r="Q632" s="202">
        <v>5.2999999999999998E-4</v>
      </c>
      <c r="R632" s="202">
        <f>Q632*H632</f>
        <v>5.2999999999999998E-4</v>
      </c>
      <c r="S632" s="202">
        <v>0</v>
      </c>
      <c r="T632" s="203">
        <f>S632*H632</f>
        <v>0</v>
      </c>
      <c r="AR632" s="24" t="s">
        <v>285</v>
      </c>
      <c r="AT632" s="24" t="s">
        <v>154</v>
      </c>
      <c r="AU632" s="24" t="s">
        <v>87</v>
      </c>
      <c r="AY632" s="24" t="s">
        <v>152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24" t="s">
        <v>24</v>
      </c>
      <c r="BK632" s="204">
        <f>ROUND(I632*H632,2)</f>
        <v>0</v>
      </c>
      <c r="BL632" s="24" t="s">
        <v>285</v>
      </c>
      <c r="BM632" s="24" t="s">
        <v>1862</v>
      </c>
    </row>
    <row r="633" spans="2:65" s="1" customFormat="1" ht="31.5" customHeight="1">
      <c r="B633" s="41"/>
      <c r="C633" s="257" t="s">
        <v>1201</v>
      </c>
      <c r="D633" s="257" t="s">
        <v>293</v>
      </c>
      <c r="E633" s="258" t="s">
        <v>1192</v>
      </c>
      <c r="F633" s="259" t="s">
        <v>1193</v>
      </c>
      <c r="G633" s="260" t="s">
        <v>853</v>
      </c>
      <c r="H633" s="261">
        <v>1</v>
      </c>
      <c r="I633" s="262"/>
      <c r="J633" s="263">
        <f>ROUND(I633*H633,2)</f>
        <v>0</v>
      </c>
      <c r="K633" s="259" t="s">
        <v>22</v>
      </c>
      <c r="L633" s="264"/>
      <c r="M633" s="265" t="s">
        <v>22</v>
      </c>
      <c r="N633" s="266" t="s">
        <v>49</v>
      </c>
      <c r="O633" s="42"/>
      <c r="P633" s="202">
        <f>O633*H633</f>
        <v>0</v>
      </c>
      <c r="Q633" s="202">
        <v>8.0000000000000002E-3</v>
      </c>
      <c r="R633" s="202">
        <f>Q633*H633</f>
        <v>8.0000000000000002E-3</v>
      </c>
      <c r="S633" s="202">
        <v>0</v>
      </c>
      <c r="T633" s="203">
        <f>S633*H633</f>
        <v>0</v>
      </c>
      <c r="AR633" s="24" t="s">
        <v>382</v>
      </c>
      <c r="AT633" s="24" t="s">
        <v>293</v>
      </c>
      <c r="AU633" s="24" t="s">
        <v>87</v>
      </c>
      <c r="AY633" s="24" t="s">
        <v>152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24" t="s">
        <v>24</v>
      </c>
      <c r="BK633" s="204">
        <f>ROUND(I633*H633,2)</f>
        <v>0</v>
      </c>
      <c r="BL633" s="24" t="s">
        <v>285</v>
      </c>
      <c r="BM633" s="24" t="s">
        <v>1863</v>
      </c>
    </row>
    <row r="634" spans="2:65" s="1" customFormat="1" ht="22.5" customHeight="1">
      <c r="B634" s="41"/>
      <c r="C634" s="193" t="s">
        <v>1206</v>
      </c>
      <c r="D634" s="193" t="s">
        <v>154</v>
      </c>
      <c r="E634" s="194" t="s">
        <v>1864</v>
      </c>
      <c r="F634" s="195" t="s">
        <v>1865</v>
      </c>
      <c r="G634" s="196" t="s">
        <v>157</v>
      </c>
      <c r="H634" s="197">
        <v>56</v>
      </c>
      <c r="I634" s="198"/>
      <c r="J634" s="199">
        <f>ROUND(I634*H634,2)</f>
        <v>0</v>
      </c>
      <c r="K634" s="195" t="s">
        <v>158</v>
      </c>
      <c r="L634" s="61"/>
      <c r="M634" s="200" t="s">
        <v>22</v>
      </c>
      <c r="N634" s="201" t="s">
        <v>49</v>
      </c>
      <c r="O634" s="42"/>
      <c r="P634" s="202">
        <f>O634*H634</f>
        <v>0</v>
      </c>
      <c r="Q634" s="202">
        <v>1.2E-4</v>
      </c>
      <c r="R634" s="202">
        <f>Q634*H634</f>
        <v>6.7200000000000003E-3</v>
      </c>
      <c r="S634" s="202">
        <v>0</v>
      </c>
      <c r="T634" s="203">
        <f>S634*H634</f>
        <v>0</v>
      </c>
      <c r="AR634" s="24" t="s">
        <v>285</v>
      </c>
      <c r="AT634" s="24" t="s">
        <v>154</v>
      </c>
      <c r="AU634" s="24" t="s">
        <v>87</v>
      </c>
      <c r="AY634" s="24" t="s">
        <v>152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24" t="s">
        <v>24</v>
      </c>
      <c r="BK634" s="204">
        <f>ROUND(I634*H634,2)</f>
        <v>0</v>
      </c>
      <c r="BL634" s="24" t="s">
        <v>285</v>
      </c>
      <c r="BM634" s="24" t="s">
        <v>1866</v>
      </c>
    </row>
    <row r="635" spans="2:65" s="12" customFormat="1">
      <c r="B635" s="217"/>
      <c r="C635" s="218"/>
      <c r="D635" s="230" t="s">
        <v>161</v>
      </c>
      <c r="E635" s="240" t="s">
        <v>22</v>
      </c>
      <c r="F635" s="241" t="s">
        <v>1867</v>
      </c>
      <c r="G635" s="218"/>
      <c r="H635" s="242">
        <v>56</v>
      </c>
      <c r="I635" s="222"/>
      <c r="J635" s="218"/>
      <c r="K635" s="218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161</v>
      </c>
      <c r="AU635" s="227" t="s">
        <v>87</v>
      </c>
      <c r="AV635" s="12" t="s">
        <v>87</v>
      </c>
      <c r="AW635" s="12" t="s">
        <v>42</v>
      </c>
      <c r="AX635" s="12" t="s">
        <v>24</v>
      </c>
      <c r="AY635" s="227" t="s">
        <v>152</v>
      </c>
    </row>
    <row r="636" spans="2:65" s="1" customFormat="1" ht="22.5" customHeight="1">
      <c r="B636" s="41"/>
      <c r="C636" s="193" t="s">
        <v>1210</v>
      </c>
      <c r="D636" s="193" t="s">
        <v>154</v>
      </c>
      <c r="E636" s="194" t="s">
        <v>1868</v>
      </c>
      <c r="F636" s="195" t="s">
        <v>1869</v>
      </c>
      <c r="G636" s="196" t="s">
        <v>157</v>
      </c>
      <c r="H636" s="197">
        <v>56</v>
      </c>
      <c r="I636" s="198"/>
      <c r="J636" s="199">
        <f>ROUND(I636*H636,2)</f>
        <v>0</v>
      </c>
      <c r="K636" s="195" t="s">
        <v>158</v>
      </c>
      <c r="L636" s="61"/>
      <c r="M636" s="200" t="s">
        <v>22</v>
      </c>
      <c r="N636" s="201" t="s">
        <v>49</v>
      </c>
      <c r="O636" s="42"/>
      <c r="P636" s="202">
        <f>O636*H636</f>
        <v>0</v>
      </c>
      <c r="Q636" s="202">
        <v>0</v>
      </c>
      <c r="R636" s="202">
        <f>Q636*H636</f>
        <v>0</v>
      </c>
      <c r="S636" s="202">
        <v>7.0000000000000001E-3</v>
      </c>
      <c r="T636" s="203">
        <f>S636*H636</f>
        <v>0.39200000000000002</v>
      </c>
      <c r="AR636" s="24" t="s">
        <v>285</v>
      </c>
      <c r="AT636" s="24" t="s">
        <v>154</v>
      </c>
      <c r="AU636" s="24" t="s">
        <v>87</v>
      </c>
      <c r="AY636" s="24" t="s">
        <v>152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24" t="s">
        <v>24</v>
      </c>
      <c r="BK636" s="204">
        <f>ROUND(I636*H636,2)</f>
        <v>0</v>
      </c>
      <c r="BL636" s="24" t="s">
        <v>285</v>
      </c>
      <c r="BM636" s="24" t="s">
        <v>1870</v>
      </c>
    </row>
    <row r="637" spans="2:65" s="12" customFormat="1">
      <c r="B637" s="217"/>
      <c r="C637" s="218"/>
      <c r="D637" s="230" t="s">
        <v>161</v>
      </c>
      <c r="E637" s="240" t="s">
        <v>22</v>
      </c>
      <c r="F637" s="241" t="s">
        <v>1871</v>
      </c>
      <c r="G637" s="218"/>
      <c r="H637" s="242">
        <v>56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161</v>
      </c>
      <c r="AU637" s="227" t="s">
        <v>87</v>
      </c>
      <c r="AV637" s="12" t="s">
        <v>87</v>
      </c>
      <c r="AW637" s="12" t="s">
        <v>42</v>
      </c>
      <c r="AX637" s="12" t="s">
        <v>24</v>
      </c>
      <c r="AY637" s="227" t="s">
        <v>152</v>
      </c>
    </row>
    <row r="638" spans="2:65" s="1" customFormat="1" ht="22.5" customHeight="1">
      <c r="B638" s="41"/>
      <c r="C638" s="193" t="s">
        <v>1220</v>
      </c>
      <c r="D638" s="193" t="s">
        <v>154</v>
      </c>
      <c r="E638" s="194" t="s">
        <v>1872</v>
      </c>
      <c r="F638" s="195" t="s">
        <v>1873</v>
      </c>
      <c r="G638" s="196" t="s">
        <v>157</v>
      </c>
      <c r="H638" s="197">
        <v>40</v>
      </c>
      <c r="I638" s="198"/>
      <c r="J638" s="199">
        <f>ROUND(I638*H638,2)</f>
        <v>0</v>
      </c>
      <c r="K638" s="195" t="s">
        <v>158</v>
      </c>
      <c r="L638" s="61"/>
      <c r="M638" s="200" t="s">
        <v>22</v>
      </c>
      <c r="N638" s="201" t="s">
        <v>49</v>
      </c>
      <c r="O638" s="42"/>
      <c r="P638" s="202">
        <f>O638*H638</f>
        <v>0</v>
      </c>
      <c r="Q638" s="202">
        <v>0</v>
      </c>
      <c r="R638" s="202">
        <f>Q638*H638</f>
        <v>0</v>
      </c>
      <c r="S638" s="202">
        <v>4.0000000000000001E-3</v>
      </c>
      <c r="T638" s="203">
        <f>S638*H638</f>
        <v>0.16</v>
      </c>
      <c r="AR638" s="24" t="s">
        <v>285</v>
      </c>
      <c r="AT638" s="24" t="s">
        <v>154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1874</v>
      </c>
    </row>
    <row r="639" spans="2:65" s="11" customFormat="1">
      <c r="B639" s="205"/>
      <c r="C639" s="206"/>
      <c r="D639" s="207" t="s">
        <v>161</v>
      </c>
      <c r="E639" s="208" t="s">
        <v>22</v>
      </c>
      <c r="F639" s="209" t="s">
        <v>1875</v>
      </c>
      <c r="G639" s="206"/>
      <c r="H639" s="210" t="s">
        <v>22</v>
      </c>
      <c r="I639" s="211"/>
      <c r="J639" s="206"/>
      <c r="K639" s="206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161</v>
      </c>
      <c r="AU639" s="216" t="s">
        <v>87</v>
      </c>
      <c r="AV639" s="11" t="s">
        <v>24</v>
      </c>
      <c r="AW639" s="11" t="s">
        <v>42</v>
      </c>
      <c r="AX639" s="11" t="s">
        <v>78</v>
      </c>
      <c r="AY639" s="216" t="s">
        <v>152</v>
      </c>
    </row>
    <row r="640" spans="2:65" s="12" customFormat="1">
      <c r="B640" s="217"/>
      <c r="C640" s="218"/>
      <c r="D640" s="230" t="s">
        <v>161</v>
      </c>
      <c r="E640" s="240" t="s">
        <v>22</v>
      </c>
      <c r="F640" s="241" t="s">
        <v>1876</v>
      </c>
      <c r="G640" s="218"/>
      <c r="H640" s="242">
        <v>40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161</v>
      </c>
      <c r="AU640" s="227" t="s">
        <v>87</v>
      </c>
      <c r="AV640" s="12" t="s">
        <v>87</v>
      </c>
      <c r="AW640" s="12" t="s">
        <v>42</v>
      </c>
      <c r="AX640" s="12" t="s">
        <v>24</v>
      </c>
      <c r="AY640" s="227" t="s">
        <v>152</v>
      </c>
    </row>
    <row r="641" spans="2:65" s="1" customFormat="1" ht="22.5" customHeight="1">
      <c r="B641" s="41"/>
      <c r="C641" s="193" t="s">
        <v>1224</v>
      </c>
      <c r="D641" s="193" t="s">
        <v>154</v>
      </c>
      <c r="E641" s="194" t="s">
        <v>1877</v>
      </c>
      <c r="F641" s="195" t="s">
        <v>1878</v>
      </c>
      <c r="G641" s="196" t="s">
        <v>157</v>
      </c>
      <c r="H641" s="197">
        <v>40</v>
      </c>
      <c r="I641" s="198"/>
      <c r="J641" s="199">
        <f>ROUND(I641*H641,2)</f>
        <v>0</v>
      </c>
      <c r="K641" s="195" t="s">
        <v>22</v>
      </c>
      <c r="L641" s="61"/>
      <c r="M641" s="200" t="s">
        <v>22</v>
      </c>
      <c r="N641" s="201" t="s">
        <v>49</v>
      </c>
      <c r="O641" s="42"/>
      <c r="P641" s="202">
        <f>O641*H641</f>
        <v>0</v>
      </c>
      <c r="Q641" s="202">
        <v>0</v>
      </c>
      <c r="R641" s="202">
        <f>Q641*H641</f>
        <v>0</v>
      </c>
      <c r="S641" s="202">
        <v>0</v>
      </c>
      <c r="T641" s="203">
        <f>S641*H641</f>
        <v>0</v>
      </c>
      <c r="AR641" s="24" t="s">
        <v>285</v>
      </c>
      <c r="AT641" s="24" t="s">
        <v>154</v>
      </c>
      <c r="AU641" s="24" t="s">
        <v>87</v>
      </c>
      <c r="AY641" s="24" t="s">
        <v>152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24" t="s">
        <v>24</v>
      </c>
      <c r="BK641" s="204">
        <f>ROUND(I641*H641,2)</f>
        <v>0</v>
      </c>
      <c r="BL641" s="24" t="s">
        <v>285</v>
      </c>
      <c r="BM641" s="24" t="s">
        <v>1879</v>
      </c>
    </row>
    <row r="642" spans="2:65" s="1" customFormat="1" ht="22.5" customHeight="1">
      <c r="B642" s="41"/>
      <c r="C642" s="193" t="s">
        <v>1228</v>
      </c>
      <c r="D642" s="193" t="s">
        <v>154</v>
      </c>
      <c r="E642" s="194" t="s">
        <v>1880</v>
      </c>
      <c r="F642" s="195" t="s">
        <v>1881</v>
      </c>
      <c r="G642" s="196" t="s">
        <v>207</v>
      </c>
      <c r="H642" s="197">
        <v>1</v>
      </c>
      <c r="I642" s="198"/>
      <c r="J642" s="199">
        <f>ROUND(I642*H642,2)</f>
        <v>0</v>
      </c>
      <c r="K642" s="195" t="s">
        <v>158</v>
      </c>
      <c r="L642" s="61"/>
      <c r="M642" s="200" t="s">
        <v>22</v>
      </c>
      <c r="N642" s="201" t="s">
        <v>49</v>
      </c>
      <c r="O642" s="42"/>
      <c r="P642" s="202">
        <f>O642*H642</f>
        <v>0</v>
      </c>
      <c r="Q642" s="202">
        <v>3.3E-4</v>
      </c>
      <c r="R642" s="202">
        <f>Q642*H642</f>
        <v>3.3E-4</v>
      </c>
      <c r="S642" s="202">
        <v>0</v>
      </c>
      <c r="T642" s="203">
        <f>S642*H642</f>
        <v>0</v>
      </c>
      <c r="AR642" s="24" t="s">
        <v>285</v>
      </c>
      <c r="AT642" s="24" t="s">
        <v>154</v>
      </c>
      <c r="AU642" s="24" t="s">
        <v>87</v>
      </c>
      <c r="AY642" s="24" t="s">
        <v>152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24" t="s">
        <v>24</v>
      </c>
      <c r="BK642" s="204">
        <f>ROUND(I642*H642,2)</f>
        <v>0</v>
      </c>
      <c r="BL642" s="24" t="s">
        <v>285</v>
      </c>
      <c r="BM642" s="24" t="s">
        <v>1882</v>
      </c>
    </row>
    <row r="643" spans="2:65" s="11" customFormat="1">
      <c r="B643" s="205"/>
      <c r="C643" s="206"/>
      <c r="D643" s="207" t="s">
        <v>161</v>
      </c>
      <c r="E643" s="208" t="s">
        <v>22</v>
      </c>
      <c r="F643" s="209" t="s">
        <v>1883</v>
      </c>
      <c r="G643" s="206"/>
      <c r="H643" s="210" t="s">
        <v>22</v>
      </c>
      <c r="I643" s="211"/>
      <c r="J643" s="206"/>
      <c r="K643" s="206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161</v>
      </c>
      <c r="AU643" s="216" t="s">
        <v>87</v>
      </c>
      <c r="AV643" s="11" t="s">
        <v>24</v>
      </c>
      <c r="AW643" s="11" t="s">
        <v>42</v>
      </c>
      <c r="AX643" s="11" t="s">
        <v>78</v>
      </c>
      <c r="AY643" s="216" t="s">
        <v>152</v>
      </c>
    </row>
    <row r="644" spans="2:65" s="12" customFormat="1">
      <c r="B644" s="217"/>
      <c r="C644" s="218"/>
      <c r="D644" s="230" t="s">
        <v>161</v>
      </c>
      <c r="E644" s="240" t="s">
        <v>22</v>
      </c>
      <c r="F644" s="241" t="s">
        <v>24</v>
      </c>
      <c r="G644" s="218"/>
      <c r="H644" s="242">
        <v>1</v>
      </c>
      <c r="I644" s="222"/>
      <c r="J644" s="218"/>
      <c r="K644" s="218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161</v>
      </c>
      <c r="AU644" s="227" t="s">
        <v>87</v>
      </c>
      <c r="AV644" s="12" t="s">
        <v>87</v>
      </c>
      <c r="AW644" s="12" t="s">
        <v>42</v>
      </c>
      <c r="AX644" s="12" t="s">
        <v>24</v>
      </c>
      <c r="AY644" s="227" t="s">
        <v>152</v>
      </c>
    </row>
    <row r="645" spans="2:65" s="1" customFormat="1" ht="22.5" customHeight="1">
      <c r="B645" s="41"/>
      <c r="C645" s="257" t="s">
        <v>1232</v>
      </c>
      <c r="D645" s="257" t="s">
        <v>293</v>
      </c>
      <c r="E645" s="258" t="s">
        <v>1884</v>
      </c>
      <c r="F645" s="259" t="s">
        <v>1885</v>
      </c>
      <c r="G645" s="260" t="s">
        <v>207</v>
      </c>
      <c r="H645" s="261">
        <v>1</v>
      </c>
      <c r="I645" s="262"/>
      <c r="J645" s="263">
        <f>ROUND(I645*H645,2)</f>
        <v>0</v>
      </c>
      <c r="K645" s="259" t="s">
        <v>22</v>
      </c>
      <c r="L645" s="264"/>
      <c r="M645" s="265" t="s">
        <v>22</v>
      </c>
      <c r="N645" s="266" t="s">
        <v>49</v>
      </c>
      <c r="O645" s="42"/>
      <c r="P645" s="202">
        <f>O645*H645</f>
        <v>0</v>
      </c>
      <c r="Q645" s="202">
        <v>0.32100000000000001</v>
      </c>
      <c r="R645" s="202">
        <f>Q645*H645</f>
        <v>0.32100000000000001</v>
      </c>
      <c r="S645" s="202">
        <v>0</v>
      </c>
      <c r="T645" s="203">
        <f>S645*H645</f>
        <v>0</v>
      </c>
      <c r="AR645" s="24" t="s">
        <v>382</v>
      </c>
      <c r="AT645" s="24" t="s">
        <v>293</v>
      </c>
      <c r="AU645" s="24" t="s">
        <v>87</v>
      </c>
      <c r="AY645" s="24" t="s">
        <v>152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24" t="s">
        <v>24</v>
      </c>
      <c r="BK645" s="204">
        <f>ROUND(I645*H645,2)</f>
        <v>0</v>
      </c>
      <c r="BL645" s="24" t="s">
        <v>285</v>
      </c>
      <c r="BM645" s="24" t="s">
        <v>1886</v>
      </c>
    </row>
    <row r="646" spans="2:65" s="11" customFormat="1">
      <c r="B646" s="205"/>
      <c r="C646" s="206"/>
      <c r="D646" s="207" t="s">
        <v>161</v>
      </c>
      <c r="E646" s="208" t="s">
        <v>22</v>
      </c>
      <c r="F646" s="209" t="s">
        <v>1887</v>
      </c>
      <c r="G646" s="206"/>
      <c r="H646" s="210" t="s">
        <v>22</v>
      </c>
      <c r="I646" s="211"/>
      <c r="J646" s="206"/>
      <c r="K646" s="206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161</v>
      </c>
      <c r="AU646" s="216" t="s">
        <v>87</v>
      </c>
      <c r="AV646" s="11" t="s">
        <v>24</v>
      </c>
      <c r="AW646" s="11" t="s">
        <v>42</v>
      </c>
      <c r="AX646" s="11" t="s">
        <v>78</v>
      </c>
      <c r="AY646" s="216" t="s">
        <v>152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24</v>
      </c>
      <c r="G647" s="218"/>
      <c r="H647" s="242">
        <v>1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22.5" customHeight="1">
      <c r="B648" s="41"/>
      <c r="C648" s="193" t="s">
        <v>1237</v>
      </c>
      <c r="D648" s="193" t="s">
        <v>154</v>
      </c>
      <c r="E648" s="194" t="s">
        <v>1888</v>
      </c>
      <c r="F648" s="195" t="s">
        <v>1889</v>
      </c>
      <c r="G648" s="196" t="s">
        <v>207</v>
      </c>
      <c r="H648" s="197">
        <v>1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3.3E-4</v>
      </c>
      <c r="R648" s="202">
        <f>Q648*H648</f>
        <v>3.3E-4</v>
      </c>
      <c r="S648" s="202">
        <v>0</v>
      </c>
      <c r="T648" s="203">
        <f>S648*H648</f>
        <v>0</v>
      </c>
      <c r="AR648" s="24" t="s">
        <v>159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159</v>
      </c>
      <c r="BM648" s="24" t="s">
        <v>1890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22</v>
      </c>
      <c r="G649" s="218"/>
      <c r="H649" s="221">
        <v>0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22</v>
      </c>
      <c r="G650" s="218"/>
      <c r="H650" s="221">
        <v>0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22</v>
      </c>
      <c r="G651" s="218"/>
      <c r="H651" s="221">
        <v>0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22</v>
      </c>
      <c r="G652" s="218"/>
      <c r="H652" s="221">
        <v>0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22</v>
      </c>
      <c r="G653" s="218"/>
      <c r="H653" s="221">
        <v>0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2" customFormat="1">
      <c r="B654" s="217"/>
      <c r="C654" s="218"/>
      <c r="D654" s="207" t="s">
        <v>161</v>
      </c>
      <c r="E654" s="219" t="s">
        <v>22</v>
      </c>
      <c r="F654" s="220" t="s">
        <v>22</v>
      </c>
      <c r="G654" s="218"/>
      <c r="H654" s="221">
        <v>0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161</v>
      </c>
      <c r="AU654" s="227" t="s">
        <v>87</v>
      </c>
      <c r="AV654" s="12" t="s">
        <v>87</v>
      </c>
      <c r="AW654" s="12" t="s">
        <v>42</v>
      </c>
      <c r="AX654" s="12" t="s">
        <v>78</v>
      </c>
      <c r="AY654" s="227" t="s">
        <v>152</v>
      </c>
    </row>
    <row r="655" spans="2:65" s="12" customFormat="1">
      <c r="B655" s="217"/>
      <c r="C655" s="218"/>
      <c r="D655" s="207" t="s">
        <v>161</v>
      </c>
      <c r="E655" s="219" t="s">
        <v>22</v>
      </c>
      <c r="F655" s="220" t="s">
        <v>22</v>
      </c>
      <c r="G655" s="218"/>
      <c r="H655" s="221">
        <v>0</v>
      </c>
      <c r="I655" s="222"/>
      <c r="J655" s="218"/>
      <c r="K655" s="218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161</v>
      </c>
      <c r="AU655" s="227" t="s">
        <v>87</v>
      </c>
      <c r="AV655" s="12" t="s">
        <v>87</v>
      </c>
      <c r="AW655" s="12" t="s">
        <v>42</v>
      </c>
      <c r="AX655" s="12" t="s">
        <v>78</v>
      </c>
      <c r="AY655" s="227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22</v>
      </c>
      <c r="G656" s="218"/>
      <c r="H656" s="221">
        <v>0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22</v>
      </c>
      <c r="G657" s="218"/>
      <c r="H657" s="221">
        <v>0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1" customFormat="1">
      <c r="B658" s="205"/>
      <c r="C658" s="206"/>
      <c r="D658" s="207" t="s">
        <v>161</v>
      </c>
      <c r="E658" s="208" t="s">
        <v>22</v>
      </c>
      <c r="F658" s="209" t="s">
        <v>1891</v>
      </c>
      <c r="G658" s="206"/>
      <c r="H658" s="210" t="s">
        <v>22</v>
      </c>
      <c r="I658" s="211"/>
      <c r="J658" s="206"/>
      <c r="K658" s="206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161</v>
      </c>
      <c r="AU658" s="216" t="s">
        <v>87</v>
      </c>
      <c r="AV658" s="11" t="s">
        <v>24</v>
      </c>
      <c r="AW658" s="11" t="s">
        <v>42</v>
      </c>
      <c r="AX658" s="11" t="s">
        <v>78</v>
      </c>
      <c r="AY658" s="216" t="s">
        <v>152</v>
      </c>
    </row>
    <row r="659" spans="2:65" s="12" customFormat="1">
      <c r="B659" s="217"/>
      <c r="C659" s="218"/>
      <c r="D659" s="230" t="s">
        <v>161</v>
      </c>
      <c r="E659" s="240" t="s">
        <v>22</v>
      </c>
      <c r="F659" s="241" t="s">
        <v>24</v>
      </c>
      <c r="G659" s="218"/>
      <c r="H659" s="242">
        <v>1</v>
      </c>
      <c r="I659" s="222"/>
      <c r="J659" s="218"/>
      <c r="K659" s="218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161</v>
      </c>
      <c r="AU659" s="227" t="s">
        <v>87</v>
      </c>
      <c r="AV659" s="12" t="s">
        <v>87</v>
      </c>
      <c r="AW659" s="12" t="s">
        <v>42</v>
      </c>
      <c r="AX659" s="12" t="s">
        <v>24</v>
      </c>
      <c r="AY659" s="227" t="s">
        <v>152</v>
      </c>
    </row>
    <row r="660" spans="2:65" s="1" customFormat="1" ht="22.5" customHeight="1">
      <c r="B660" s="41"/>
      <c r="C660" s="257" t="s">
        <v>1241</v>
      </c>
      <c r="D660" s="257" t="s">
        <v>293</v>
      </c>
      <c r="E660" s="258" t="s">
        <v>1892</v>
      </c>
      <c r="F660" s="259" t="s">
        <v>1893</v>
      </c>
      <c r="G660" s="260" t="s">
        <v>207</v>
      </c>
      <c r="H660" s="261">
        <v>1</v>
      </c>
      <c r="I660" s="262"/>
      <c r="J660" s="263">
        <f>ROUND(I660*H660,2)</f>
        <v>0</v>
      </c>
      <c r="K660" s="259" t="s">
        <v>22</v>
      </c>
      <c r="L660" s="264"/>
      <c r="M660" s="265" t="s">
        <v>22</v>
      </c>
      <c r="N660" s="266" t="s">
        <v>49</v>
      </c>
      <c r="O660" s="42"/>
      <c r="P660" s="202">
        <f>O660*H660</f>
        <v>0</v>
      </c>
      <c r="Q660" s="202">
        <v>0.503</v>
      </c>
      <c r="R660" s="202">
        <f>Q660*H660</f>
        <v>0.503</v>
      </c>
      <c r="S660" s="202">
        <v>0</v>
      </c>
      <c r="T660" s="203">
        <f>S660*H660</f>
        <v>0</v>
      </c>
      <c r="AR660" s="24" t="s">
        <v>204</v>
      </c>
      <c r="AT660" s="24" t="s">
        <v>293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159</v>
      </c>
      <c r="BM660" s="24" t="s">
        <v>1894</v>
      </c>
    </row>
    <row r="661" spans="2:65" s="1" customFormat="1" ht="22.5" customHeight="1">
      <c r="B661" s="41"/>
      <c r="C661" s="193" t="s">
        <v>1245</v>
      </c>
      <c r="D661" s="193" t="s">
        <v>154</v>
      </c>
      <c r="E661" s="194" t="s">
        <v>1895</v>
      </c>
      <c r="F661" s="195" t="s">
        <v>1896</v>
      </c>
      <c r="G661" s="196" t="s">
        <v>207</v>
      </c>
      <c r="H661" s="197">
        <v>8</v>
      </c>
      <c r="I661" s="198"/>
      <c r="J661" s="199">
        <f>ROUND(I661*H661,2)</f>
        <v>0</v>
      </c>
      <c r="K661" s="195" t="s">
        <v>22</v>
      </c>
      <c r="L661" s="61"/>
      <c r="M661" s="200" t="s">
        <v>22</v>
      </c>
      <c r="N661" s="201" t="s">
        <v>49</v>
      </c>
      <c r="O661" s="42"/>
      <c r="P661" s="202">
        <f>O661*H661</f>
        <v>0</v>
      </c>
      <c r="Q661" s="202">
        <v>0</v>
      </c>
      <c r="R661" s="202">
        <f>Q661*H661</f>
        <v>0</v>
      </c>
      <c r="S661" s="202">
        <v>0</v>
      </c>
      <c r="T661" s="203">
        <f>S661*H661</f>
        <v>0</v>
      </c>
      <c r="AR661" s="24" t="s">
        <v>285</v>
      </c>
      <c r="AT661" s="24" t="s">
        <v>154</v>
      </c>
      <c r="AU661" s="24" t="s">
        <v>87</v>
      </c>
      <c r="AY661" s="24" t="s">
        <v>152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24" t="s">
        <v>24</v>
      </c>
      <c r="BK661" s="204">
        <f>ROUND(I661*H661,2)</f>
        <v>0</v>
      </c>
      <c r="BL661" s="24" t="s">
        <v>285</v>
      </c>
      <c r="BM661" s="24" t="s">
        <v>1897</v>
      </c>
    </row>
    <row r="662" spans="2:65" s="1" customFormat="1" ht="22.5" customHeight="1">
      <c r="B662" s="41"/>
      <c r="C662" s="257" t="s">
        <v>1249</v>
      </c>
      <c r="D662" s="257" t="s">
        <v>293</v>
      </c>
      <c r="E662" s="258" t="s">
        <v>576</v>
      </c>
      <c r="F662" s="259" t="s">
        <v>577</v>
      </c>
      <c r="G662" s="260" t="s">
        <v>207</v>
      </c>
      <c r="H662" s="261">
        <v>8</v>
      </c>
      <c r="I662" s="262"/>
      <c r="J662" s="263">
        <f>ROUND(I662*H662,2)</f>
        <v>0</v>
      </c>
      <c r="K662" s="259" t="s">
        <v>22</v>
      </c>
      <c r="L662" s="264"/>
      <c r="M662" s="265" t="s">
        <v>22</v>
      </c>
      <c r="N662" s="266" t="s">
        <v>49</v>
      </c>
      <c r="O662" s="42"/>
      <c r="P662" s="202">
        <f>O662*H662</f>
        <v>0</v>
      </c>
      <c r="Q662" s="202">
        <v>8.9999999999999998E-4</v>
      </c>
      <c r="R662" s="202">
        <f>Q662*H662</f>
        <v>7.1999999999999998E-3</v>
      </c>
      <c r="S662" s="202">
        <v>0</v>
      </c>
      <c r="T662" s="203">
        <f>S662*H662</f>
        <v>0</v>
      </c>
      <c r="AR662" s="24" t="s">
        <v>204</v>
      </c>
      <c r="AT662" s="24" t="s">
        <v>293</v>
      </c>
      <c r="AU662" s="24" t="s">
        <v>87</v>
      </c>
      <c r="AY662" s="24" t="s">
        <v>152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24" t="s">
        <v>24</v>
      </c>
      <c r="BK662" s="204">
        <f>ROUND(I662*H662,2)</f>
        <v>0</v>
      </c>
      <c r="BL662" s="24" t="s">
        <v>159</v>
      </c>
      <c r="BM662" s="24" t="s">
        <v>1898</v>
      </c>
    </row>
    <row r="663" spans="2:65" s="1" customFormat="1" ht="22.5" customHeight="1">
      <c r="B663" s="41"/>
      <c r="C663" s="193" t="s">
        <v>1253</v>
      </c>
      <c r="D663" s="193" t="s">
        <v>154</v>
      </c>
      <c r="E663" s="194" t="s">
        <v>1250</v>
      </c>
      <c r="F663" s="195" t="s">
        <v>1251</v>
      </c>
      <c r="G663" s="196" t="s">
        <v>207</v>
      </c>
      <c r="H663" s="197">
        <v>8</v>
      </c>
      <c r="I663" s="198"/>
      <c r="J663" s="199">
        <f>ROUND(I663*H663,2)</f>
        <v>0</v>
      </c>
      <c r="K663" s="195" t="s">
        <v>22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1899</v>
      </c>
    </row>
    <row r="664" spans="2:65" s="1" customFormat="1" ht="22.5" customHeight="1">
      <c r="B664" s="41"/>
      <c r="C664" s="257" t="s">
        <v>1258</v>
      </c>
      <c r="D664" s="257" t="s">
        <v>293</v>
      </c>
      <c r="E664" s="258" t="s">
        <v>1254</v>
      </c>
      <c r="F664" s="259" t="s">
        <v>1255</v>
      </c>
      <c r="G664" s="260" t="s">
        <v>219</v>
      </c>
      <c r="H664" s="261">
        <v>41.2</v>
      </c>
      <c r="I664" s="262"/>
      <c r="J664" s="263">
        <f>ROUND(I664*H664,2)</f>
        <v>0</v>
      </c>
      <c r="K664" s="259" t="s">
        <v>158</v>
      </c>
      <c r="L664" s="264"/>
      <c r="M664" s="265" t="s">
        <v>22</v>
      </c>
      <c r="N664" s="266" t="s">
        <v>49</v>
      </c>
      <c r="O664" s="42"/>
      <c r="P664" s="202">
        <f>O664*H664</f>
        <v>0</v>
      </c>
      <c r="Q664" s="202">
        <v>6.7000000000000002E-4</v>
      </c>
      <c r="R664" s="202">
        <f>Q664*H664</f>
        <v>2.7604000000000004E-2</v>
      </c>
      <c r="S664" s="202">
        <v>0</v>
      </c>
      <c r="T664" s="203">
        <f>S664*H664</f>
        <v>0</v>
      </c>
      <c r="AR664" s="24" t="s">
        <v>382</v>
      </c>
      <c r="AT664" s="24" t="s">
        <v>293</v>
      </c>
      <c r="AU664" s="24" t="s">
        <v>87</v>
      </c>
      <c r="AY664" s="24" t="s">
        <v>152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24" t="s">
        <v>24</v>
      </c>
      <c r="BK664" s="204">
        <f>ROUND(I664*H664,2)</f>
        <v>0</v>
      </c>
      <c r="BL664" s="24" t="s">
        <v>285</v>
      </c>
      <c r="BM664" s="24" t="s">
        <v>1900</v>
      </c>
    </row>
    <row r="665" spans="2:65" s="12" customFormat="1">
      <c r="B665" s="217"/>
      <c r="C665" s="218"/>
      <c r="D665" s="230" t="s">
        <v>161</v>
      </c>
      <c r="E665" s="240" t="s">
        <v>22</v>
      </c>
      <c r="F665" s="241" t="s">
        <v>1901</v>
      </c>
      <c r="G665" s="218"/>
      <c r="H665" s="242">
        <v>41.2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24</v>
      </c>
      <c r="AY665" s="227" t="s">
        <v>152</v>
      </c>
    </row>
    <row r="666" spans="2:65" s="1" customFormat="1" ht="22.5" customHeight="1">
      <c r="B666" s="41"/>
      <c r="C666" s="257" t="s">
        <v>1262</v>
      </c>
      <c r="D666" s="257" t="s">
        <v>293</v>
      </c>
      <c r="E666" s="258" t="s">
        <v>1259</v>
      </c>
      <c r="F666" s="259" t="s">
        <v>1260</v>
      </c>
      <c r="G666" s="260" t="s">
        <v>219</v>
      </c>
      <c r="H666" s="261">
        <v>2</v>
      </c>
      <c r="I666" s="262"/>
      <c r="J666" s="263">
        <f>ROUND(I666*H666,2)</f>
        <v>0</v>
      </c>
      <c r="K666" s="259" t="s">
        <v>22</v>
      </c>
      <c r="L666" s="264"/>
      <c r="M666" s="265" t="s">
        <v>22</v>
      </c>
      <c r="N666" s="266" t="s">
        <v>49</v>
      </c>
      <c r="O666" s="42"/>
      <c r="P666" s="202">
        <f>O666*H666</f>
        <v>0</v>
      </c>
      <c r="Q666" s="202">
        <v>0</v>
      </c>
      <c r="R666" s="202">
        <f>Q666*H666</f>
        <v>0</v>
      </c>
      <c r="S666" s="202">
        <v>0</v>
      </c>
      <c r="T666" s="203">
        <f>S666*H666</f>
        <v>0</v>
      </c>
      <c r="AR666" s="24" t="s">
        <v>382</v>
      </c>
      <c r="AT666" s="24" t="s">
        <v>293</v>
      </c>
      <c r="AU666" s="24" t="s">
        <v>87</v>
      </c>
      <c r="AY666" s="24" t="s">
        <v>152</v>
      </c>
      <c r="BE666" s="204">
        <f>IF(N666="základní",J666,0)</f>
        <v>0</v>
      </c>
      <c r="BF666" s="204">
        <f>IF(N666="snížená",J666,0)</f>
        <v>0</v>
      </c>
      <c r="BG666" s="204">
        <f>IF(N666="zákl. přenesená",J666,0)</f>
        <v>0</v>
      </c>
      <c r="BH666" s="204">
        <f>IF(N666="sníž. přenesená",J666,0)</f>
        <v>0</v>
      </c>
      <c r="BI666" s="204">
        <f>IF(N666="nulová",J666,0)</f>
        <v>0</v>
      </c>
      <c r="BJ666" s="24" t="s">
        <v>24</v>
      </c>
      <c r="BK666" s="204">
        <f>ROUND(I666*H666,2)</f>
        <v>0</v>
      </c>
      <c r="BL666" s="24" t="s">
        <v>285</v>
      </c>
      <c r="BM666" s="24" t="s">
        <v>1902</v>
      </c>
    </row>
    <row r="667" spans="2:65" s="1" customFormat="1" ht="22.5" customHeight="1">
      <c r="B667" s="41"/>
      <c r="C667" s="257" t="s">
        <v>1266</v>
      </c>
      <c r="D667" s="257" t="s">
        <v>293</v>
      </c>
      <c r="E667" s="258" t="s">
        <v>1263</v>
      </c>
      <c r="F667" s="259" t="s">
        <v>1264</v>
      </c>
      <c r="G667" s="260" t="s">
        <v>1189</v>
      </c>
      <c r="H667" s="261">
        <v>2</v>
      </c>
      <c r="I667" s="262"/>
      <c r="J667" s="263">
        <f>ROUND(I667*H667,2)</f>
        <v>0</v>
      </c>
      <c r="K667" s="259" t="s">
        <v>22</v>
      </c>
      <c r="L667" s="264"/>
      <c r="M667" s="265" t="s">
        <v>22</v>
      </c>
      <c r="N667" s="266" t="s">
        <v>49</v>
      </c>
      <c r="O667" s="42"/>
      <c r="P667" s="202">
        <f>O667*H667</f>
        <v>0</v>
      </c>
      <c r="Q667" s="202">
        <v>0</v>
      </c>
      <c r="R667" s="202">
        <f>Q667*H667</f>
        <v>0</v>
      </c>
      <c r="S667" s="202">
        <v>0</v>
      </c>
      <c r="T667" s="203">
        <f>S667*H667</f>
        <v>0</v>
      </c>
      <c r="AR667" s="24" t="s">
        <v>382</v>
      </c>
      <c r="AT667" s="24" t="s">
        <v>293</v>
      </c>
      <c r="AU667" s="24" t="s">
        <v>87</v>
      </c>
      <c r="AY667" s="24" t="s">
        <v>152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24" t="s">
        <v>24</v>
      </c>
      <c r="BK667" s="204">
        <f>ROUND(I667*H667,2)</f>
        <v>0</v>
      </c>
      <c r="BL667" s="24" t="s">
        <v>285</v>
      </c>
      <c r="BM667" s="24" t="s">
        <v>1903</v>
      </c>
    </row>
    <row r="668" spans="2:65" s="1" customFormat="1" ht="22.5" customHeight="1">
      <c r="B668" s="41"/>
      <c r="C668" s="193" t="s">
        <v>1270</v>
      </c>
      <c r="D668" s="193" t="s">
        <v>154</v>
      </c>
      <c r="E668" s="194" t="s">
        <v>1904</v>
      </c>
      <c r="F668" s="195" t="s">
        <v>1905</v>
      </c>
      <c r="G668" s="196" t="s">
        <v>1906</v>
      </c>
      <c r="H668" s="197">
        <v>1100</v>
      </c>
      <c r="I668" s="198"/>
      <c r="J668" s="199">
        <f>ROUND(I668*H668,2)</f>
        <v>0</v>
      </c>
      <c r="K668" s="195" t="s">
        <v>158</v>
      </c>
      <c r="L668" s="61"/>
      <c r="M668" s="200" t="s">
        <v>22</v>
      </c>
      <c r="N668" s="201" t="s">
        <v>49</v>
      </c>
      <c r="O668" s="42"/>
      <c r="P668" s="202">
        <f>O668*H668</f>
        <v>0</v>
      </c>
      <c r="Q668" s="202">
        <v>5.0000000000000002E-5</v>
      </c>
      <c r="R668" s="202">
        <f>Q668*H668</f>
        <v>5.5E-2</v>
      </c>
      <c r="S668" s="202">
        <v>0</v>
      </c>
      <c r="T668" s="203">
        <f>S668*H668</f>
        <v>0</v>
      </c>
      <c r="AR668" s="24" t="s">
        <v>285</v>
      </c>
      <c r="AT668" s="24" t="s">
        <v>154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1907</v>
      </c>
    </row>
    <row r="669" spans="2:65" s="1" customFormat="1" ht="22.5" customHeight="1">
      <c r="B669" s="41"/>
      <c r="C669" s="257" t="s">
        <v>1276</v>
      </c>
      <c r="D669" s="257" t="s">
        <v>293</v>
      </c>
      <c r="E669" s="258" t="s">
        <v>1908</v>
      </c>
      <c r="F669" s="259" t="s">
        <v>1909</v>
      </c>
      <c r="G669" s="260" t="s">
        <v>1906</v>
      </c>
      <c r="H669" s="261">
        <v>1100</v>
      </c>
      <c r="I669" s="262"/>
      <c r="J669" s="263">
        <f>ROUND(I669*H669,2)</f>
        <v>0</v>
      </c>
      <c r="K669" s="259" t="s">
        <v>22</v>
      </c>
      <c r="L669" s="264"/>
      <c r="M669" s="265" t="s">
        <v>22</v>
      </c>
      <c r="N669" s="266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382</v>
      </c>
      <c r="AT669" s="24" t="s">
        <v>293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1910</v>
      </c>
    </row>
    <row r="670" spans="2:65" s="1" customFormat="1" ht="22.5" customHeight="1">
      <c r="B670" s="41"/>
      <c r="C670" s="193" t="s">
        <v>1304</v>
      </c>
      <c r="D670" s="193" t="s">
        <v>154</v>
      </c>
      <c r="E670" s="194" t="s">
        <v>1271</v>
      </c>
      <c r="F670" s="195" t="s">
        <v>1272</v>
      </c>
      <c r="G670" s="196" t="s">
        <v>226</v>
      </c>
      <c r="H670" s="197">
        <v>27.937000000000001</v>
      </c>
      <c r="I670" s="198"/>
      <c r="J670" s="199">
        <f>ROUND(I670*H670,2)</f>
        <v>0</v>
      </c>
      <c r="K670" s="195" t="s">
        <v>158</v>
      </c>
      <c r="L670" s="61"/>
      <c r="M670" s="200" t="s">
        <v>22</v>
      </c>
      <c r="N670" s="201" t="s">
        <v>49</v>
      </c>
      <c r="O670" s="42"/>
      <c r="P670" s="202">
        <f>O670*H670</f>
        <v>0</v>
      </c>
      <c r="Q670" s="202">
        <v>0</v>
      </c>
      <c r="R670" s="202">
        <f>Q670*H670</f>
        <v>0</v>
      </c>
      <c r="S670" s="202">
        <v>0</v>
      </c>
      <c r="T670" s="203">
        <f>S670*H670</f>
        <v>0</v>
      </c>
      <c r="AR670" s="24" t="s">
        <v>285</v>
      </c>
      <c r="AT670" s="24" t="s">
        <v>154</v>
      </c>
      <c r="AU670" s="24" t="s">
        <v>87</v>
      </c>
      <c r="AY670" s="24" t="s">
        <v>152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24" t="s">
        <v>24</v>
      </c>
      <c r="BK670" s="204">
        <f>ROUND(I670*H670,2)</f>
        <v>0</v>
      </c>
      <c r="BL670" s="24" t="s">
        <v>285</v>
      </c>
      <c r="BM670" s="24" t="s">
        <v>1911</v>
      </c>
    </row>
    <row r="671" spans="2:65" s="10" customFormat="1" ht="29.85" customHeight="1">
      <c r="B671" s="176"/>
      <c r="C671" s="177"/>
      <c r="D671" s="190" t="s">
        <v>77</v>
      </c>
      <c r="E671" s="191" t="s">
        <v>1912</v>
      </c>
      <c r="F671" s="191" t="s">
        <v>1913</v>
      </c>
      <c r="G671" s="177"/>
      <c r="H671" s="177"/>
      <c r="I671" s="180"/>
      <c r="J671" s="192">
        <f>BK671</f>
        <v>0</v>
      </c>
      <c r="K671" s="177"/>
      <c r="L671" s="182"/>
      <c r="M671" s="183"/>
      <c r="N671" s="184"/>
      <c r="O671" s="184"/>
      <c r="P671" s="185">
        <f>SUM(P672:P685)</f>
        <v>0</v>
      </c>
      <c r="Q671" s="184"/>
      <c r="R671" s="185">
        <f>SUM(R672:R685)</f>
        <v>0.26042059999999995</v>
      </c>
      <c r="S671" s="184"/>
      <c r="T671" s="186">
        <f>SUM(T672:T685)</f>
        <v>0</v>
      </c>
      <c r="AR671" s="187" t="s">
        <v>87</v>
      </c>
      <c r="AT671" s="188" t="s">
        <v>77</v>
      </c>
      <c r="AU671" s="188" t="s">
        <v>24</v>
      </c>
      <c r="AY671" s="187" t="s">
        <v>152</v>
      </c>
      <c r="BK671" s="189">
        <f>SUM(BK672:BK685)</f>
        <v>0</v>
      </c>
    </row>
    <row r="672" spans="2:65" s="1" customFormat="1" ht="22.5" customHeight="1">
      <c r="B672" s="41"/>
      <c r="C672" s="193" t="s">
        <v>1310</v>
      </c>
      <c r="D672" s="193" t="s">
        <v>154</v>
      </c>
      <c r="E672" s="194" t="s">
        <v>1914</v>
      </c>
      <c r="F672" s="195" t="s">
        <v>1915</v>
      </c>
      <c r="G672" s="196" t="s">
        <v>219</v>
      </c>
      <c r="H672" s="197">
        <v>7.4</v>
      </c>
      <c r="I672" s="198"/>
      <c r="J672" s="199">
        <f>ROUND(I672*H672,2)</f>
        <v>0</v>
      </c>
      <c r="K672" s="195" t="s">
        <v>158</v>
      </c>
      <c r="L672" s="61"/>
      <c r="M672" s="200" t="s">
        <v>22</v>
      </c>
      <c r="N672" s="201" t="s">
        <v>49</v>
      </c>
      <c r="O672" s="42"/>
      <c r="P672" s="202">
        <f>O672*H672</f>
        <v>0</v>
      </c>
      <c r="Q672" s="202">
        <v>1.0300000000000001E-3</v>
      </c>
      <c r="R672" s="202">
        <f>Q672*H672</f>
        <v>7.6220000000000012E-3</v>
      </c>
      <c r="S672" s="202">
        <v>0</v>
      </c>
      <c r="T672" s="203">
        <f>S672*H672</f>
        <v>0</v>
      </c>
      <c r="AR672" s="24" t="s">
        <v>285</v>
      </c>
      <c r="AT672" s="24" t="s">
        <v>154</v>
      </c>
      <c r="AU672" s="24" t="s">
        <v>87</v>
      </c>
      <c r="AY672" s="24" t="s">
        <v>152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24" t="s">
        <v>24</v>
      </c>
      <c r="BK672" s="204">
        <f>ROUND(I672*H672,2)</f>
        <v>0</v>
      </c>
      <c r="BL672" s="24" t="s">
        <v>285</v>
      </c>
      <c r="BM672" s="24" t="s">
        <v>1916</v>
      </c>
    </row>
    <row r="673" spans="2:65" s="1" customFormat="1" ht="22.5" customHeight="1">
      <c r="B673" s="41"/>
      <c r="C673" s="193" t="s">
        <v>1320</v>
      </c>
      <c r="D673" s="193" t="s">
        <v>154</v>
      </c>
      <c r="E673" s="194" t="s">
        <v>1917</v>
      </c>
      <c r="F673" s="195" t="s">
        <v>1918</v>
      </c>
      <c r="G673" s="196" t="s">
        <v>157</v>
      </c>
      <c r="H673" s="197">
        <v>7.2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3.5000000000000001E-3</v>
      </c>
      <c r="R673" s="202">
        <f>Q673*H673</f>
        <v>2.52E-2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1919</v>
      </c>
    </row>
    <row r="674" spans="2:65" s="12" customFormat="1">
      <c r="B674" s="217"/>
      <c r="C674" s="218"/>
      <c r="D674" s="230" t="s">
        <v>161</v>
      </c>
      <c r="E674" s="240" t="s">
        <v>22</v>
      </c>
      <c r="F674" s="241" t="s">
        <v>1920</v>
      </c>
      <c r="G674" s="218"/>
      <c r="H674" s="242">
        <v>7.2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161</v>
      </c>
      <c r="AU674" s="227" t="s">
        <v>87</v>
      </c>
      <c r="AV674" s="12" t="s">
        <v>87</v>
      </c>
      <c r="AW674" s="12" t="s">
        <v>42</v>
      </c>
      <c r="AX674" s="12" t="s">
        <v>24</v>
      </c>
      <c r="AY674" s="227" t="s">
        <v>152</v>
      </c>
    </row>
    <row r="675" spans="2:65" s="1" customFormat="1" ht="22.5" customHeight="1">
      <c r="B675" s="41"/>
      <c r="C675" s="257" t="s">
        <v>1325</v>
      </c>
      <c r="D675" s="257" t="s">
        <v>293</v>
      </c>
      <c r="E675" s="258" t="s">
        <v>1921</v>
      </c>
      <c r="F675" s="259" t="s">
        <v>1922</v>
      </c>
      <c r="G675" s="260" t="s">
        <v>157</v>
      </c>
      <c r="H675" s="261">
        <v>9.548</v>
      </c>
      <c r="I675" s="262"/>
      <c r="J675" s="263">
        <f>ROUND(I675*H675,2)</f>
        <v>0</v>
      </c>
      <c r="K675" s="259" t="s">
        <v>158</v>
      </c>
      <c r="L675" s="264"/>
      <c r="M675" s="265" t="s">
        <v>22</v>
      </c>
      <c r="N675" s="266" t="s">
        <v>49</v>
      </c>
      <c r="O675" s="42"/>
      <c r="P675" s="202">
        <f>O675*H675</f>
        <v>0</v>
      </c>
      <c r="Q675" s="202">
        <v>1.9199999999999998E-2</v>
      </c>
      <c r="R675" s="202">
        <f>Q675*H675</f>
        <v>0.18332159999999997</v>
      </c>
      <c r="S675" s="202">
        <v>0</v>
      </c>
      <c r="T675" s="203">
        <f>S675*H675</f>
        <v>0</v>
      </c>
      <c r="AR675" s="24" t="s">
        <v>382</v>
      </c>
      <c r="AT675" s="24" t="s">
        <v>293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1923</v>
      </c>
    </row>
    <row r="676" spans="2:65" s="12" customFormat="1">
      <c r="B676" s="217"/>
      <c r="C676" s="218"/>
      <c r="D676" s="207" t="s">
        <v>161</v>
      </c>
      <c r="E676" s="219" t="s">
        <v>22</v>
      </c>
      <c r="F676" s="220" t="s">
        <v>1395</v>
      </c>
      <c r="G676" s="218"/>
      <c r="H676" s="221">
        <v>7.2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161</v>
      </c>
      <c r="AU676" s="227" t="s">
        <v>87</v>
      </c>
      <c r="AV676" s="12" t="s">
        <v>87</v>
      </c>
      <c r="AW676" s="12" t="s">
        <v>42</v>
      </c>
      <c r="AX676" s="12" t="s">
        <v>78</v>
      </c>
      <c r="AY676" s="227" t="s">
        <v>152</v>
      </c>
    </row>
    <row r="677" spans="2:65" s="12" customFormat="1">
      <c r="B677" s="217"/>
      <c r="C677" s="218"/>
      <c r="D677" s="207" t="s">
        <v>161</v>
      </c>
      <c r="E677" s="219" t="s">
        <v>22</v>
      </c>
      <c r="F677" s="220" t="s">
        <v>1924</v>
      </c>
      <c r="G677" s="218"/>
      <c r="H677" s="221">
        <v>1.48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161</v>
      </c>
      <c r="AU677" s="227" t="s">
        <v>87</v>
      </c>
      <c r="AV677" s="12" t="s">
        <v>87</v>
      </c>
      <c r="AW677" s="12" t="s">
        <v>42</v>
      </c>
      <c r="AX677" s="12" t="s">
        <v>78</v>
      </c>
      <c r="AY677" s="227" t="s">
        <v>152</v>
      </c>
    </row>
    <row r="678" spans="2:65" s="13" customFormat="1">
      <c r="B678" s="228"/>
      <c r="C678" s="229"/>
      <c r="D678" s="207" t="s">
        <v>161</v>
      </c>
      <c r="E678" s="254" t="s">
        <v>22</v>
      </c>
      <c r="F678" s="255" t="s">
        <v>171</v>
      </c>
      <c r="G678" s="229"/>
      <c r="H678" s="256">
        <v>8.68</v>
      </c>
      <c r="I678" s="234"/>
      <c r="J678" s="229"/>
      <c r="K678" s="229"/>
      <c r="L678" s="235"/>
      <c r="M678" s="236"/>
      <c r="N678" s="237"/>
      <c r="O678" s="237"/>
      <c r="P678" s="237"/>
      <c r="Q678" s="237"/>
      <c r="R678" s="237"/>
      <c r="S678" s="237"/>
      <c r="T678" s="238"/>
      <c r="AT678" s="239" t="s">
        <v>161</v>
      </c>
      <c r="AU678" s="239" t="s">
        <v>87</v>
      </c>
      <c r="AV678" s="13" t="s">
        <v>159</v>
      </c>
      <c r="AW678" s="13" t="s">
        <v>42</v>
      </c>
      <c r="AX678" s="13" t="s">
        <v>24</v>
      </c>
      <c r="AY678" s="239" t="s">
        <v>152</v>
      </c>
    </row>
    <row r="679" spans="2:65" s="12" customFormat="1">
      <c r="B679" s="217"/>
      <c r="C679" s="218"/>
      <c r="D679" s="230" t="s">
        <v>161</v>
      </c>
      <c r="E679" s="218"/>
      <c r="F679" s="241" t="s">
        <v>1925</v>
      </c>
      <c r="G679" s="218"/>
      <c r="H679" s="242">
        <v>9.548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161</v>
      </c>
      <c r="AU679" s="227" t="s">
        <v>87</v>
      </c>
      <c r="AV679" s="12" t="s">
        <v>87</v>
      </c>
      <c r="AW679" s="12" t="s">
        <v>6</v>
      </c>
      <c r="AX679" s="12" t="s">
        <v>24</v>
      </c>
      <c r="AY679" s="227" t="s">
        <v>152</v>
      </c>
    </row>
    <row r="680" spans="2:65" s="1" customFormat="1" ht="22.5" customHeight="1">
      <c r="B680" s="41"/>
      <c r="C680" s="193" t="s">
        <v>1332</v>
      </c>
      <c r="D680" s="193" t="s">
        <v>154</v>
      </c>
      <c r="E680" s="194" t="s">
        <v>1926</v>
      </c>
      <c r="F680" s="195" t="s">
        <v>1927</v>
      </c>
      <c r="G680" s="196" t="s">
        <v>219</v>
      </c>
      <c r="H680" s="197">
        <v>14.1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3.4000000000000002E-4</v>
      </c>
      <c r="R680" s="202">
        <f>Q680*H680</f>
        <v>4.7940000000000005E-3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87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1928</v>
      </c>
    </row>
    <row r="681" spans="2:65" s="1" customFormat="1" ht="31.5" customHeight="1">
      <c r="B681" s="41"/>
      <c r="C681" s="193" t="s">
        <v>1338</v>
      </c>
      <c r="D681" s="193" t="s">
        <v>154</v>
      </c>
      <c r="E681" s="194" t="s">
        <v>1929</v>
      </c>
      <c r="F681" s="195" t="s">
        <v>1930</v>
      </c>
      <c r="G681" s="196" t="s">
        <v>157</v>
      </c>
      <c r="H681" s="197">
        <v>7.2</v>
      </c>
      <c r="I681" s="198"/>
      <c r="J681" s="199">
        <f>ROUND(I681*H681,2)</f>
        <v>0</v>
      </c>
      <c r="K681" s="195" t="s">
        <v>158</v>
      </c>
      <c r="L681" s="61"/>
      <c r="M681" s="200" t="s">
        <v>22</v>
      </c>
      <c r="N681" s="201" t="s">
        <v>49</v>
      </c>
      <c r="O681" s="42"/>
      <c r="P681" s="202">
        <f>O681*H681</f>
        <v>0</v>
      </c>
      <c r="Q681" s="202">
        <v>5.3499999999999997E-3</v>
      </c>
      <c r="R681" s="202">
        <f>Q681*H681</f>
        <v>3.8519999999999999E-2</v>
      </c>
      <c r="S681" s="202">
        <v>0</v>
      </c>
      <c r="T681" s="203">
        <f>S681*H681</f>
        <v>0</v>
      </c>
      <c r="AR681" s="24" t="s">
        <v>159</v>
      </c>
      <c r="AT681" s="24" t="s">
        <v>154</v>
      </c>
      <c r="AU681" s="24" t="s">
        <v>87</v>
      </c>
      <c r="AY681" s="24" t="s">
        <v>152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24" t="s">
        <v>24</v>
      </c>
      <c r="BK681" s="204">
        <f>ROUND(I681*H681,2)</f>
        <v>0</v>
      </c>
      <c r="BL681" s="24" t="s">
        <v>159</v>
      </c>
      <c r="BM681" s="24" t="s">
        <v>1931</v>
      </c>
    </row>
    <row r="682" spans="2:65" s="1" customFormat="1" ht="22.5" customHeight="1">
      <c r="B682" s="41"/>
      <c r="C682" s="193" t="s">
        <v>1932</v>
      </c>
      <c r="D682" s="193" t="s">
        <v>154</v>
      </c>
      <c r="E682" s="194" t="s">
        <v>1933</v>
      </c>
      <c r="F682" s="195" t="s">
        <v>1934</v>
      </c>
      <c r="G682" s="196" t="s">
        <v>219</v>
      </c>
      <c r="H682" s="197">
        <v>10.7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0</v>
      </c>
      <c r="T682" s="203">
        <f>S682*H682</f>
        <v>0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1935</v>
      </c>
    </row>
    <row r="683" spans="2:65" s="12" customFormat="1">
      <c r="B683" s="217"/>
      <c r="C683" s="218"/>
      <c r="D683" s="230" t="s">
        <v>161</v>
      </c>
      <c r="E683" s="240" t="s">
        <v>22</v>
      </c>
      <c r="F683" s="241" t="s">
        <v>1860</v>
      </c>
      <c r="G683" s="218"/>
      <c r="H683" s="242">
        <v>10.7</v>
      </c>
      <c r="I683" s="222"/>
      <c r="J683" s="218"/>
      <c r="K683" s="218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161</v>
      </c>
      <c r="AU683" s="227" t="s">
        <v>87</v>
      </c>
      <c r="AV683" s="12" t="s">
        <v>87</v>
      </c>
      <c r="AW683" s="12" t="s">
        <v>42</v>
      </c>
      <c r="AX683" s="12" t="s">
        <v>24</v>
      </c>
      <c r="AY683" s="227" t="s">
        <v>152</v>
      </c>
    </row>
    <row r="684" spans="2:65" s="1" customFormat="1" ht="22.5" customHeight="1">
      <c r="B684" s="41"/>
      <c r="C684" s="257" t="s">
        <v>1936</v>
      </c>
      <c r="D684" s="257" t="s">
        <v>293</v>
      </c>
      <c r="E684" s="258" t="s">
        <v>1937</v>
      </c>
      <c r="F684" s="259" t="s">
        <v>1938</v>
      </c>
      <c r="G684" s="260" t="s">
        <v>219</v>
      </c>
      <c r="H684" s="261">
        <v>10.7</v>
      </c>
      <c r="I684" s="262"/>
      <c r="J684" s="263">
        <f>ROUND(I684*H684,2)</f>
        <v>0</v>
      </c>
      <c r="K684" s="259" t="s">
        <v>22</v>
      </c>
      <c r="L684" s="264"/>
      <c r="M684" s="265" t="s">
        <v>22</v>
      </c>
      <c r="N684" s="266" t="s">
        <v>49</v>
      </c>
      <c r="O684" s="42"/>
      <c r="P684" s="202">
        <f>O684*H684</f>
        <v>0</v>
      </c>
      <c r="Q684" s="202">
        <v>9.0000000000000006E-5</v>
      </c>
      <c r="R684" s="202">
        <f>Q684*H684</f>
        <v>9.6299999999999999E-4</v>
      </c>
      <c r="S684" s="202">
        <v>0</v>
      </c>
      <c r="T684" s="203">
        <f>S684*H684</f>
        <v>0</v>
      </c>
      <c r="AR684" s="24" t="s">
        <v>382</v>
      </c>
      <c r="AT684" s="24" t="s">
        <v>293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1939</v>
      </c>
    </row>
    <row r="685" spans="2:65" s="1" customFormat="1" ht="22.5" customHeight="1">
      <c r="B685" s="41"/>
      <c r="C685" s="193" t="s">
        <v>1940</v>
      </c>
      <c r="D685" s="193" t="s">
        <v>154</v>
      </c>
      <c r="E685" s="194" t="s">
        <v>1941</v>
      </c>
      <c r="F685" s="195" t="s">
        <v>1942</v>
      </c>
      <c r="G685" s="196" t="s">
        <v>226</v>
      </c>
      <c r="H685" s="197">
        <v>0.222</v>
      </c>
      <c r="I685" s="198"/>
      <c r="J685" s="199">
        <f>ROUND(I685*H685,2)</f>
        <v>0</v>
      </c>
      <c r="K685" s="195" t="s">
        <v>158</v>
      </c>
      <c r="L685" s="61"/>
      <c r="M685" s="200" t="s">
        <v>22</v>
      </c>
      <c r="N685" s="201" t="s">
        <v>49</v>
      </c>
      <c r="O685" s="42"/>
      <c r="P685" s="202">
        <f>O685*H685</f>
        <v>0</v>
      </c>
      <c r="Q685" s="202">
        <v>0</v>
      </c>
      <c r="R685" s="202">
        <f>Q685*H685</f>
        <v>0</v>
      </c>
      <c r="S685" s="202">
        <v>0</v>
      </c>
      <c r="T685" s="203">
        <f>S685*H685</f>
        <v>0</v>
      </c>
      <c r="AR685" s="24" t="s">
        <v>285</v>
      </c>
      <c r="AT685" s="24" t="s">
        <v>154</v>
      </c>
      <c r="AU685" s="24" t="s">
        <v>87</v>
      </c>
      <c r="AY685" s="24" t="s">
        <v>152</v>
      </c>
      <c r="BE685" s="204">
        <f>IF(N685="základní",J685,0)</f>
        <v>0</v>
      </c>
      <c r="BF685" s="204">
        <f>IF(N685="snížená",J685,0)</f>
        <v>0</v>
      </c>
      <c r="BG685" s="204">
        <f>IF(N685="zákl. přenesená",J685,0)</f>
        <v>0</v>
      </c>
      <c r="BH685" s="204">
        <f>IF(N685="sníž. přenesená",J685,0)</f>
        <v>0</v>
      </c>
      <c r="BI685" s="204">
        <f>IF(N685="nulová",J685,0)</f>
        <v>0</v>
      </c>
      <c r="BJ685" s="24" t="s">
        <v>24</v>
      </c>
      <c r="BK685" s="204">
        <f>ROUND(I685*H685,2)</f>
        <v>0</v>
      </c>
      <c r="BL685" s="24" t="s">
        <v>285</v>
      </c>
      <c r="BM685" s="24" t="s">
        <v>1943</v>
      </c>
    </row>
    <row r="686" spans="2:65" s="10" customFormat="1" ht="29.85" customHeight="1">
      <c r="B686" s="176"/>
      <c r="C686" s="177"/>
      <c r="D686" s="190" t="s">
        <v>77</v>
      </c>
      <c r="E686" s="191" t="s">
        <v>1944</v>
      </c>
      <c r="F686" s="191" t="s">
        <v>1945</v>
      </c>
      <c r="G686" s="177"/>
      <c r="H686" s="177"/>
      <c r="I686" s="180"/>
      <c r="J686" s="192">
        <f>BK686</f>
        <v>0</v>
      </c>
      <c r="K686" s="177"/>
      <c r="L686" s="182"/>
      <c r="M686" s="183"/>
      <c r="N686" s="184"/>
      <c r="O686" s="184"/>
      <c r="P686" s="185">
        <f>SUM(P687:P693)</f>
        <v>0</v>
      </c>
      <c r="Q686" s="184"/>
      <c r="R686" s="185">
        <f>SUM(R687:R693)</f>
        <v>9.5589999999999994E-2</v>
      </c>
      <c r="S686" s="184"/>
      <c r="T686" s="186">
        <f>SUM(T687:T693)</f>
        <v>0</v>
      </c>
      <c r="AR686" s="187" t="s">
        <v>87</v>
      </c>
      <c r="AT686" s="188" t="s">
        <v>77</v>
      </c>
      <c r="AU686" s="188" t="s">
        <v>24</v>
      </c>
      <c r="AY686" s="187" t="s">
        <v>152</v>
      </c>
      <c r="BK686" s="189">
        <f>SUM(BK687:BK693)</f>
        <v>0</v>
      </c>
    </row>
    <row r="687" spans="2:65" s="1" customFormat="1" ht="31.5" customHeight="1">
      <c r="B687" s="41"/>
      <c r="C687" s="193" t="s">
        <v>1946</v>
      </c>
      <c r="D687" s="193" t="s">
        <v>154</v>
      </c>
      <c r="E687" s="194" t="s">
        <v>1947</v>
      </c>
      <c r="F687" s="195" t="s">
        <v>1948</v>
      </c>
      <c r="G687" s="196" t="s">
        <v>157</v>
      </c>
      <c r="H687" s="197">
        <v>6.7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3.2000000000000002E-3</v>
      </c>
      <c r="R687" s="202">
        <f>Q687*H687</f>
        <v>2.1440000000000001E-2</v>
      </c>
      <c r="S687" s="202">
        <v>0</v>
      </c>
      <c r="T687" s="203">
        <f>S687*H687</f>
        <v>0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1949</v>
      </c>
    </row>
    <row r="688" spans="2:65" s="11" customFormat="1">
      <c r="B688" s="205"/>
      <c r="C688" s="206"/>
      <c r="D688" s="207" t="s">
        <v>161</v>
      </c>
      <c r="E688" s="208" t="s">
        <v>22</v>
      </c>
      <c r="F688" s="209" t="s">
        <v>1950</v>
      </c>
      <c r="G688" s="206"/>
      <c r="H688" s="210" t="s">
        <v>22</v>
      </c>
      <c r="I688" s="211"/>
      <c r="J688" s="206"/>
      <c r="K688" s="206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161</v>
      </c>
      <c r="AU688" s="216" t="s">
        <v>87</v>
      </c>
      <c r="AV688" s="11" t="s">
        <v>24</v>
      </c>
      <c r="AW688" s="11" t="s">
        <v>42</v>
      </c>
      <c r="AX688" s="11" t="s">
        <v>78</v>
      </c>
      <c r="AY688" s="216" t="s">
        <v>152</v>
      </c>
    </row>
    <row r="689" spans="2:65" s="12" customFormat="1">
      <c r="B689" s="217"/>
      <c r="C689" s="218"/>
      <c r="D689" s="230" t="s">
        <v>161</v>
      </c>
      <c r="E689" s="240" t="s">
        <v>22</v>
      </c>
      <c r="F689" s="241" t="s">
        <v>1586</v>
      </c>
      <c r="G689" s="218"/>
      <c r="H689" s="242">
        <v>6.7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161</v>
      </c>
      <c r="AU689" s="227" t="s">
        <v>87</v>
      </c>
      <c r="AV689" s="12" t="s">
        <v>87</v>
      </c>
      <c r="AW689" s="12" t="s">
        <v>42</v>
      </c>
      <c r="AX689" s="12" t="s">
        <v>24</v>
      </c>
      <c r="AY689" s="227" t="s">
        <v>152</v>
      </c>
    </row>
    <row r="690" spans="2:65" s="1" customFormat="1" ht="22.5" customHeight="1">
      <c r="B690" s="41"/>
      <c r="C690" s="257" t="s">
        <v>1951</v>
      </c>
      <c r="D690" s="257" t="s">
        <v>293</v>
      </c>
      <c r="E690" s="258" t="s">
        <v>1952</v>
      </c>
      <c r="F690" s="259" t="s">
        <v>1953</v>
      </c>
      <c r="G690" s="260" t="s">
        <v>157</v>
      </c>
      <c r="H690" s="261">
        <v>7.37</v>
      </c>
      <c r="I690" s="262"/>
      <c r="J690" s="263">
        <f>ROUND(I690*H690,2)</f>
        <v>0</v>
      </c>
      <c r="K690" s="259" t="s">
        <v>158</v>
      </c>
      <c r="L690" s="264"/>
      <c r="M690" s="265" t="s">
        <v>22</v>
      </c>
      <c r="N690" s="266" t="s">
        <v>49</v>
      </c>
      <c r="O690" s="42"/>
      <c r="P690" s="202">
        <f>O690*H690</f>
        <v>0</v>
      </c>
      <c r="Q690" s="202">
        <v>9.7999999999999997E-3</v>
      </c>
      <c r="R690" s="202">
        <f>Q690*H690</f>
        <v>7.2225999999999999E-2</v>
      </c>
      <c r="S690" s="202">
        <v>0</v>
      </c>
      <c r="T690" s="203">
        <f>S690*H690</f>
        <v>0</v>
      </c>
      <c r="AR690" s="24" t="s">
        <v>382</v>
      </c>
      <c r="AT690" s="24" t="s">
        <v>293</v>
      </c>
      <c r="AU690" s="24" t="s">
        <v>87</v>
      </c>
      <c r="AY690" s="24" t="s">
        <v>152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4" t="s">
        <v>24</v>
      </c>
      <c r="BK690" s="204">
        <f>ROUND(I690*H690,2)</f>
        <v>0</v>
      </c>
      <c r="BL690" s="24" t="s">
        <v>285</v>
      </c>
      <c r="BM690" s="24" t="s">
        <v>1954</v>
      </c>
    </row>
    <row r="691" spans="2:65" s="12" customFormat="1">
      <c r="B691" s="217"/>
      <c r="C691" s="218"/>
      <c r="D691" s="230" t="s">
        <v>161</v>
      </c>
      <c r="E691" s="218"/>
      <c r="F691" s="241" t="s">
        <v>1955</v>
      </c>
      <c r="G691" s="218"/>
      <c r="H691" s="242">
        <v>7.37</v>
      </c>
      <c r="I691" s="222"/>
      <c r="J691" s="218"/>
      <c r="K691" s="218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161</v>
      </c>
      <c r="AU691" s="227" t="s">
        <v>87</v>
      </c>
      <c r="AV691" s="12" t="s">
        <v>87</v>
      </c>
      <c r="AW691" s="12" t="s">
        <v>6</v>
      </c>
      <c r="AX691" s="12" t="s">
        <v>24</v>
      </c>
      <c r="AY691" s="227" t="s">
        <v>152</v>
      </c>
    </row>
    <row r="692" spans="2:65" s="1" customFormat="1" ht="22.5" customHeight="1">
      <c r="B692" s="41"/>
      <c r="C692" s="193" t="s">
        <v>1956</v>
      </c>
      <c r="D692" s="193" t="s">
        <v>154</v>
      </c>
      <c r="E692" s="194" t="s">
        <v>1957</v>
      </c>
      <c r="F692" s="195" t="s">
        <v>1958</v>
      </c>
      <c r="G692" s="196" t="s">
        <v>219</v>
      </c>
      <c r="H692" s="197">
        <v>7.4</v>
      </c>
      <c r="I692" s="198"/>
      <c r="J692" s="199">
        <f>ROUND(I692*H692,2)</f>
        <v>0</v>
      </c>
      <c r="K692" s="195" t="s">
        <v>158</v>
      </c>
      <c r="L692" s="61"/>
      <c r="M692" s="200" t="s">
        <v>22</v>
      </c>
      <c r="N692" s="201" t="s">
        <v>49</v>
      </c>
      <c r="O692" s="42"/>
      <c r="P692" s="202">
        <f>O692*H692</f>
        <v>0</v>
      </c>
      <c r="Q692" s="202">
        <v>2.5999999999999998E-4</v>
      </c>
      <c r="R692" s="202">
        <f>Q692*H692</f>
        <v>1.9239999999999999E-3</v>
      </c>
      <c r="S692" s="202">
        <v>0</v>
      </c>
      <c r="T692" s="203">
        <f>S692*H692</f>
        <v>0</v>
      </c>
      <c r="AR692" s="24" t="s">
        <v>285</v>
      </c>
      <c r="AT692" s="24" t="s">
        <v>154</v>
      </c>
      <c r="AU692" s="24" t="s">
        <v>87</v>
      </c>
      <c r="AY692" s="24" t="s">
        <v>152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24</v>
      </c>
      <c r="BK692" s="204">
        <f>ROUND(I692*H692,2)</f>
        <v>0</v>
      </c>
      <c r="BL692" s="24" t="s">
        <v>285</v>
      </c>
      <c r="BM692" s="24" t="s">
        <v>1959</v>
      </c>
    </row>
    <row r="693" spans="2:65" s="1" customFormat="1" ht="22.5" customHeight="1">
      <c r="B693" s="41"/>
      <c r="C693" s="193" t="s">
        <v>1960</v>
      </c>
      <c r="D693" s="193" t="s">
        <v>154</v>
      </c>
      <c r="E693" s="194" t="s">
        <v>1961</v>
      </c>
      <c r="F693" s="195" t="s">
        <v>1962</v>
      </c>
      <c r="G693" s="196" t="s">
        <v>226</v>
      </c>
      <c r="H693" s="197">
        <v>9.6000000000000002E-2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1963</v>
      </c>
    </row>
    <row r="694" spans="2:65" s="10" customFormat="1" ht="29.85" customHeight="1">
      <c r="B694" s="176"/>
      <c r="C694" s="177"/>
      <c r="D694" s="190" t="s">
        <v>77</v>
      </c>
      <c r="E694" s="191" t="s">
        <v>1964</v>
      </c>
      <c r="F694" s="191" t="s">
        <v>1965</v>
      </c>
      <c r="G694" s="177"/>
      <c r="H694" s="177"/>
      <c r="I694" s="180"/>
      <c r="J694" s="192">
        <f>BK694</f>
        <v>0</v>
      </c>
      <c r="K694" s="177"/>
      <c r="L694" s="182"/>
      <c r="M694" s="183"/>
      <c r="N694" s="184"/>
      <c r="O694" s="184"/>
      <c r="P694" s="185">
        <f>SUM(P695:P700)</f>
        <v>0</v>
      </c>
      <c r="Q694" s="184"/>
      <c r="R694" s="185">
        <f>SUM(R695:R700)</f>
        <v>1.12424E-2</v>
      </c>
      <c r="S694" s="184"/>
      <c r="T694" s="186">
        <f>SUM(T695:T700)</f>
        <v>0</v>
      </c>
      <c r="AR694" s="187" t="s">
        <v>87</v>
      </c>
      <c r="AT694" s="188" t="s">
        <v>77</v>
      </c>
      <c r="AU694" s="188" t="s">
        <v>24</v>
      </c>
      <c r="AY694" s="187" t="s">
        <v>152</v>
      </c>
      <c r="BK694" s="189">
        <f>SUM(BK695:BK700)</f>
        <v>0</v>
      </c>
    </row>
    <row r="695" spans="2:65" s="1" customFormat="1" ht="22.5" customHeight="1">
      <c r="B695" s="41"/>
      <c r="C695" s="193" t="s">
        <v>1966</v>
      </c>
      <c r="D695" s="193" t="s">
        <v>154</v>
      </c>
      <c r="E695" s="194" t="s">
        <v>1967</v>
      </c>
      <c r="F695" s="195" t="s">
        <v>1968</v>
      </c>
      <c r="G695" s="196" t="s">
        <v>853</v>
      </c>
      <c r="H695" s="197">
        <v>1</v>
      </c>
      <c r="I695" s="198"/>
      <c r="J695" s="199">
        <f>ROUND(I695*H695,2)</f>
        <v>0</v>
      </c>
      <c r="K695" s="195" t="s">
        <v>22</v>
      </c>
      <c r="L695" s="61"/>
      <c r="M695" s="200" t="s">
        <v>22</v>
      </c>
      <c r="N695" s="201" t="s">
        <v>49</v>
      </c>
      <c r="O695" s="42"/>
      <c r="P695" s="202">
        <f>O695*H695</f>
        <v>0</v>
      </c>
      <c r="Q695" s="202">
        <v>2.3000000000000001E-4</v>
      </c>
      <c r="R695" s="202">
        <f>Q695*H695</f>
        <v>2.3000000000000001E-4</v>
      </c>
      <c r="S695" s="202">
        <v>0</v>
      </c>
      <c r="T695" s="203">
        <f>S695*H695</f>
        <v>0</v>
      </c>
      <c r="AR695" s="24" t="s">
        <v>285</v>
      </c>
      <c r="AT695" s="24" t="s">
        <v>154</v>
      </c>
      <c r="AU695" s="24" t="s">
        <v>87</v>
      </c>
      <c r="AY695" s="24" t="s">
        <v>152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24" t="s">
        <v>24</v>
      </c>
      <c r="BK695" s="204">
        <f>ROUND(I695*H695,2)</f>
        <v>0</v>
      </c>
      <c r="BL695" s="24" t="s">
        <v>285</v>
      </c>
      <c r="BM695" s="24" t="s">
        <v>1969</v>
      </c>
    </row>
    <row r="696" spans="2:65" s="1" customFormat="1" ht="22.5" customHeight="1">
      <c r="B696" s="41"/>
      <c r="C696" s="193" t="s">
        <v>1970</v>
      </c>
      <c r="D696" s="193" t="s">
        <v>154</v>
      </c>
      <c r="E696" s="194" t="s">
        <v>1971</v>
      </c>
      <c r="F696" s="195" t="s">
        <v>1972</v>
      </c>
      <c r="G696" s="196" t="s">
        <v>157</v>
      </c>
      <c r="H696" s="197">
        <v>40</v>
      </c>
      <c r="I696" s="198"/>
      <c r="J696" s="199">
        <f>ROUND(I696*H696,2)</f>
        <v>0</v>
      </c>
      <c r="K696" s="195" t="s">
        <v>158</v>
      </c>
      <c r="L696" s="61"/>
      <c r="M696" s="200" t="s">
        <v>22</v>
      </c>
      <c r="N696" s="201" t="s">
        <v>49</v>
      </c>
      <c r="O696" s="42"/>
      <c r="P696" s="202">
        <f>O696*H696</f>
        <v>0</v>
      </c>
      <c r="Q696" s="202">
        <v>6.9999999999999994E-5</v>
      </c>
      <c r="R696" s="202">
        <f>Q696*H696</f>
        <v>2.7999999999999995E-3</v>
      </c>
      <c r="S696" s="202">
        <v>0</v>
      </c>
      <c r="T696" s="203">
        <f>S696*H696</f>
        <v>0</v>
      </c>
      <c r="AR696" s="24" t="s">
        <v>285</v>
      </c>
      <c r="AT696" s="24" t="s">
        <v>154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1973</v>
      </c>
    </row>
    <row r="697" spans="2:65" s="1" customFormat="1" ht="31.5" customHeight="1">
      <c r="B697" s="41"/>
      <c r="C697" s="193" t="s">
        <v>1974</v>
      </c>
      <c r="D697" s="193" t="s">
        <v>154</v>
      </c>
      <c r="E697" s="194" t="s">
        <v>1975</v>
      </c>
      <c r="F697" s="195" t="s">
        <v>1976</v>
      </c>
      <c r="G697" s="196" t="s">
        <v>157</v>
      </c>
      <c r="H697" s="197">
        <v>40</v>
      </c>
      <c r="I697" s="198"/>
      <c r="J697" s="199">
        <f>ROUND(I697*H697,2)</f>
        <v>0</v>
      </c>
      <c r="K697" s="195" t="s">
        <v>158</v>
      </c>
      <c r="L697" s="61"/>
      <c r="M697" s="200" t="s">
        <v>22</v>
      </c>
      <c r="N697" s="201" t="s">
        <v>49</v>
      </c>
      <c r="O697" s="42"/>
      <c r="P697" s="202">
        <f>O697*H697</f>
        <v>0</v>
      </c>
      <c r="Q697" s="202">
        <v>1.7000000000000001E-4</v>
      </c>
      <c r="R697" s="202">
        <f>Q697*H697</f>
        <v>6.8000000000000005E-3</v>
      </c>
      <c r="S697" s="202">
        <v>0</v>
      </c>
      <c r="T697" s="203">
        <f>S697*H697</f>
        <v>0</v>
      </c>
      <c r="AR697" s="24" t="s">
        <v>285</v>
      </c>
      <c r="AT697" s="24" t="s">
        <v>154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1977</v>
      </c>
    </row>
    <row r="698" spans="2:65" s="1" customFormat="1" ht="22.5" customHeight="1">
      <c r="B698" s="41"/>
      <c r="C698" s="193" t="s">
        <v>1978</v>
      </c>
      <c r="D698" s="193" t="s">
        <v>154</v>
      </c>
      <c r="E698" s="194" t="s">
        <v>1979</v>
      </c>
      <c r="F698" s="195" t="s">
        <v>1980</v>
      </c>
      <c r="G698" s="196" t="s">
        <v>157</v>
      </c>
      <c r="H698" s="197">
        <v>11.77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1.2E-4</v>
      </c>
      <c r="R698" s="202">
        <f>Q698*H698</f>
        <v>1.4124000000000001E-3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1981</v>
      </c>
    </row>
    <row r="699" spans="2:65" s="11" customFormat="1">
      <c r="B699" s="205"/>
      <c r="C699" s="206"/>
      <c r="D699" s="207" t="s">
        <v>161</v>
      </c>
      <c r="E699" s="208" t="s">
        <v>22</v>
      </c>
      <c r="F699" s="209" t="s">
        <v>1982</v>
      </c>
      <c r="G699" s="206"/>
      <c r="H699" s="210" t="s">
        <v>22</v>
      </c>
      <c r="I699" s="211"/>
      <c r="J699" s="206"/>
      <c r="K699" s="206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161</v>
      </c>
      <c r="AU699" s="216" t="s">
        <v>87</v>
      </c>
      <c r="AV699" s="11" t="s">
        <v>24</v>
      </c>
      <c r="AW699" s="11" t="s">
        <v>42</v>
      </c>
      <c r="AX699" s="11" t="s">
        <v>78</v>
      </c>
      <c r="AY699" s="216" t="s">
        <v>152</v>
      </c>
    </row>
    <row r="700" spans="2:65" s="12" customFormat="1">
      <c r="B700" s="217"/>
      <c r="C700" s="218"/>
      <c r="D700" s="207" t="s">
        <v>161</v>
      </c>
      <c r="E700" s="219" t="s">
        <v>22</v>
      </c>
      <c r="F700" s="220" t="s">
        <v>1983</v>
      </c>
      <c r="G700" s="218"/>
      <c r="H700" s="221">
        <v>11.77</v>
      </c>
      <c r="I700" s="222"/>
      <c r="J700" s="218"/>
      <c r="K700" s="218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161</v>
      </c>
      <c r="AU700" s="227" t="s">
        <v>87</v>
      </c>
      <c r="AV700" s="12" t="s">
        <v>87</v>
      </c>
      <c r="AW700" s="12" t="s">
        <v>42</v>
      </c>
      <c r="AX700" s="12" t="s">
        <v>24</v>
      </c>
      <c r="AY700" s="227" t="s">
        <v>152</v>
      </c>
    </row>
    <row r="701" spans="2:65" s="10" customFormat="1" ht="29.85" customHeight="1">
      <c r="B701" s="176"/>
      <c r="C701" s="177"/>
      <c r="D701" s="190" t="s">
        <v>77</v>
      </c>
      <c r="E701" s="191" t="s">
        <v>1274</v>
      </c>
      <c r="F701" s="191" t="s">
        <v>1275</v>
      </c>
      <c r="G701" s="177"/>
      <c r="H701" s="177"/>
      <c r="I701" s="180"/>
      <c r="J701" s="192">
        <f>BK701</f>
        <v>0</v>
      </c>
      <c r="K701" s="177"/>
      <c r="L701" s="182"/>
      <c r="M701" s="183"/>
      <c r="N701" s="184"/>
      <c r="O701" s="184"/>
      <c r="P701" s="185">
        <f>SUM(P702:P721)</f>
        <v>0</v>
      </c>
      <c r="Q701" s="184"/>
      <c r="R701" s="185">
        <f>SUM(R702:R721)</f>
        <v>0.43980504000000004</v>
      </c>
      <c r="S701" s="184"/>
      <c r="T701" s="186">
        <f>SUM(T702:T721)</f>
        <v>0.12065448000000001</v>
      </c>
      <c r="AR701" s="187" t="s">
        <v>87</v>
      </c>
      <c r="AT701" s="188" t="s">
        <v>77</v>
      </c>
      <c r="AU701" s="188" t="s">
        <v>24</v>
      </c>
      <c r="AY701" s="187" t="s">
        <v>152</v>
      </c>
      <c r="BK701" s="189">
        <f>SUM(BK702:BK721)</f>
        <v>0</v>
      </c>
    </row>
    <row r="702" spans="2:65" s="1" customFormat="1" ht="22.5" customHeight="1">
      <c r="B702" s="41"/>
      <c r="C702" s="193" t="s">
        <v>1984</v>
      </c>
      <c r="D702" s="193" t="s">
        <v>154</v>
      </c>
      <c r="E702" s="194" t="s">
        <v>1277</v>
      </c>
      <c r="F702" s="195" t="s">
        <v>1278</v>
      </c>
      <c r="G702" s="196" t="s">
        <v>157</v>
      </c>
      <c r="H702" s="197">
        <v>389.20800000000003</v>
      </c>
      <c r="I702" s="198"/>
      <c r="J702" s="199">
        <f>ROUND(I702*H702,2)</f>
        <v>0</v>
      </c>
      <c r="K702" s="195" t="s">
        <v>158</v>
      </c>
      <c r="L702" s="61"/>
      <c r="M702" s="200" t="s">
        <v>22</v>
      </c>
      <c r="N702" s="201" t="s">
        <v>49</v>
      </c>
      <c r="O702" s="42"/>
      <c r="P702" s="202">
        <f>O702*H702</f>
        <v>0</v>
      </c>
      <c r="Q702" s="202">
        <v>1E-3</v>
      </c>
      <c r="R702" s="202">
        <f>Q702*H702</f>
        <v>0.38920800000000005</v>
      </c>
      <c r="S702" s="202">
        <v>3.1E-4</v>
      </c>
      <c r="T702" s="203">
        <f>S702*H702</f>
        <v>0.12065448000000001</v>
      </c>
      <c r="AR702" s="24" t="s">
        <v>285</v>
      </c>
      <c r="AT702" s="24" t="s">
        <v>154</v>
      </c>
      <c r="AU702" s="24" t="s">
        <v>87</v>
      </c>
      <c r="AY702" s="24" t="s">
        <v>152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24" t="s">
        <v>24</v>
      </c>
      <c r="BK702" s="204">
        <f>ROUND(I702*H702,2)</f>
        <v>0</v>
      </c>
      <c r="BL702" s="24" t="s">
        <v>285</v>
      </c>
      <c r="BM702" s="24" t="s">
        <v>1985</v>
      </c>
    </row>
    <row r="703" spans="2:65" s="11" customFormat="1">
      <c r="B703" s="205"/>
      <c r="C703" s="206"/>
      <c r="D703" s="207" t="s">
        <v>161</v>
      </c>
      <c r="E703" s="208" t="s">
        <v>22</v>
      </c>
      <c r="F703" s="209" t="s">
        <v>1986</v>
      </c>
      <c r="G703" s="206"/>
      <c r="H703" s="210" t="s">
        <v>22</v>
      </c>
      <c r="I703" s="211"/>
      <c r="J703" s="206"/>
      <c r="K703" s="206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161</v>
      </c>
      <c r="AU703" s="216" t="s">
        <v>87</v>
      </c>
      <c r="AV703" s="11" t="s">
        <v>24</v>
      </c>
      <c r="AW703" s="11" t="s">
        <v>42</v>
      </c>
      <c r="AX703" s="11" t="s">
        <v>78</v>
      </c>
      <c r="AY703" s="216" t="s">
        <v>152</v>
      </c>
    </row>
    <row r="704" spans="2:65" s="12" customFormat="1">
      <c r="B704" s="217"/>
      <c r="C704" s="218"/>
      <c r="D704" s="207" t="s">
        <v>161</v>
      </c>
      <c r="E704" s="219" t="s">
        <v>22</v>
      </c>
      <c r="F704" s="220" t="s">
        <v>1987</v>
      </c>
      <c r="G704" s="218"/>
      <c r="H704" s="221">
        <v>67.8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161</v>
      </c>
      <c r="AU704" s="227" t="s">
        <v>87</v>
      </c>
      <c r="AV704" s="12" t="s">
        <v>87</v>
      </c>
      <c r="AW704" s="12" t="s">
        <v>42</v>
      </c>
      <c r="AX704" s="12" t="s">
        <v>78</v>
      </c>
      <c r="AY704" s="227" t="s">
        <v>152</v>
      </c>
    </row>
    <row r="705" spans="2:51" s="12" customFormat="1">
      <c r="B705" s="217"/>
      <c r="C705" s="218"/>
      <c r="D705" s="207" t="s">
        <v>161</v>
      </c>
      <c r="E705" s="219" t="s">
        <v>22</v>
      </c>
      <c r="F705" s="220" t="s">
        <v>1988</v>
      </c>
      <c r="G705" s="218"/>
      <c r="H705" s="221">
        <v>-1.35</v>
      </c>
      <c r="I705" s="222"/>
      <c r="J705" s="218"/>
      <c r="K705" s="218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161</v>
      </c>
      <c r="AU705" s="227" t="s">
        <v>87</v>
      </c>
      <c r="AV705" s="12" t="s">
        <v>87</v>
      </c>
      <c r="AW705" s="12" t="s">
        <v>42</v>
      </c>
      <c r="AX705" s="12" t="s">
        <v>78</v>
      </c>
      <c r="AY705" s="227" t="s">
        <v>152</v>
      </c>
    </row>
    <row r="706" spans="2:51" s="12" customFormat="1">
      <c r="B706" s="217"/>
      <c r="C706" s="218"/>
      <c r="D706" s="207" t="s">
        <v>161</v>
      </c>
      <c r="E706" s="219" t="s">
        <v>22</v>
      </c>
      <c r="F706" s="220" t="s">
        <v>1989</v>
      </c>
      <c r="G706" s="218"/>
      <c r="H706" s="221">
        <v>-0.45</v>
      </c>
      <c r="I706" s="222"/>
      <c r="J706" s="218"/>
      <c r="K706" s="218"/>
      <c r="L706" s="223"/>
      <c r="M706" s="224"/>
      <c r="N706" s="225"/>
      <c r="O706" s="225"/>
      <c r="P706" s="225"/>
      <c r="Q706" s="225"/>
      <c r="R706" s="225"/>
      <c r="S706" s="225"/>
      <c r="T706" s="226"/>
      <c r="AT706" s="227" t="s">
        <v>161</v>
      </c>
      <c r="AU706" s="227" t="s">
        <v>87</v>
      </c>
      <c r="AV706" s="12" t="s">
        <v>87</v>
      </c>
      <c r="AW706" s="12" t="s">
        <v>42</v>
      </c>
      <c r="AX706" s="12" t="s">
        <v>78</v>
      </c>
      <c r="AY706" s="227" t="s">
        <v>152</v>
      </c>
    </row>
    <row r="707" spans="2:51" s="12" customFormat="1">
      <c r="B707" s="217"/>
      <c r="C707" s="218"/>
      <c r="D707" s="207" t="s">
        <v>161</v>
      </c>
      <c r="E707" s="219" t="s">
        <v>22</v>
      </c>
      <c r="F707" s="220" t="s">
        <v>1990</v>
      </c>
      <c r="G707" s="218"/>
      <c r="H707" s="221">
        <v>73.77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161</v>
      </c>
      <c r="AU707" s="227" t="s">
        <v>87</v>
      </c>
      <c r="AV707" s="12" t="s">
        <v>87</v>
      </c>
      <c r="AW707" s="12" t="s">
        <v>42</v>
      </c>
      <c r="AX707" s="12" t="s">
        <v>78</v>
      </c>
      <c r="AY707" s="227" t="s">
        <v>152</v>
      </c>
    </row>
    <row r="708" spans="2:51" s="12" customFormat="1">
      <c r="B708" s="217"/>
      <c r="C708" s="218"/>
      <c r="D708" s="207" t="s">
        <v>161</v>
      </c>
      <c r="E708" s="219" t="s">
        <v>22</v>
      </c>
      <c r="F708" s="220" t="s">
        <v>1991</v>
      </c>
      <c r="G708" s="218"/>
      <c r="H708" s="221">
        <v>-5.25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51" s="11" customFormat="1">
      <c r="B709" s="205"/>
      <c r="C709" s="206"/>
      <c r="D709" s="207" t="s">
        <v>161</v>
      </c>
      <c r="E709" s="208" t="s">
        <v>22</v>
      </c>
      <c r="F709" s="209" t="s">
        <v>1992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51" s="12" customFormat="1">
      <c r="B710" s="217"/>
      <c r="C710" s="218"/>
      <c r="D710" s="207" t="s">
        <v>161</v>
      </c>
      <c r="E710" s="219" t="s">
        <v>22</v>
      </c>
      <c r="F710" s="220" t="s">
        <v>1993</v>
      </c>
      <c r="G710" s="218"/>
      <c r="H710" s="221">
        <v>22.4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51" s="12" customFormat="1">
      <c r="B711" s="217"/>
      <c r="C711" s="218"/>
      <c r="D711" s="207" t="s">
        <v>161</v>
      </c>
      <c r="E711" s="219" t="s">
        <v>22</v>
      </c>
      <c r="F711" s="220" t="s">
        <v>1994</v>
      </c>
      <c r="G711" s="218"/>
      <c r="H711" s="221">
        <v>26.24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51" s="12" customFormat="1">
      <c r="B712" s="217"/>
      <c r="C712" s="218"/>
      <c r="D712" s="207" t="s">
        <v>161</v>
      </c>
      <c r="E712" s="219" t="s">
        <v>22</v>
      </c>
      <c r="F712" s="220" t="s">
        <v>1995</v>
      </c>
      <c r="G712" s="218"/>
      <c r="H712" s="221">
        <v>-0.48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51" s="12" customFormat="1">
      <c r="B713" s="217"/>
      <c r="C713" s="218"/>
      <c r="D713" s="207" t="s">
        <v>161</v>
      </c>
      <c r="E713" s="219" t="s">
        <v>22</v>
      </c>
      <c r="F713" s="220" t="s">
        <v>1996</v>
      </c>
      <c r="G713" s="218"/>
      <c r="H713" s="221">
        <v>78.688000000000002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51" s="12" customFormat="1">
      <c r="B714" s="217"/>
      <c r="C714" s="218"/>
      <c r="D714" s="207" t="s">
        <v>161</v>
      </c>
      <c r="E714" s="219" t="s">
        <v>22</v>
      </c>
      <c r="F714" s="220" t="s">
        <v>1997</v>
      </c>
      <c r="G714" s="218"/>
      <c r="H714" s="221">
        <v>-4.6399999999999997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51" s="11" customFormat="1">
      <c r="B715" s="205"/>
      <c r="C715" s="206"/>
      <c r="D715" s="207" t="s">
        <v>161</v>
      </c>
      <c r="E715" s="208" t="s">
        <v>22</v>
      </c>
      <c r="F715" s="209" t="s">
        <v>1998</v>
      </c>
      <c r="G715" s="206"/>
      <c r="H715" s="210" t="s">
        <v>22</v>
      </c>
      <c r="I715" s="211"/>
      <c r="J715" s="206"/>
      <c r="K715" s="206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161</v>
      </c>
      <c r="AU715" s="216" t="s">
        <v>87</v>
      </c>
      <c r="AV715" s="11" t="s">
        <v>24</v>
      </c>
      <c r="AW715" s="11" t="s">
        <v>42</v>
      </c>
      <c r="AX715" s="11" t="s">
        <v>78</v>
      </c>
      <c r="AY715" s="216" t="s">
        <v>152</v>
      </c>
    </row>
    <row r="716" spans="2:51" s="12" customFormat="1">
      <c r="B716" s="217"/>
      <c r="C716" s="218"/>
      <c r="D716" s="207" t="s">
        <v>161</v>
      </c>
      <c r="E716" s="219" t="s">
        <v>22</v>
      </c>
      <c r="F716" s="220" t="s">
        <v>1999</v>
      </c>
      <c r="G716" s="218"/>
      <c r="H716" s="221">
        <v>40.68</v>
      </c>
      <c r="I716" s="222"/>
      <c r="J716" s="218"/>
      <c r="K716" s="218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161</v>
      </c>
      <c r="AU716" s="227" t="s">
        <v>87</v>
      </c>
      <c r="AV716" s="12" t="s">
        <v>87</v>
      </c>
      <c r="AW716" s="12" t="s">
        <v>42</v>
      </c>
      <c r="AX716" s="12" t="s">
        <v>78</v>
      </c>
      <c r="AY716" s="227" t="s">
        <v>152</v>
      </c>
    </row>
    <row r="717" spans="2:51" s="12" customFormat="1">
      <c r="B717" s="217"/>
      <c r="C717" s="218"/>
      <c r="D717" s="207" t="s">
        <v>161</v>
      </c>
      <c r="E717" s="219" t="s">
        <v>22</v>
      </c>
      <c r="F717" s="220" t="s">
        <v>2000</v>
      </c>
      <c r="G717" s="218"/>
      <c r="H717" s="221">
        <v>29.52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51" s="12" customFormat="1">
      <c r="B718" s="217"/>
      <c r="C718" s="218"/>
      <c r="D718" s="207" t="s">
        <v>161</v>
      </c>
      <c r="E718" s="219" t="s">
        <v>22</v>
      </c>
      <c r="F718" s="220" t="s">
        <v>2001</v>
      </c>
      <c r="G718" s="218"/>
      <c r="H718" s="221">
        <v>64.8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51" s="12" customFormat="1">
      <c r="B719" s="217"/>
      <c r="C719" s="218"/>
      <c r="D719" s="207" t="s">
        <v>161</v>
      </c>
      <c r="E719" s="219" t="s">
        <v>22</v>
      </c>
      <c r="F719" s="220" t="s">
        <v>2002</v>
      </c>
      <c r="G719" s="218"/>
      <c r="H719" s="221">
        <v>-2.52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51" s="13" customFormat="1">
      <c r="B720" s="228"/>
      <c r="C720" s="229"/>
      <c r="D720" s="230" t="s">
        <v>161</v>
      </c>
      <c r="E720" s="231" t="s">
        <v>22</v>
      </c>
      <c r="F720" s="232" t="s">
        <v>171</v>
      </c>
      <c r="G720" s="229"/>
      <c r="H720" s="233">
        <v>389.20800000000003</v>
      </c>
      <c r="I720" s="234"/>
      <c r="J720" s="229"/>
      <c r="K720" s="229"/>
      <c r="L720" s="235"/>
      <c r="M720" s="236"/>
      <c r="N720" s="237"/>
      <c r="O720" s="237"/>
      <c r="P720" s="237"/>
      <c r="Q720" s="237"/>
      <c r="R720" s="237"/>
      <c r="S720" s="237"/>
      <c r="T720" s="238"/>
      <c r="AT720" s="239" t="s">
        <v>161</v>
      </c>
      <c r="AU720" s="239" t="s">
        <v>87</v>
      </c>
      <c r="AV720" s="13" t="s">
        <v>159</v>
      </c>
      <c r="AW720" s="13" t="s">
        <v>42</v>
      </c>
      <c r="AX720" s="13" t="s">
        <v>24</v>
      </c>
      <c r="AY720" s="239" t="s">
        <v>152</v>
      </c>
    </row>
    <row r="721" spans="2:65" s="1" customFormat="1" ht="31.5" customHeight="1">
      <c r="B721" s="41"/>
      <c r="C721" s="193" t="s">
        <v>2003</v>
      </c>
      <c r="D721" s="193" t="s">
        <v>154</v>
      </c>
      <c r="E721" s="194" t="s">
        <v>2004</v>
      </c>
      <c r="F721" s="195" t="s">
        <v>2005</v>
      </c>
      <c r="G721" s="196" t="s">
        <v>157</v>
      </c>
      <c r="H721" s="197">
        <v>389.20800000000003</v>
      </c>
      <c r="I721" s="198"/>
      <c r="J721" s="199">
        <f>ROUND(I721*H721,2)</f>
        <v>0</v>
      </c>
      <c r="K721" s="195" t="s">
        <v>158</v>
      </c>
      <c r="L721" s="61"/>
      <c r="M721" s="200" t="s">
        <v>22</v>
      </c>
      <c r="N721" s="201" t="s">
        <v>49</v>
      </c>
      <c r="O721" s="42"/>
      <c r="P721" s="202">
        <f>O721*H721</f>
        <v>0</v>
      </c>
      <c r="Q721" s="202">
        <v>1.2999999999999999E-4</v>
      </c>
      <c r="R721" s="202">
        <f>Q721*H721</f>
        <v>5.0597039999999996E-2</v>
      </c>
      <c r="S721" s="202">
        <v>0</v>
      </c>
      <c r="T721" s="203">
        <f>S721*H721</f>
        <v>0</v>
      </c>
      <c r="AR721" s="24" t="s">
        <v>285</v>
      </c>
      <c r="AT721" s="24" t="s">
        <v>154</v>
      </c>
      <c r="AU721" s="24" t="s">
        <v>87</v>
      </c>
      <c r="AY721" s="24" t="s">
        <v>152</v>
      </c>
      <c r="BE721" s="204">
        <f>IF(N721="základní",J721,0)</f>
        <v>0</v>
      </c>
      <c r="BF721" s="204">
        <f>IF(N721="snížená",J721,0)</f>
        <v>0</v>
      </c>
      <c r="BG721" s="204">
        <f>IF(N721="zákl. přenesená",J721,0)</f>
        <v>0</v>
      </c>
      <c r="BH721" s="204">
        <f>IF(N721="sníž. přenesená",J721,0)</f>
        <v>0</v>
      </c>
      <c r="BI721" s="204">
        <f>IF(N721="nulová",J721,0)</f>
        <v>0</v>
      </c>
      <c r="BJ721" s="24" t="s">
        <v>24</v>
      </c>
      <c r="BK721" s="204">
        <f>ROUND(I721*H721,2)</f>
        <v>0</v>
      </c>
      <c r="BL721" s="24" t="s">
        <v>285</v>
      </c>
      <c r="BM721" s="24" t="s">
        <v>2006</v>
      </c>
    </row>
    <row r="722" spans="2:65" s="10" customFormat="1" ht="37.35" customHeight="1">
      <c r="B722" s="176"/>
      <c r="C722" s="177"/>
      <c r="D722" s="190" t="s">
        <v>77</v>
      </c>
      <c r="E722" s="270" t="s">
        <v>1308</v>
      </c>
      <c r="F722" s="270" t="s">
        <v>1309</v>
      </c>
      <c r="G722" s="177"/>
      <c r="H722" s="177"/>
      <c r="I722" s="180"/>
      <c r="J722" s="271">
        <f>BK722</f>
        <v>0</v>
      </c>
      <c r="K722" s="177"/>
      <c r="L722" s="182"/>
      <c r="M722" s="183"/>
      <c r="N722" s="184"/>
      <c r="O722" s="184"/>
      <c r="P722" s="185">
        <f>P723</f>
        <v>0</v>
      </c>
      <c r="Q722" s="184"/>
      <c r="R722" s="185">
        <f>R723</f>
        <v>0</v>
      </c>
      <c r="S722" s="184"/>
      <c r="T722" s="186">
        <f>T723</f>
        <v>0</v>
      </c>
      <c r="AR722" s="187" t="s">
        <v>159</v>
      </c>
      <c r="AT722" s="188" t="s">
        <v>77</v>
      </c>
      <c r="AU722" s="188" t="s">
        <v>78</v>
      </c>
      <c r="AY722" s="187" t="s">
        <v>152</v>
      </c>
      <c r="BK722" s="189">
        <f>BK723</f>
        <v>0</v>
      </c>
    </row>
    <row r="723" spans="2:65" s="1" customFormat="1" ht="22.5" customHeight="1">
      <c r="B723" s="41"/>
      <c r="C723" s="193" t="s">
        <v>2007</v>
      </c>
      <c r="D723" s="193" t="s">
        <v>154</v>
      </c>
      <c r="E723" s="194" t="s">
        <v>1311</v>
      </c>
      <c r="F723" s="195" t="s">
        <v>1312</v>
      </c>
      <c r="G723" s="196" t="s">
        <v>1313</v>
      </c>
      <c r="H723" s="197">
        <v>40</v>
      </c>
      <c r="I723" s="198"/>
      <c r="J723" s="199">
        <f>ROUND(I723*H723,2)</f>
        <v>0</v>
      </c>
      <c r="K723" s="195" t="s">
        <v>158</v>
      </c>
      <c r="L723" s="61"/>
      <c r="M723" s="200" t="s">
        <v>22</v>
      </c>
      <c r="N723" s="201" t="s">
        <v>49</v>
      </c>
      <c r="O723" s="42"/>
      <c r="P723" s="202">
        <f>O723*H723</f>
        <v>0</v>
      </c>
      <c r="Q723" s="202">
        <v>0</v>
      </c>
      <c r="R723" s="202">
        <f>Q723*H723</f>
        <v>0</v>
      </c>
      <c r="S723" s="202">
        <v>0</v>
      </c>
      <c r="T723" s="203">
        <f>S723*H723</f>
        <v>0</v>
      </c>
      <c r="AR723" s="24" t="s">
        <v>1314</v>
      </c>
      <c r="AT723" s="24" t="s">
        <v>154</v>
      </c>
      <c r="AU723" s="24" t="s">
        <v>24</v>
      </c>
      <c r="AY723" s="24" t="s">
        <v>152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24" t="s">
        <v>24</v>
      </c>
      <c r="BK723" s="204">
        <f>ROUND(I723*H723,2)</f>
        <v>0</v>
      </c>
      <c r="BL723" s="24" t="s">
        <v>1314</v>
      </c>
      <c r="BM723" s="24" t="s">
        <v>2008</v>
      </c>
    </row>
    <row r="724" spans="2:65" s="10" customFormat="1" ht="37.35" customHeight="1">
      <c r="B724" s="176"/>
      <c r="C724" s="177"/>
      <c r="D724" s="178" t="s">
        <v>77</v>
      </c>
      <c r="E724" s="179" t="s">
        <v>1316</v>
      </c>
      <c r="F724" s="179" t="s">
        <v>1317</v>
      </c>
      <c r="G724" s="177"/>
      <c r="H724" s="177"/>
      <c r="I724" s="180"/>
      <c r="J724" s="181">
        <f>BK724</f>
        <v>0</v>
      </c>
      <c r="K724" s="177"/>
      <c r="L724" s="182"/>
      <c r="M724" s="183"/>
      <c r="N724" s="184"/>
      <c r="O724" s="184"/>
      <c r="P724" s="185">
        <f>P725+P728+P730+P732</f>
        <v>0</v>
      </c>
      <c r="Q724" s="184"/>
      <c r="R724" s="185">
        <f>R725+R728+R730+R732</f>
        <v>0</v>
      </c>
      <c r="S724" s="184"/>
      <c r="T724" s="186">
        <f>T725+T728+T730+T732</f>
        <v>0</v>
      </c>
      <c r="AR724" s="187" t="s">
        <v>186</v>
      </c>
      <c r="AT724" s="188" t="s">
        <v>77</v>
      </c>
      <c r="AU724" s="188" t="s">
        <v>78</v>
      </c>
      <c r="AY724" s="187" t="s">
        <v>152</v>
      </c>
      <c r="BK724" s="189">
        <f>BK725+BK728+BK730+BK732</f>
        <v>0</v>
      </c>
    </row>
    <row r="725" spans="2:65" s="10" customFormat="1" ht="19.899999999999999" customHeight="1">
      <c r="B725" s="176"/>
      <c r="C725" s="177"/>
      <c r="D725" s="190" t="s">
        <v>77</v>
      </c>
      <c r="E725" s="191" t="s">
        <v>1318</v>
      </c>
      <c r="F725" s="191" t="s">
        <v>1319</v>
      </c>
      <c r="G725" s="177"/>
      <c r="H725" s="177"/>
      <c r="I725" s="180"/>
      <c r="J725" s="192">
        <f>BK725</f>
        <v>0</v>
      </c>
      <c r="K725" s="177"/>
      <c r="L725" s="182"/>
      <c r="M725" s="183"/>
      <c r="N725" s="184"/>
      <c r="O725" s="184"/>
      <c r="P725" s="185">
        <f>SUM(P726:P727)</f>
        <v>0</v>
      </c>
      <c r="Q725" s="184"/>
      <c r="R725" s="185">
        <f>SUM(R726:R727)</f>
        <v>0</v>
      </c>
      <c r="S725" s="184"/>
      <c r="T725" s="186">
        <f>SUM(T726:T727)</f>
        <v>0</v>
      </c>
      <c r="AR725" s="187" t="s">
        <v>186</v>
      </c>
      <c r="AT725" s="188" t="s">
        <v>77</v>
      </c>
      <c r="AU725" s="188" t="s">
        <v>24</v>
      </c>
      <c r="AY725" s="187" t="s">
        <v>152</v>
      </c>
      <c r="BK725" s="189">
        <f>SUM(BK726:BK727)</f>
        <v>0</v>
      </c>
    </row>
    <row r="726" spans="2:65" s="1" customFormat="1" ht="22.5" customHeight="1">
      <c r="B726" s="41"/>
      <c r="C726" s="193" t="s">
        <v>2009</v>
      </c>
      <c r="D726" s="193" t="s">
        <v>154</v>
      </c>
      <c r="E726" s="194" t="s">
        <v>1321</v>
      </c>
      <c r="F726" s="195" t="s">
        <v>1322</v>
      </c>
      <c r="G726" s="196" t="s">
        <v>555</v>
      </c>
      <c r="H726" s="197">
        <v>1</v>
      </c>
      <c r="I726" s="198"/>
      <c r="J726" s="199">
        <f>ROUND(I726*H726,2)</f>
        <v>0</v>
      </c>
      <c r="K726" s="195" t="s">
        <v>158</v>
      </c>
      <c r="L726" s="61"/>
      <c r="M726" s="200" t="s">
        <v>22</v>
      </c>
      <c r="N726" s="201" t="s">
        <v>49</v>
      </c>
      <c r="O726" s="42"/>
      <c r="P726" s="202">
        <f>O726*H726</f>
        <v>0</v>
      </c>
      <c r="Q726" s="202">
        <v>0</v>
      </c>
      <c r="R726" s="202">
        <f>Q726*H726</f>
        <v>0</v>
      </c>
      <c r="S726" s="202">
        <v>0</v>
      </c>
      <c r="T726" s="203">
        <f>S726*H726</f>
        <v>0</v>
      </c>
      <c r="AR726" s="24" t="s">
        <v>1323</v>
      </c>
      <c r="AT726" s="24" t="s">
        <v>154</v>
      </c>
      <c r="AU726" s="24" t="s">
        <v>87</v>
      </c>
      <c r="AY726" s="24" t="s">
        <v>152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24" t="s">
        <v>24</v>
      </c>
      <c r="BK726" s="204">
        <f>ROUND(I726*H726,2)</f>
        <v>0</v>
      </c>
      <c r="BL726" s="24" t="s">
        <v>1323</v>
      </c>
      <c r="BM726" s="24" t="s">
        <v>2010</v>
      </c>
    </row>
    <row r="727" spans="2:65" s="1" customFormat="1" ht="22.5" customHeight="1">
      <c r="B727" s="41"/>
      <c r="C727" s="193" t="s">
        <v>2011</v>
      </c>
      <c r="D727" s="193" t="s">
        <v>154</v>
      </c>
      <c r="E727" s="194" t="s">
        <v>1326</v>
      </c>
      <c r="F727" s="195" t="s">
        <v>2012</v>
      </c>
      <c r="G727" s="196" t="s">
        <v>853</v>
      </c>
      <c r="H727" s="197">
        <v>1</v>
      </c>
      <c r="I727" s="198"/>
      <c r="J727" s="199">
        <f>ROUND(I727*H727,2)</f>
        <v>0</v>
      </c>
      <c r="K727" s="195" t="s">
        <v>158</v>
      </c>
      <c r="L727" s="61"/>
      <c r="M727" s="200" t="s">
        <v>22</v>
      </c>
      <c r="N727" s="201" t="s">
        <v>49</v>
      </c>
      <c r="O727" s="42"/>
      <c r="P727" s="202">
        <f>O727*H727</f>
        <v>0</v>
      </c>
      <c r="Q727" s="202">
        <v>0</v>
      </c>
      <c r="R727" s="202">
        <f>Q727*H727</f>
        <v>0</v>
      </c>
      <c r="S727" s="202">
        <v>0</v>
      </c>
      <c r="T727" s="203">
        <f>S727*H727</f>
        <v>0</v>
      </c>
      <c r="AR727" s="24" t="s">
        <v>1323</v>
      </c>
      <c r="AT727" s="24" t="s">
        <v>154</v>
      </c>
      <c r="AU727" s="24" t="s">
        <v>87</v>
      </c>
      <c r="AY727" s="24" t="s">
        <v>152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24" t="s">
        <v>24</v>
      </c>
      <c r="BK727" s="204">
        <f>ROUND(I727*H727,2)</f>
        <v>0</v>
      </c>
      <c r="BL727" s="24" t="s">
        <v>1323</v>
      </c>
      <c r="BM727" s="24" t="s">
        <v>2013</v>
      </c>
    </row>
    <row r="728" spans="2:65" s="10" customFormat="1" ht="29.85" customHeight="1">
      <c r="B728" s="176"/>
      <c r="C728" s="177"/>
      <c r="D728" s="190" t="s">
        <v>77</v>
      </c>
      <c r="E728" s="191" t="s">
        <v>1330</v>
      </c>
      <c r="F728" s="191" t="s">
        <v>1331</v>
      </c>
      <c r="G728" s="177"/>
      <c r="H728" s="177"/>
      <c r="I728" s="180"/>
      <c r="J728" s="192">
        <f>BK728</f>
        <v>0</v>
      </c>
      <c r="K728" s="177"/>
      <c r="L728" s="182"/>
      <c r="M728" s="183"/>
      <c r="N728" s="184"/>
      <c r="O728" s="184"/>
      <c r="P728" s="185">
        <f>P729</f>
        <v>0</v>
      </c>
      <c r="Q728" s="184"/>
      <c r="R728" s="185">
        <f>R729</f>
        <v>0</v>
      </c>
      <c r="S728" s="184"/>
      <c r="T728" s="186">
        <f>T729</f>
        <v>0</v>
      </c>
      <c r="AR728" s="187" t="s">
        <v>186</v>
      </c>
      <c r="AT728" s="188" t="s">
        <v>77</v>
      </c>
      <c r="AU728" s="188" t="s">
        <v>24</v>
      </c>
      <c r="AY728" s="187" t="s">
        <v>152</v>
      </c>
      <c r="BK728" s="189">
        <f>BK729</f>
        <v>0</v>
      </c>
    </row>
    <row r="729" spans="2:65" s="1" customFormat="1" ht="22.5" customHeight="1">
      <c r="B729" s="41"/>
      <c r="C729" s="193" t="s">
        <v>2014</v>
      </c>
      <c r="D729" s="193" t="s">
        <v>154</v>
      </c>
      <c r="E729" s="194" t="s">
        <v>1333</v>
      </c>
      <c r="F729" s="195" t="s">
        <v>1331</v>
      </c>
      <c r="G729" s="196" t="s">
        <v>1334</v>
      </c>
      <c r="H729" s="197">
        <v>1</v>
      </c>
      <c r="I729" s="198"/>
      <c r="J729" s="199">
        <f>ROUND(I729*H729,2)</f>
        <v>0</v>
      </c>
      <c r="K729" s="195" t="s">
        <v>158</v>
      </c>
      <c r="L729" s="61"/>
      <c r="M729" s="200" t="s">
        <v>22</v>
      </c>
      <c r="N729" s="201" t="s">
        <v>49</v>
      </c>
      <c r="O729" s="42"/>
      <c r="P729" s="202">
        <f>O729*H729</f>
        <v>0</v>
      </c>
      <c r="Q729" s="202">
        <v>0</v>
      </c>
      <c r="R729" s="202">
        <f>Q729*H729</f>
        <v>0</v>
      </c>
      <c r="S729" s="202">
        <v>0</v>
      </c>
      <c r="T729" s="203">
        <f>S729*H729</f>
        <v>0</v>
      </c>
      <c r="AR729" s="24" t="s">
        <v>1323</v>
      </c>
      <c r="AT729" s="24" t="s">
        <v>154</v>
      </c>
      <c r="AU729" s="24" t="s">
        <v>87</v>
      </c>
      <c r="AY729" s="24" t="s">
        <v>152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24</v>
      </c>
      <c r="BK729" s="204">
        <f>ROUND(I729*H729,2)</f>
        <v>0</v>
      </c>
      <c r="BL729" s="24" t="s">
        <v>1323</v>
      </c>
      <c r="BM729" s="24" t="s">
        <v>2015</v>
      </c>
    </row>
    <row r="730" spans="2:65" s="10" customFormat="1" ht="29.85" customHeight="1">
      <c r="B730" s="176"/>
      <c r="C730" s="177"/>
      <c r="D730" s="190" t="s">
        <v>77</v>
      </c>
      <c r="E730" s="191" t="s">
        <v>1336</v>
      </c>
      <c r="F730" s="191" t="s">
        <v>1337</v>
      </c>
      <c r="G730" s="177"/>
      <c r="H730" s="177"/>
      <c r="I730" s="180"/>
      <c r="J730" s="192">
        <f>BK730</f>
        <v>0</v>
      </c>
      <c r="K730" s="177"/>
      <c r="L730" s="182"/>
      <c r="M730" s="183"/>
      <c r="N730" s="184"/>
      <c r="O730" s="184"/>
      <c r="P730" s="185">
        <f>P731</f>
        <v>0</v>
      </c>
      <c r="Q730" s="184"/>
      <c r="R730" s="185">
        <f>R731</f>
        <v>0</v>
      </c>
      <c r="S730" s="184"/>
      <c r="T730" s="186">
        <f>T731</f>
        <v>0</v>
      </c>
      <c r="AR730" s="187" t="s">
        <v>186</v>
      </c>
      <c r="AT730" s="188" t="s">
        <v>77</v>
      </c>
      <c r="AU730" s="188" t="s">
        <v>24</v>
      </c>
      <c r="AY730" s="187" t="s">
        <v>152</v>
      </c>
      <c r="BK730" s="189">
        <f>BK731</f>
        <v>0</v>
      </c>
    </row>
    <row r="731" spans="2:65" s="1" customFormat="1" ht="22.5" customHeight="1">
      <c r="B731" s="41"/>
      <c r="C731" s="193" t="s">
        <v>2016</v>
      </c>
      <c r="D731" s="193" t="s">
        <v>154</v>
      </c>
      <c r="E731" s="194" t="s">
        <v>1339</v>
      </c>
      <c r="F731" s="195" t="s">
        <v>1340</v>
      </c>
      <c r="G731" s="196" t="s">
        <v>555</v>
      </c>
      <c r="H731" s="197">
        <v>1</v>
      </c>
      <c r="I731" s="198"/>
      <c r="J731" s="199">
        <f>ROUND(I731*H731,2)</f>
        <v>0</v>
      </c>
      <c r="K731" s="195" t="s">
        <v>158</v>
      </c>
      <c r="L731" s="61"/>
      <c r="M731" s="200" t="s">
        <v>22</v>
      </c>
      <c r="N731" s="201" t="s">
        <v>49</v>
      </c>
      <c r="O731" s="42"/>
      <c r="P731" s="202">
        <f>O731*H731</f>
        <v>0</v>
      </c>
      <c r="Q731" s="202">
        <v>0</v>
      </c>
      <c r="R731" s="202">
        <f>Q731*H731</f>
        <v>0</v>
      </c>
      <c r="S731" s="202">
        <v>0</v>
      </c>
      <c r="T731" s="203">
        <f>S731*H731</f>
        <v>0</v>
      </c>
      <c r="AR731" s="24" t="s">
        <v>1323</v>
      </c>
      <c r="AT731" s="24" t="s">
        <v>154</v>
      </c>
      <c r="AU731" s="24" t="s">
        <v>87</v>
      </c>
      <c r="AY731" s="24" t="s">
        <v>152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24" t="s">
        <v>24</v>
      </c>
      <c r="BK731" s="204">
        <f>ROUND(I731*H731,2)</f>
        <v>0</v>
      </c>
      <c r="BL731" s="24" t="s">
        <v>1323</v>
      </c>
      <c r="BM731" s="24" t="s">
        <v>2017</v>
      </c>
    </row>
    <row r="732" spans="2:65" s="10" customFormat="1" ht="29.85" customHeight="1">
      <c r="B732" s="176"/>
      <c r="C732" s="177"/>
      <c r="D732" s="178" t="s">
        <v>77</v>
      </c>
      <c r="E732" s="272" t="s">
        <v>1342</v>
      </c>
      <c r="F732" s="272" t="s">
        <v>1343</v>
      </c>
      <c r="G732" s="177"/>
      <c r="H732" s="177"/>
      <c r="I732" s="180"/>
      <c r="J732" s="273">
        <f>BK732</f>
        <v>0</v>
      </c>
      <c r="K732" s="177"/>
      <c r="L732" s="182"/>
      <c r="M732" s="274"/>
      <c r="N732" s="275"/>
      <c r="O732" s="275"/>
      <c r="P732" s="276">
        <v>0</v>
      </c>
      <c r="Q732" s="275"/>
      <c r="R732" s="276">
        <v>0</v>
      </c>
      <c r="S732" s="275"/>
      <c r="T732" s="277">
        <v>0</v>
      </c>
      <c r="AR732" s="187" t="s">
        <v>186</v>
      </c>
      <c r="AT732" s="188" t="s">
        <v>77</v>
      </c>
      <c r="AU732" s="188" t="s">
        <v>24</v>
      </c>
      <c r="AY732" s="187" t="s">
        <v>152</v>
      </c>
      <c r="BK732" s="189">
        <v>0</v>
      </c>
    </row>
    <row r="733" spans="2:65" s="1" customFormat="1" ht="6.95" customHeight="1">
      <c r="B733" s="56"/>
      <c r="C733" s="57"/>
      <c r="D733" s="57"/>
      <c r="E733" s="57"/>
      <c r="F733" s="57"/>
      <c r="G733" s="57"/>
      <c r="H733" s="57"/>
      <c r="I733" s="139"/>
      <c r="J733" s="57"/>
      <c r="K733" s="57"/>
      <c r="L733" s="61"/>
    </row>
  </sheetData>
  <sheetProtection password="CC35" sheet="1" objects="1" scenarios="1" formatCells="0" formatColumns="0" formatRows="0" sort="0" autoFilter="0"/>
  <autoFilter ref="C103:K732"/>
  <mergeCells count="9">
    <mergeCell ref="E94:H94"/>
    <mergeCell ref="E96:H9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02" t="s">
        <v>95</v>
      </c>
      <c r="H1" s="402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03" t="str">
        <f>'Rekapitulace stavby'!K6</f>
        <v xml:space="preserve"> LÁZNĚ BĚLOHRAD - Střední odborné učiliště  - Zámecká č.p.478 - Snížení energetické náročnosti budov</v>
      </c>
      <c r="F7" s="404"/>
      <c r="G7" s="404"/>
      <c r="H7" s="404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05" t="s">
        <v>2018</v>
      </c>
      <c r="F9" s="406"/>
      <c r="G9" s="406"/>
      <c r="H9" s="406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1. 4. 2016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95" t="s">
        <v>22</v>
      </c>
      <c r="F24" s="395"/>
      <c r="G24" s="395"/>
      <c r="H24" s="39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03" t="str">
        <f>E7</f>
        <v xml:space="preserve"> LÁZNĚ BĚLOHRAD - Střední odborné učiliště  - Zámecká č.p.478 - Snížení energetické náročnosti budov</v>
      </c>
      <c r="F45" s="404"/>
      <c r="G45" s="404"/>
      <c r="H45" s="404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05" t="str">
        <f>E9</f>
        <v>Elektro - Elektroinstalace A,B.C,D</v>
      </c>
      <c r="F47" s="406"/>
      <c r="G47" s="406"/>
      <c r="H47" s="406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1. 4. 2016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SOU Lázně Bělohrad - Zámecká č.p.478</v>
      </c>
      <c r="G51" s="42"/>
      <c r="H51" s="42"/>
      <c r="I51" s="119" t="s">
        <v>38</v>
      </c>
      <c r="J51" s="35" t="str">
        <f>E21</f>
        <v>ING.MILAN POUR - 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2019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399" t="str">
        <f>E7</f>
        <v xml:space="preserve"> LÁZNĚ BĚLOHRAD - Střední odborné učiliště  - Zámecká č.p.478 - Snížení energetické náročnosti budov</v>
      </c>
      <c r="F68" s="400"/>
      <c r="G68" s="400"/>
      <c r="H68" s="400"/>
      <c r="I68" s="163"/>
      <c r="J68" s="63"/>
      <c r="K68" s="63"/>
      <c r="L68" s="61"/>
    </row>
    <row r="69" spans="2:63" s="1" customFormat="1" ht="14.45" customHeight="1">
      <c r="B69" s="41"/>
      <c r="C69" s="65" t="s">
        <v>100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67" t="str">
        <f>E9</f>
        <v>Elektro - Elektroinstalace A,B.C,D</v>
      </c>
      <c r="F70" s="401"/>
      <c r="G70" s="401"/>
      <c r="H70" s="401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Lázně Bělohrad</v>
      </c>
      <c r="G72" s="63"/>
      <c r="H72" s="63"/>
      <c r="I72" s="165" t="s">
        <v>27</v>
      </c>
      <c r="J72" s="73" t="str">
        <f>IF(J12="","",J12)</f>
        <v>1. 4. 2016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SOU Lázně Bělohrad - Zámecká č.p.478</v>
      </c>
      <c r="G74" s="63"/>
      <c r="H74" s="63"/>
      <c r="I74" s="165" t="s">
        <v>38</v>
      </c>
      <c r="J74" s="164" t="str">
        <f>E21</f>
        <v>ING.MILAN POUR -  Haklova 1317, 50801 Hořice v P.</v>
      </c>
      <c r="K74" s="63"/>
      <c r="L74" s="61"/>
    </row>
    <row r="75" spans="2:63" s="1" customFormat="1" ht="14.45" customHeight="1">
      <c r="B75" s="41"/>
      <c r="C75" s="65" t="s">
        <v>36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63</v>
      </c>
      <c r="E77" s="168" t="s">
        <v>59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107</v>
      </c>
      <c r="K77" s="170" t="s">
        <v>142</v>
      </c>
      <c r="L77" s="171"/>
      <c r="M77" s="81" t="s">
        <v>143</v>
      </c>
      <c r="N77" s="82" t="s">
        <v>48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108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77</v>
      </c>
      <c r="AU78" s="24" t="s">
        <v>109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77</v>
      </c>
      <c r="E79" s="179" t="s">
        <v>698</v>
      </c>
      <c r="F79" s="179" t="s">
        <v>699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87</v>
      </c>
      <c r="AT79" s="188" t="s">
        <v>77</v>
      </c>
      <c r="AU79" s="188" t="s">
        <v>78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77</v>
      </c>
      <c r="E80" s="191" t="s">
        <v>2020</v>
      </c>
      <c r="F80" s="191" t="s">
        <v>2021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87</v>
      </c>
      <c r="AT80" s="188" t="s">
        <v>77</v>
      </c>
      <c r="AU80" s="188" t="s">
        <v>24</v>
      </c>
      <c r="AY80" s="187" t="s">
        <v>152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154</v>
      </c>
      <c r="E81" s="194" t="s">
        <v>2022</v>
      </c>
      <c r="F81" s="195" t="s">
        <v>2023</v>
      </c>
      <c r="G81" s="196" t="s">
        <v>853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78" t="s">
        <v>49</v>
      </c>
      <c r="O81" s="279"/>
      <c r="P81" s="280">
        <f>O81*H81</f>
        <v>0</v>
      </c>
      <c r="Q81" s="280">
        <v>0</v>
      </c>
      <c r="R81" s="280">
        <f>Q81*H81</f>
        <v>0</v>
      </c>
      <c r="S81" s="280">
        <v>0</v>
      </c>
      <c r="T81" s="281">
        <f>S81*H81</f>
        <v>0</v>
      </c>
      <c r="AR81" s="24" t="s">
        <v>285</v>
      </c>
      <c r="AT81" s="24" t="s">
        <v>154</v>
      </c>
      <c r="AU81" s="24" t="s">
        <v>87</v>
      </c>
      <c r="AY81" s="24" t="s">
        <v>152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285</v>
      </c>
      <c r="BM81" s="24" t="s">
        <v>2024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08" t="s">
        <v>2025</v>
      </c>
      <c r="D3" s="408"/>
      <c r="E3" s="408"/>
      <c r="F3" s="408"/>
      <c r="G3" s="408"/>
      <c r="H3" s="408"/>
      <c r="I3" s="408"/>
      <c r="J3" s="408"/>
      <c r="K3" s="287"/>
    </row>
    <row r="4" spans="2:11" ht="25.5" customHeight="1">
      <c r="B4" s="288"/>
      <c r="C4" s="409" t="s">
        <v>2026</v>
      </c>
      <c r="D4" s="409"/>
      <c r="E4" s="409"/>
      <c r="F4" s="409"/>
      <c r="G4" s="409"/>
      <c r="H4" s="409"/>
      <c r="I4" s="409"/>
      <c r="J4" s="409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07" t="s">
        <v>2027</v>
      </c>
      <c r="D6" s="407"/>
      <c r="E6" s="407"/>
      <c r="F6" s="407"/>
      <c r="G6" s="407"/>
      <c r="H6" s="407"/>
      <c r="I6" s="407"/>
      <c r="J6" s="407"/>
      <c r="K6" s="289"/>
    </row>
    <row r="7" spans="2:11" ht="15" customHeight="1">
      <c r="B7" s="292"/>
      <c r="C7" s="407" t="s">
        <v>2028</v>
      </c>
      <c r="D7" s="407"/>
      <c r="E7" s="407"/>
      <c r="F7" s="407"/>
      <c r="G7" s="407"/>
      <c r="H7" s="407"/>
      <c r="I7" s="407"/>
      <c r="J7" s="40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07" t="s">
        <v>2029</v>
      </c>
      <c r="D9" s="407"/>
      <c r="E9" s="407"/>
      <c r="F9" s="407"/>
      <c r="G9" s="407"/>
      <c r="H9" s="407"/>
      <c r="I9" s="407"/>
      <c r="J9" s="407"/>
      <c r="K9" s="289"/>
    </row>
    <row r="10" spans="2:11" ht="15" customHeight="1">
      <c r="B10" s="292"/>
      <c r="C10" s="291"/>
      <c r="D10" s="407" t="s">
        <v>2030</v>
      </c>
      <c r="E10" s="407"/>
      <c r="F10" s="407"/>
      <c r="G10" s="407"/>
      <c r="H10" s="407"/>
      <c r="I10" s="407"/>
      <c r="J10" s="407"/>
      <c r="K10" s="289"/>
    </row>
    <row r="11" spans="2:11" ht="15" customHeight="1">
      <c r="B11" s="292"/>
      <c r="C11" s="293"/>
      <c r="D11" s="407" t="s">
        <v>2031</v>
      </c>
      <c r="E11" s="407"/>
      <c r="F11" s="407"/>
      <c r="G11" s="407"/>
      <c r="H11" s="407"/>
      <c r="I11" s="407"/>
      <c r="J11" s="40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07" t="s">
        <v>2032</v>
      </c>
      <c r="E13" s="407"/>
      <c r="F13" s="407"/>
      <c r="G13" s="407"/>
      <c r="H13" s="407"/>
      <c r="I13" s="407"/>
      <c r="J13" s="407"/>
      <c r="K13" s="289"/>
    </row>
    <row r="14" spans="2:11" ht="15" customHeight="1">
      <c r="B14" s="292"/>
      <c r="C14" s="293"/>
      <c r="D14" s="407" t="s">
        <v>2033</v>
      </c>
      <c r="E14" s="407"/>
      <c r="F14" s="407"/>
      <c r="G14" s="407"/>
      <c r="H14" s="407"/>
      <c r="I14" s="407"/>
      <c r="J14" s="407"/>
      <c r="K14" s="289"/>
    </row>
    <row r="15" spans="2:11" ht="15" customHeight="1">
      <c r="B15" s="292"/>
      <c r="C15" s="293"/>
      <c r="D15" s="407" t="s">
        <v>2034</v>
      </c>
      <c r="E15" s="407"/>
      <c r="F15" s="407"/>
      <c r="G15" s="407"/>
      <c r="H15" s="407"/>
      <c r="I15" s="407"/>
      <c r="J15" s="407"/>
      <c r="K15" s="289"/>
    </row>
    <row r="16" spans="2:11" ht="15" customHeight="1">
      <c r="B16" s="292"/>
      <c r="C16" s="293"/>
      <c r="D16" s="293"/>
      <c r="E16" s="294" t="s">
        <v>85</v>
      </c>
      <c r="F16" s="407" t="s">
        <v>2035</v>
      </c>
      <c r="G16" s="407"/>
      <c r="H16" s="407"/>
      <c r="I16" s="407"/>
      <c r="J16" s="407"/>
      <c r="K16" s="289"/>
    </row>
    <row r="17" spans="2:11" ht="15" customHeight="1">
      <c r="B17" s="292"/>
      <c r="C17" s="293"/>
      <c r="D17" s="293"/>
      <c r="E17" s="294" t="s">
        <v>2036</v>
      </c>
      <c r="F17" s="407" t="s">
        <v>2037</v>
      </c>
      <c r="G17" s="407"/>
      <c r="H17" s="407"/>
      <c r="I17" s="407"/>
      <c r="J17" s="407"/>
      <c r="K17" s="289"/>
    </row>
    <row r="18" spans="2:11" ht="15" customHeight="1">
      <c r="B18" s="292"/>
      <c r="C18" s="293"/>
      <c r="D18" s="293"/>
      <c r="E18" s="294" t="s">
        <v>2038</v>
      </c>
      <c r="F18" s="407" t="s">
        <v>2039</v>
      </c>
      <c r="G18" s="407"/>
      <c r="H18" s="407"/>
      <c r="I18" s="407"/>
      <c r="J18" s="407"/>
      <c r="K18" s="289"/>
    </row>
    <row r="19" spans="2:11" ht="15" customHeight="1">
      <c r="B19" s="292"/>
      <c r="C19" s="293"/>
      <c r="D19" s="293"/>
      <c r="E19" s="294" t="s">
        <v>2040</v>
      </c>
      <c r="F19" s="407" t="s">
        <v>2041</v>
      </c>
      <c r="G19" s="407"/>
      <c r="H19" s="407"/>
      <c r="I19" s="407"/>
      <c r="J19" s="407"/>
      <c r="K19" s="289"/>
    </row>
    <row r="20" spans="2:11" ht="15" customHeight="1">
      <c r="B20" s="292"/>
      <c r="C20" s="293"/>
      <c r="D20" s="293"/>
      <c r="E20" s="294" t="s">
        <v>2042</v>
      </c>
      <c r="F20" s="407" t="s">
        <v>2043</v>
      </c>
      <c r="G20" s="407"/>
      <c r="H20" s="407"/>
      <c r="I20" s="407"/>
      <c r="J20" s="407"/>
      <c r="K20" s="289"/>
    </row>
    <row r="21" spans="2:11" ht="15" customHeight="1">
      <c r="B21" s="292"/>
      <c r="C21" s="293"/>
      <c r="D21" s="293"/>
      <c r="E21" s="294" t="s">
        <v>2044</v>
      </c>
      <c r="F21" s="407" t="s">
        <v>2045</v>
      </c>
      <c r="G21" s="407"/>
      <c r="H21" s="407"/>
      <c r="I21" s="407"/>
      <c r="J21" s="40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07" t="s">
        <v>2046</v>
      </c>
      <c r="D23" s="407"/>
      <c r="E23" s="407"/>
      <c r="F23" s="407"/>
      <c r="G23" s="407"/>
      <c r="H23" s="407"/>
      <c r="I23" s="407"/>
      <c r="J23" s="407"/>
      <c r="K23" s="289"/>
    </row>
    <row r="24" spans="2:11" ht="15" customHeight="1">
      <c r="B24" s="292"/>
      <c r="C24" s="407" t="s">
        <v>2047</v>
      </c>
      <c r="D24" s="407"/>
      <c r="E24" s="407"/>
      <c r="F24" s="407"/>
      <c r="G24" s="407"/>
      <c r="H24" s="407"/>
      <c r="I24" s="407"/>
      <c r="J24" s="407"/>
      <c r="K24" s="289"/>
    </row>
    <row r="25" spans="2:11" ht="15" customHeight="1">
      <c r="B25" s="292"/>
      <c r="C25" s="291"/>
      <c r="D25" s="407" t="s">
        <v>2048</v>
      </c>
      <c r="E25" s="407"/>
      <c r="F25" s="407"/>
      <c r="G25" s="407"/>
      <c r="H25" s="407"/>
      <c r="I25" s="407"/>
      <c r="J25" s="407"/>
      <c r="K25" s="289"/>
    </row>
    <row r="26" spans="2:11" ht="15" customHeight="1">
      <c r="B26" s="292"/>
      <c r="C26" s="293"/>
      <c r="D26" s="407" t="s">
        <v>2049</v>
      </c>
      <c r="E26" s="407"/>
      <c r="F26" s="407"/>
      <c r="G26" s="407"/>
      <c r="H26" s="407"/>
      <c r="I26" s="407"/>
      <c r="J26" s="40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07" t="s">
        <v>2050</v>
      </c>
      <c r="E28" s="407"/>
      <c r="F28" s="407"/>
      <c r="G28" s="407"/>
      <c r="H28" s="407"/>
      <c r="I28" s="407"/>
      <c r="J28" s="407"/>
      <c r="K28" s="289"/>
    </row>
    <row r="29" spans="2:11" ht="15" customHeight="1">
      <c r="B29" s="292"/>
      <c r="C29" s="293"/>
      <c r="D29" s="407" t="s">
        <v>2051</v>
      </c>
      <c r="E29" s="407"/>
      <c r="F29" s="407"/>
      <c r="G29" s="407"/>
      <c r="H29" s="407"/>
      <c r="I29" s="407"/>
      <c r="J29" s="40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07" t="s">
        <v>2052</v>
      </c>
      <c r="E31" s="407"/>
      <c r="F31" s="407"/>
      <c r="G31" s="407"/>
      <c r="H31" s="407"/>
      <c r="I31" s="407"/>
      <c r="J31" s="407"/>
      <c r="K31" s="289"/>
    </row>
    <row r="32" spans="2:11" ht="15" customHeight="1">
      <c r="B32" s="292"/>
      <c r="C32" s="293"/>
      <c r="D32" s="407" t="s">
        <v>2053</v>
      </c>
      <c r="E32" s="407"/>
      <c r="F32" s="407"/>
      <c r="G32" s="407"/>
      <c r="H32" s="407"/>
      <c r="I32" s="407"/>
      <c r="J32" s="407"/>
      <c r="K32" s="289"/>
    </row>
    <row r="33" spans="2:11" ht="15" customHeight="1">
      <c r="B33" s="292"/>
      <c r="C33" s="293"/>
      <c r="D33" s="407" t="s">
        <v>2054</v>
      </c>
      <c r="E33" s="407"/>
      <c r="F33" s="407"/>
      <c r="G33" s="407"/>
      <c r="H33" s="407"/>
      <c r="I33" s="407"/>
      <c r="J33" s="407"/>
      <c r="K33" s="289"/>
    </row>
    <row r="34" spans="2:11" ht="15" customHeight="1">
      <c r="B34" s="292"/>
      <c r="C34" s="293"/>
      <c r="D34" s="291"/>
      <c r="E34" s="295" t="s">
        <v>137</v>
      </c>
      <c r="F34" s="291"/>
      <c r="G34" s="407" t="s">
        <v>2055</v>
      </c>
      <c r="H34" s="407"/>
      <c r="I34" s="407"/>
      <c r="J34" s="407"/>
      <c r="K34" s="289"/>
    </row>
    <row r="35" spans="2:11" ht="30.75" customHeight="1">
      <c r="B35" s="292"/>
      <c r="C35" s="293"/>
      <c r="D35" s="291"/>
      <c r="E35" s="295" t="s">
        <v>2056</v>
      </c>
      <c r="F35" s="291"/>
      <c r="G35" s="407" t="s">
        <v>2057</v>
      </c>
      <c r="H35" s="407"/>
      <c r="I35" s="407"/>
      <c r="J35" s="407"/>
      <c r="K35" s="289"/>
    </row>
    <row r="36" spans="2:11" ht="15" customHeight="1">
      <c r="B36" s="292"/>
      <c r="C36" s="293"/>
      <c r="D36" s="291"/>
      <c r="E36" s="295" t="s">
        <v>59</v>
      </c>
      <c r="F36" s="291"/>
      <c r="G36" s="407" t="s">
        <v>2058</v>
      </c>
      <c r="H36" s="407"/>
      <c r="I36" s="407"/>
      <c r="J36" s="407"/>
      <c r="K36" s="289"/>
    </row>
    <row r="37" spans="2:11" ht="15" customHeight="1">
      <c r="B37" s="292"/>
      <c r="C37" s="293"/>
      <c r="D37" s="291"/>
      <c r="E37" s="295" t="s">
        <v>138</v>
      </c>
      <c r="F37" s="291"/>
      <c r="G37" s="407" t="s">
        <v>2059</v>
      </c>
      <c r="H37" s="407"/>
      <c r="I37" s="407"/>
      <c r="J37" s="407"/>
      <c r="K37" s="289"/>
    </row>
    <row r="38" spans="2:11" ht="15" customHeight="1">
      <c r="B38" s="292"/>
      <c r="C38" s="293"/>
      <c r="D38" s="291"/>
      <c r="E38" s="295" t="s">
        <v>139</v>
      </c>
      <c r="F38" s="291"/>
      <c r="G38" s="407" t="s">
        <v>2060</v>
      </c>
      <c r="H38" s="407"/>
      <c r="I38" s="407"/>
      <c r="J38" s="407"/>
      <c r="K38" s="289"/>
    </row>
    <row r="39" spans="2:11" ht="15" customHeight="1">
      <c r="B39" s="292"/>
      <c r="C39" s="293"/>
      <c r="D39" s="291"/>
      <c r="E39" s="295" t="s">
        <v>140</v>
      </c>
      <c r="F39" s="291"/>
      <c r="G39" s="407" t="s">
        <v>2061</v>
      </c>
      <c r="H39" s="407"/>
      <c r="I39" s="407"/>
      <c r="J39" s="407"/>
      <c r="K39" s="289"/>
    </row>
    <row r="40" spans="2:11" ht="15" customHeight="1">
      <c r="B40" s="292"/>
      <c r="C40" s="293"/>
      <c r="D40" s="291"/>
      <c r="E40" s="295" t="s">
        <v>2062</v>
      </c>
      <c r="F40" s="291"/>
      <c r="G40" s="407" t="s">
        <v>2063</v>
      </c>
      <c r="H40" s="407"/>
      <c r="I40" s="407"/>
      <c r="J40" s="407"/>
      <c r="K40" s="289"/>
    </row>
    <row r="41" spans="2:11" ht="15" customHeight="1">
      <c r="B41" s="292"/>
      <c r="C41" s="293"/>
      <c r="D41" s="291"/>
      <c r="E41" s="295"/>
      <c r="F41" s="291"/>
      <c r="G41" s="407" t="s">
        <v>2064</v>
      </c>
      <c r="H41" s="407"/>
      <c r="I41" s="407"/>
      <c r="J41" s="407"/>
      <c r="K41" s="289"/>
    </row>
    <row r="42" spans="2:11" ht="15" customHeight="1">
      <c r="B42" s="292"/>
      <c r="C42" s="293"/>
      <c r="D42" s="291"/>
      <c r="E42" s="295" t="s">
        <v>2065</v>
      </c>
      <c r="F42" s="291"/>
      <c r="G42" s="407" t="s">
        <v>2066</v>
      </c>
      <c r="H42" s="407"/>
      <c r="I42" s="407"/>
      <c r="J42" s="407"/>
      <c r="K42" s="289"/>
    </row>
    <row r="43" spans="2:11" ht="15" customHeight="1">
      <c r="B43" s="292"/>
      <c r="C43" s="293"/>
      <c r="D43" s="291"/>
      <c r="E43" s="295" t="s">
        <v>142</v>
      </c>
      <c r="F43" s="291"/>
      <c r="G43" s="407" t="s">
        <v>2067</v>
      </c>
      <c r="H43" s="407"/>
      <c r="I43" s="407"/>
      <c r="J43" s="40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07" t="s">
        <v>2068</v>
      </c>
      <c r="E45" s="407"/>
      <c r="F45" s="407"/>
      <c r="G45" s="407"/>
      <c r="H45" s="407"/>
      <c r="I45" s="407"/>
      <c r="J45" s="407"/>
      <c r="K45" s="289"/>
    </row>
    <row r="46" spans="2:11" ht="15" customHeight="1">
      <c r="B46" s="292"/>
      <c r="C46" s="293"/>
      <c r="D46" s="293"/>
      <c r="E46" s="407" t="s">
        <v>2069</v>
      </c>
      <c r="F46" s="407"/>
      <c r="G46" s="407"/>
      <c r="H46" s="407"/>
      <c r="I46" s="407"/>
      <c r="J46" s="407"/>
      <c r="K46" s="289"/>
    </row>
    <row r="47" spans="2:11" ht="15" customHeight="1">
      <c r="B47" s="292"/>
      <c r="C47" s="293"/>
      <c r="D47" s="293"/>
      <c r="E47" s="407" t="s">
        <v>2070</v>
      </c>
      <c r="F47" s="407"/>
      <c r="G47" s="407"/>
      <c r="H47" s="407"/>
      <c r="I47" s="407"/>
      <c r="J47" s="407"/>
      <c r="K47" s="289"/>
    </row>
    <row r="48" spans="2:11" ht="15" customHeight="1">
      <c r="B48" s="292"/>
      <c r="C48" s="293"/>
      <c r="D48" s="293"/>
      <c r="E48" s="407" t="s">
        <v>2071</v>
      </c>
      <c r="F48" s="407"/>
      <c r="G48" s="407"/>
      <c r="H48" s="407"/>
      <c r="I48" s="407"/>
      <c r="J48" s="407"/>
      <c r="K48" s="289"/>
    </row>
    <row r="49" spans="2:11" ht="15" customHeight="1">
      <c r="B49" s="292"/>
      <c r="C49" s="293"/>
      <c r="D49" s="407" t="s">
        <v>2072</v>
      </c>
      <c r="E49" s="407"/>
      <c r="F49" s="407"/>
      <c r="G49" s="407"/>
      <c r="H49" s="407"/>
      <c r="I49" s="407"/>
      <c r="J49" s="407"/>
      <c r="K49" s="289"/>
    </row>
    <row r="50" spans="2:11" ht="25.5" customHeight="1">
      <c r="B50" s="288"/>
      <c r="C50" s="409" t="s">
        <v>2073</v>
      </c>
      <c r="D50" s="409"/>
      <c r="E50" s="409"/>
      <c r="F50" s="409"/>
      <c r="G50" s="409"/>
      <c r="H50" s="409"/>
      <c r="I50" s="409"/>
      <c r="J50" s="409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07" t="s">
        <v>2074</v>
      </c>
      <c r="D52" s="407"/>
      <c r="E52" s="407"/>
      <c r="F52" s="407"/>
      <c r="G52" s="407"/>
      <c r="H52" s="407"/>
      <c r="I52" s="407"/>
      <c r="J52" s="407"/>
      <c r="K52" s="289"/>
    </row>
    <row r="53" spans="2:11" ht="15" customHeight="1">
      <c r="B53" s="288"/>
      <c r="C53" s="407" t="s">
        <v>2075</v>
      </c>
      <c r="D53" s="407"/>
      <c r="E53" s="407"/>
      <c r="F53" s="407"/>
      <c r="G53" s="407"/>
      <c r="H53" s="407"/>
      <c r="I53" s="407"/>
      <c r="J53" s="40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07" t="s">
        <v>2076</v>
      </c>
      <c r="D55" s="407"/>
      <c r="E55" s="407"/>
      <c r="F55" s="407"/>
      <c r="G55" s="407"/>
      <c r="H55" s="407"/>
      <c r="I55" s="407"/>
      <c r="J55" s="407"/>
      <c r="K55" s="289"/>
    </row>
    <row r="56" spans="2:11" ht="15" customHeight="1">
      <c r="B56" s="288"/>
      <c r="C56" s="293"/>
      <c r="D56" s="407" t="s">
        <v>2077</v>
      </c>
      <c r="E56" s="407"/>
      <c r="F56" s="407"/>
      <c r="G56" s="407"/>
      <c r="H56" s="407"/>
      <c r="I56" s="407"/>
      <c r="J56" s="407"/>
      <c r="K56" s="289"/>
    </row>
    <row r="57" spans="2:11" ht="15" customHeight="1">
      <c r="B57" s="288"/>
      <c r="C57" s="293"/>
      <c r="D57" s="407" t="s">
        <v>2078</v>
      </c>
      <c r="E57" s="407"/>
      <c r="F57" s="407"/>
      <c r="G57" s="407"/>
      <c r="H57" s="407"/>
      <c r="I57" s="407"/>
      <c r="J57" s="407"/>
      <c r="K57" s="289"/>
    </row>
    <row r="58" spans="2:11" ht="15" customHeight="1">
      <c r="B58" s="288"/>
      <c r="C58" s="293"/>
      <c r="D58" s="407" t="s">
        <v>2079</v>
      </c>
      <c r="E58" s="407"/>
      <c r="F58" s="407"/>
      <c r="G58" s="407"/>
      <c r="H58" s="407"/>
      <c r="I58" s="407"/>
      <c r="J58" s="407"/>
      <c r="K58" s="289"/>
    </row>
    <row r="59" spans="2:11" ht="15" customHeight="1">
      <c r="B59" s="288"/>
      <c r="C59" s="293"/>
      <c r="D59" s="407" t="s">
        <v>2080</v>
      </c>
      <c r="E59" s="407"/>
      <c r="F59" s="407"/>
      <c r="G59" s="407"/>
      <c r="H59" s="407"/>
      <c r="I59" s="407"/>
      <c r="J59" s="407"/>
      <c r="K59" s="289"/>
    </row>
    <row r="60" spans="2:11" ht="15" customHeight="1">
      <c r="B60" s="288"/>
      <c r="C60" s="293"/>
      <c r="D60" s="411" t="s">
        <v>2081</v>
      </c>
      <c r="E60" s="411"/>
      <c r="F60" s="411"/>
      <c r="G60" s="411"/>
      <c r="H60" s="411"/>
      <c r="I60" s="411"/>
      <c r="J60" s="411"/>
      <c r="K60" s="289"/>
    </row>
    <row r="61" spans="2:11" ht="15" customHeight="1">
      <c r="B61" s="288"/>
      <c r="C61" s="293"/>
      <c r="D61" s="407" t="s">
        <v>2082</v>
      </c>
      <c r="E61" s="407"/>
      <c r="F61" s="407"/>
      <c r="G61" s="407"/>
      <c r="H61" s="407"/>
      <c r="I61" s="407"/>
      <c r="J61" s="40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07" t="s">
        <v>2083</v>
      </c>
      <c r="E63" s="407"/>
      <c r="F63" s="407"/>
      <c r="G63" s="407"/>
      <c r="H63" s="407"/>
      <c r="I63" s="407"/>
      <c r="J63" s="407"/>
      <c r="K63" s="289"/>
    </row>
    <row r="64" spans="2:11" ht="15" customHeight="1">
      <c r="B64" s="288"/>
      <c r="C64" s="293"/>
      <c r="D64" s="411" t="s">
        <v>2084</v>
      </c>
      <c r="E64" s="411"/>
      <c r="F64" s="411"/>
      <c r="G64" s="411"/>
      <c r="H64" s="411"/>
      <c r="I64" s="411"/>
      <c r="J64" s="411"/>
      <c r="K64" s="289"/>
    </row>
    <row r="65" spans="2:11" ht="15" customHeight="1">
      <c r="B65" s="288"/>
      <c r="C65" s="293"/>
      <c r="D65" s="407" t="s">
        <v>2085</v>
      </c>
      <c r="E65" s="407"/>
      <c r="F65" s="407"/>
      <c r="G65" s="407"/>
      <c r="H65" s="407"/>
      <c r="I65" s="407"/>
      <c r="J65" s="407"/>
      <c r="K65" s="289"/>
    </row>
    <row r="66" spans="2:11" ht="15" customHeight="1">
      <c r="B66" s="288"/>
      <c r="C66" s="293"/>
      <c r="D66" s="407" t="s">
        <v>2086</v>
      </c>
      <c r="E66" s="407"/>
      <c r="F66" s="407"/>
      <c r="G66" s="407"/>
      <c r="H66" s="407"/>
      <c r="I66" s="407"/>
      <c r="J66" s="407"/>
      <c r="K66" s="289"/>
    </row>
    <row r="67" spans="2:11" ht="15" customHeight="1">
      <c r="B67" s="288"/>
      <c r="C67" s="293"/>
      <c r="D67" s="407" t="s">
        <v>2087</v>
      </c>
      <c r="E67" s="407"/>
      <c r="F67" s="407"/>
      <c r="G67" s="407"/>
      <c r="H67" s="407"/>
      <c r="I67" s="407"/>
      <c r="J67" s="407"/>
      <c r="K67" s="289"/>
    </row>
    <row r="68" spans="2:11" ht="15" customHeight="1">
      <c r="B68" s="288"/>
      <c r="C68" s="293"/>
      <c r="D68" s="407" t="s">
        <v>2088</v>
      </c>
      <c r="E68" s="407"/>
      <c r="F68" s="407"/>
      <c r="G68" s="407"/>
      <c r="H68" s="407"/>
      <c r="I68" s="407"/>
      <c r="J68" s="40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12" t="s">
        <v>98</v>
      </c>
      <c r="D73" s="412"/>
      <c r="E73" s="412"/>
      <c r="F73" s="412"/>
      <c r="G73" s="412"/>
      <c r="H73" s="412"/>
      <c r="I73" s="412"/>
      <c r="J73" s="412"/>
      <c r="K73" s="306"/>
    </row>
    <row r="74" spans="2:11" ht="17.25" customHeight="1">
      <c r="B74" s="305"/>
      <c r="C74" s="307" t="s">
        <v>2089</v>
      </c>
      <c r="D74" s="307"/>
      <c r="E74" s="307"/>
      <c r="F74" s="307" t="s">
        <v>2090</v>
      </c>
      <c r="G74" s="308"/>
      <c r="H74" s="307" t="s">
        <v>138</v>
      </c>
      <c r="I74" s="307" t="s">
        <v>63</v>
      </c>
      <c r="J74" s="307" t="s">
        <v>2091</v>
      </c>
      <c r="K74" s="306"/>
    </row>
    <row r="75" spans="2:11" ht="17.25" customHeight="1">
      <c r="B75" s="305"/>
      <c r="C75" s="309" t="s">
        <v>2092</v>
      </c>
      <c r="D75" s="309"/>
      <c r="E75" s="309"/>
      <c r="F75" s="310" t="s">
        <v>2093</v>
      </c>
      <c r="G75" s="311"/>
      <c r="H75" s="309"/>
      <c r="I75" s="309"/>
      <c r="J75" s="309" t="s">
        <v>2094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59</v>
      </c>
      <c r="D77" s="312"/>
      <c r="E77" s="312"/>
      <c r="F77" s="314" t="s">
        <v>2095</v>
      </c>
      <c r="G77" s="313"/>
      <c r="H77" s="295" t="s">
        <v>2096</v>
      </c>
      <c r="I77" s="295" t="s">
        <v>2097</v>
      </c>
      <c r="J77" s="295">
        <v>20</v>
      </c>
      <c r="K77" s="306"/>
    </row>
    <row r="78" spans="2:11" ht="15" customHeight="1">
      <c r="B78" s="305"/>
      <c r="C78" s="295" t="s">
        <v>2098</v>
      </c>
      <c r="D78" s="295"/>
      <c r="E78" s="295"/>
      <c r="F78" s="314" t="s">
        <v>2095</v>
      </c>
      <c r="G78" s="313"/>
      <c r="H78" s="295" t="s">
        <v>2099</v>
      </c>
      <c r="I78" s="295" t="s">
        <v>2097</v>
      </c>
      <c r="J78" s="295">
        <v>120</v>
      </c>
      <c r="K78" s="306"/>
    </row>
    <row r="79" spans="2:11" ht="15" customHeight="1">
      <c r="B79" s="315"/>
      <c r="C79" s="295" t="s">
        <v>2100</v>
      </c>
      <c r="D79" s="295"/>
      <c r="E79" s="295"/>
      <c r="F79" s="314" t="s">
        <v>2101</v>
      </c>
      <c r="G79" s="313"/>
      <c r="H79" s="295" t="s">
        <v>2102</v>
      </c>
      <c r="I79" s="295" t="s">
        <v>2097</v>
      </c>
      <c r="J79" s="295">
        <v>50</v>
      </c>
      <c r="K79" s="306"/>
    </row>
    <row r="80" spans="2:11" ht="15" customHeight="1">
      <c r="B80" s="315"/>
      <c r="C80" s="295" t="s">
        <v>2103</v>
      </c>
      <c r="D80" s="295"/>
      <c r="E80" s="295"/>
      <c r="F80" s="314" t="s">
        <v>2095</v>
      </c>
      <c r="G80" s="313"/>
      <c r="H80" s="295" t="s">
        <v>2104</v>
      </c>
      <c r="I80" s="295" t="s">
        <v>2105</v>
      </c>
      <c r="J80" s="295"/>
      <c r="K80" s="306"/>
    </row>
    <row r="81" spans="2:11" ht="15" customHeight="1">
      <c r="B81" s="315"/>
      <c r="C81" s="316" t="s">
        <v>2106</v>
      </c>
      <c r="D81" s="316"/>
      <c r="E81" s="316"/>
      <c r="F81" s="317" t="s">
        <v>2101</v>
      </c>
      <c r="G81" s="316"/>
      <c r="H81" s="316" t="s">
        <v>2107</v>
      </c>
      <c r="I81" s="316" t="s">
        <v>2097</v>
      </c>
      <c r="J81" s="316">
        <v>15</v>
      </c>
      <c r="K81" s="306"/>
    </row>
    <row r="82" spans="2:11" ht="15" customHeight="1">
      <c r="B82" s="315"/>
      <c r="C82" s="316" t="s">
        <v>2108</v>
      </c>
      <c r="D82" s="316"/>
      <c r="E82" s="316"/>
      <c r="F82" s="317" t="s">
        <v>2101</v>
      </c>
      <c r="G82" s="316"/>
      <c r="H82" s="316" t="s">
        <v>2109</v>
      </c>
      <c r="I82" s="316" t="s">
        <v>2097</v>
      </c>
      <c r="J82" s="316">
        <v>15</v>
      </c>
      <c r="K82" s="306"/>
    </row>
    <row r="83" spans="2:11" ht="15" customHeight="1">
      <c r="B83" s="315"/>
      <c r="C83" s="316" t="s">
        <v>2110</v>
      </c>
      <c r="D83" s="316"/>
      <c r="E83" s="316"/>
      <c r="F83" s="317" t="s">
        <v>2101</v>
      </c>
      <c r="G83" s="316"/>
      <c r="H83" s="316" t="s">
        <v>2111</v>
      </c>
      <c r="I83" s="316" t="s">
        <v>2097</v>
      </c>
      <c r="J83" s="316">
        <v>20</v>
      </c>
      <c r="K83" s="306"/>
    </row>
    <row r="84" spans="2:11" ht="15" customHeight="1">
      <c r="B84" s="315"/>
      <c r="C84" s="316" t="s">
        <v>2112</v>
      </c>
      <c r="D84" s="316"/>
      <c r="E84" s="316"/>
      <c r="F84" s="317" t="s">
        <v>2101</v>
      </c>
      <c r="G84" s="316"/>
      <c r="H84" s="316" t="s">
        <v>2113</v>
      </c>
      <c r="I84" s="316" t="s">
        <v>2097</v>
      </c>
      <c r="J84" s="316">
        <v>20</v>
      </c>
      <c r="K84" s="306"/>
    </row>
    <row r="85" spans="2:11" ht="15" customHeight="1">
      <c r="B85" s="315"/>
      <c r="C85" s="295" t="s">
        <v>2114</v>
      </c>
      <c r="D85" s="295"/>
      <c r="E85" s="295"/>
      <c r="F85" s="314" t="s">
        <v>2101</v>
      </c>
      <c r="G85" s="313"/>
      <c r="H85" s="295" t="s">
        <v>2115</v>
      </c>
      <c r="I85" s="295" t="s">
        <v>2097</v>
      </c>
      <c r="J85" s="295">
        <v>50</v>
      </c>
      <c r="K85" s="306"/>
    </row>
    <row r="86" spans="2:11" ht="15" customHeight="1">
      <c r="B86" s="315"/>
      <c r="C86" s="295" t="s">
        <v>2116</v>
      </c>
      <c r="D86" s="295"/>
      <c r="E86" s="295"/>
      <c r="F86" s="314" t="s">
        <v>2101</v>
      </c>
      <c r="G86" s="313"/>
      <c r="H86" s="295" t="s">
        <v>2117</v>
      </c>
      <c r="I86" s="295" t="s">
        <v>2097</v>
      </c>
      <c r="J86" s="295">
        <v>20</v>
      </c>
      <c r="K86" s="306"/>
    </row>
    <row r="87" spans="2:11" ht="15" customHeight="1">
      <c r="B87" s="315"/>
      <c r="C87" s="295" t="s">
        <v>2118</v>
      </c>
      <c r="D87" s="295"/>
      <c r="E87" s="295"/>
      <c r="F87" s="314" t="s">
        <v>2101</v>
      </c>
      <c r="G87" s="313"/>
      <c r="H87" s="295" t="s">
        <v>2119</v>
      </c>
      <c r="I87" s="295" t="s">
        <v>2097</v>
      </c>
      <c r="J87" s="295">
        <v>20</v>
      </c>
      <c r="K87" s="306"/>
    </row>
    <row r="88" spans="2:11" ht="15" customHeight="1">
      <c r="B88" s="315"/>
      <c r="C88" s="295" t="s">
        <v>2120</v>
      </c>
      <c r="D88" s="295"/>
      <c r="E88" s="295"/>
      <c r="F88" s="314" t="s">
        <v>2101</v>
      </c>
      <c r="G88" s="313"/>
      <c r="H88" s="295" t="s">
        <v>2121</v>
      </c>
      <c r="I88" s="295" t="s">
        <v>2097</v>
      </c>
      <c r="J88" s="295">
        <v>50</v>
      </c>
      <c r="K88" s="306"/>
    </row>
    <row r="89" spans="2:11" ht="15" customHeight="1">
      <c r="B89" s="315"/>
      <c r="C89" s="295" t="s">
        <v>2122</v>
      </c>
      <c r="D89" s="295"/>
      <c r="E89" s="295"/>
      <c r="F89" s="314" t="s">
        <v>2101</v>
      </c>
      <c r="G89" s="313"/>
      <c r="H89" s="295" t="s">
        <v>2122</v>
      </c>
      <c r="I89" s="295" t="s">
        <v>2097</v>
      </c>
      <c r="J89" s="295">
        <v>50</v>
      </c>
      <c r="K89" s="306"/>
    </row>
    <row r="90" spans="2:11" ht="15" customHeight="1">
      <c r="B90" s="315"/>
      <c r="C90" s="295" t="s">
        <v>143</v>
      </c>
      <c r="D90" s="295"/>
      <c r="E90" s="295"/>
      <c r="F90" s="314" t="s">
        <v>2101</v>
      </c>
      <c r="G90" s="313"/>
      <c r="H90" s="295" t="s">
        <v>2123</v>
      </c>
      <c r="I90" s="295" t="s">
        <v>2097</v>
      </c>
      <c r="J90" s="295">
        <v>255</v>
      </c>
      <c r="K90" s="306"/>
    </row>
    <row r="91" spans="2:11" ht="15" customHeight="1">
      <c r="B91" s="315"/>
      <c r="C91" s="295" t="s">
        <v>2124</v>
      </c>
      <c r="D91" s="295"/>
      <c r="E91" s="295"/>
      <c r="F91" s="314" t="s">
        <v>2095</v>
      </c>
      <c r="G91" s="313"/>
      <c r="H91" s="295" t="s">
        <v>2125</v>
      </c>
      <c r="I91" s="295" t="s">
        <v>2126</v>
      </c>
      <c r="J91" s="295"/>
      <c r="K91" s="306"/>
    </row>
    <row r="92" spans="2:11" ht="15" customHeight="1">
      <c r="B92" s="315"/>
      <c r="C92" s="295" t="s">
        <v>2127</v>
      </c>
      <c r="D92" s="295"/>
      <c r="E92" s="295"/>
      <c r="F92" s="314" t="s">
        <v>2095</v>
      </c>
      <c r="G92" s="313"/>
      <c r="H92" s="295" t="s">
        <v>2128</v>
      </c>
      <c r="I92" s="295" t="s">
        <v>2129</v>
      </c>
      <c r="J92" s="295"/>
      <c r="K92" s="306"/>
    </row>
    <row r="93" spans="2:11" ht="15" customHeight="1">
      <c r="B93" s="315"/>
      <c r="C93" s="295" t="s">
        <v>2130</v>
      </c>
      <c r="D93" s="295"/>
      <c r="E93" s="295"/>
      <c r="F93" s="314" t="s">
        <v>2095</v>
      </c>
      <c r="G93" s="313"/>
      <c r="H93" s="295" t="s">
        <v>2130</v>
      </c>
      <c r="I93" s="295" t="s">
        <v>2129</v>
      </c>
      <c r="J93" s="295"/>
      <c r="K93" s="306"/>
    </row>
    <row r="94" spans="2:11" ht="15" customHeight="1">
      <c r="B94" s="315"/>
      <c r="C94" s="295" t="s">
        <v>44</v>
      </c>
      <c r="D94" s="295"/>
      <c r="E94" s="295"/>
      <c r="F94" s="314" t="s">
        <v>2095</v>
      </c>
      <c r="G94" s="313"/>
      <c r="H94" s="295" t="s">
        <v>2131</v>
      </c>
      <c r="I94" s="295" t="s">
        <v>2129</v>
      </c>
      <c r="J94" s="295"/>
      <c r="K94" s="306"/>
    </row>
    <row r="95" spans="2:11" ht="15" customHeight="1">
      <c r="B95" s="315"/>
      <c r="C95" s="295" t="s">
        <v>54</v>
      </c>
      <c r="D95" s="295"/>
      <c r="E95" s="295"/>
      <c r="F95" s="314" t="s">
        <v>2095</v>
      </c>
      <c r="G95" s="313"/>
      <c r="H95" s="295" t="s">
        <v>2132</v>
      </c>
      <c r="I95" s="295" t="s">
        <v>2129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12" t="s">
        <v>2133</v>
      </c>
      <c r="D100" s="412"/>
      <c r="E100" s="412"/>
      <c r="F100" s="412"/>
      <c r="G100" s="412"/>
      <c r="H100" s="412"/>
      <c r="I100" s="412"/>
      <c r="J100" s="412"/>
      <c r="K100" s="306"/>
    </row>
    <row r="101" spans="2:11" ht="17.25" customHeight="1">
      <c r="B101" s="305"/>
      <c r="C101" s="307" t="s">
        <v>2089</v>
      </c>
      <c r="D101" s="307"/>
      <c r="E101" s="307"/>
      <c r="F101" s="307" t="s">
        <v>2090</v>
      </c>
      <c r="G101" s="308"/>
      <c r="H101" s="307" t="s">
        <v>138</v>
      </c>
      <c r="I101" s="307" t="s">
        <v>63</v>
      </c>
      <c r="J101" s="307" t="s">
        <v>2091</v>
      </c>
      <c r="K101" s="306"/>
    </row>
    <row r="102" spans="2:11" ht="17.25" customHeight="1">
      <c r="B102" s="305"/>
      <c r="C102" s="309" t="s">
        <v>2092</v>
      </c>
      <c r="D102" s="309"/>
      <c r="E102" s="309"/>
      <c r="F102" s="310" t="s">
        <v>2093</v>
      </c>
      <c r="G102" s="311"/>
      <c r="H102" s="309"/>
      <c r="I102" s="309"/>
      <c r="J102" s="309" t="s">
        <v>2094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59</v>
      </c>
      <c r="D104" s="312"/>
      <c r="E104" s="312"/>
      <c r="F104" s="314" t="s">
        <v>2095</v>
      </c>
      <c r="G104" s="323"/>
      <c r="H104" s="295" t="s">
        <v>2134</v>
      </c>
      <c r="I104" s="295" t="s">
        <v>2097</v>
      </c>
      <c r="J104" s="295">
        <v>20</v>
      </c>
      <c r="K104" s="306"/>
    </row>
    <row r="105" spans="2:11" ht="15" customHeight="1">
      <c r="B105" s="305"/>
      <c r="C105" s="295" t="s">
        <v>2098</v>
      </c>
      <c r="D105" s="295"/>
      <c r="E105" s="295"/>
      <c r="F105" s="314" t="s">
        <v>2095</v>
      </c>
      <c r="G105" s="295"/>
      <c r="H105" s="295" t="s">
        <v>2134</v>
      </c>
      <c r="I105" s="295" t="s">
        <v>2097</v>
      </c>
      <c r="J105" s="295">
        <v>120</v>
      </c>
      <c r="K105" s="306"/>
    </row>
    <row r="106" spans="2:11" ht="15" customHeight="1">
      <c r="B106" s="315"/>
      <c r="C106" s="295" t="s">
        <v>2100</v>
      </c>
      <c r="D106" s="295"/>
      <c r="E106" s="295"/>
      <c r="F106" s="314" t="s">
        <v>2101</v>
      </c>
      <c r="G106" s="295"/>
      <c r="H106" s="295" t="s">
        <v>2134</v>
      </c>
      <c r="I106" s="295" t="s">
        <v>2097</v>
      </c>
      <c r="J106" s="295">
        <v>50</v>
      </c>
      <c r="K106" s="306"/>
    </row>
    <row r="107" spans="2:11" ht="15" customHeight="1">
      <c r="B107" s="315"/>
      <c r="C107" s="295" t="s">
        <v>2103</v>
      </c>
      <c r="D107" s="295"/>
      <c r="E107" s="295"/>
      <c r="F107" s="314" t="s">
        <v>2095</v>
      </c>
      <c r="G107" s="295"/>
      <c r="H107" s="295" t="s">
        <v>2134</v>
      </c>
      <c r="I107" s="295" t="s">
        <v>2105</v>
      </c>
      <c r="J107" s="295"/>
      <c r="K107" s="306"/>
    </row>
    <row r="108" spans="2:11" ht="15" customHeight="1">
      <c r="B108" s="315"/>
      <c r="C108" s="295" t="s">
        <v>2114</v>
      </c>
      <c r="D108" s="295"/>
      <c r="E108" s="295"/>
      <c r="F108" s="314" t="s">
        <v>2101</v>
      </c>
      <c r="G108" s="295"/>
      <c r="H108" s="295" t="s">
        <v>2134</v>
      </c>
      <c r="I108" s="295" t="s">
        <v>2097</v>
      </c>
      <c r="J108" s="295">
        <v>50</v>
      </c>
      <c r="K108" s="306"/>
    </row>
    <row r="109" spans="2:11" ht="15" customHeight="1">
      <c r="B109" s="315"/>
      <c r="C109" s="295" t="s">
        <v>2122</v>
      </c>
      <c r="D109" s="295"/>
      <c r="E109" s="295"/>
      <c r="F109" s="314" t="s">
        <v>2101</v>
      </c>
      <c r="G109" s="295"/>
      <c r="H109" s="295" t="s">
        <v>2134</v>
      </c>
      <c r="I109" s="295" t="s">
        <v>2097</v>
      </c>
      <c r="J109" s="295">
        <v>50</v>
      </c>
      <c r="K109" s="306"/>
    </row>
    <row r="110" spans="2:11" ht="15" customHeight="1">
      <c r="B110" s="315"/>
      <c r="C110" s="295" t="s">
        <v>2120</v>
      </c>
      <c r="D110" s="295"/>
      <c r="E110" s="295"/>
      <c r="F110" s="314" t="s">
        <v>2101</v>
      </c>
      <c r="G110" s="295"/>
      <c r="H110" s="295" t="s">
        <v>2134</v>
      </c>
      <c r="I110" s="295" t="s">
        <v>2097</v>
      </c>
      <c r="J110" s="295">
        <v>50</v>
      </c>
      <c r="K110" s="306"/>
    </row>
    <row r="111" spans="2:11" ht="15" customHeight="1">
      <c r="B111" s="315"/>
      <c r="C111" s="295" t="s">
        <v>59</v>
      </c>
      <c r="D111" s="295"/>
      <c r="E111" s="295"/>
      <c r="F111" s="314" t="s">
        <v>2095</v>
      </c>
      <c r="G111" s="295"/>
      <c r="H111" s="295" t="s">
        <v>2135</v>
      </c>
      <c r="I111" s="295" t="s">
        <v>2097</v>
      </c>
      <c r="J111" s="295">
        <v>20</v>
      </c>
      <c r="K111" s="306"/>
    </row>
    <row r="112" spans="2:11" ht="15" customHeight="1">
      <c r="B112" s="315"/>
      <c r="C112" s="295" t="s">
        <v>2136</v>
      </c>
      <c r="D112" s="295"/>
      <c r="E112" s="295"/>
      <c r="F112" s="314" t="s">
        <v>2095</v>
      </c>
      <c r="G112" s="295"/>
      <c r="H112" s="295" t="s">
        <v>2137</v>
      </c>
      <c r="I112" s="295" t="s">
        <v>2097</v>
      </c>
      <c r="J112" s="295">
        <v>120</v>
      </c>
      <c r="K112" s="306"/>
    </row>
    <row r="113" spans="2:11" ht="15" customHeight="1">
      <c r="B113" s="315"/>
      <c r="C113" s="295" t="s">
        <v>44</v>
      </c>
      <c r="D113" s="295"/>
      <c r="E113" s="295"/>
      <c r="F113" s="314" t="s">
        <v>2095</v>
      </c>
      <c r="G113" s="295"/>
      <c r="H113" s="295" t="s">
        <v>2138</v>
      </c>
      <c r="I113" s="295" t="s">
        <v>2129</v>
      </c>
      <c r="J113" s="295"/>
      <c r="K113" s="306"/>
    </row>
    <row r="114" spans="2:11" ht="15" customHeight="1">
      <c r="B114" s="315"/>
      <c r="C114" s="295" t="s">
        <v>54</v>
      </c>
      <c r="D114" s="295"/>
      <c r="E114" s="295"/>
      <c r="F114" s="314" t="s">
        <v>2095</v>
      </c>
      <c r="G114" s="295"/>
      <c r="H114" s="295" t="s">
        <v>2139</v>
      </c>
      <c r="I114" s="295" t="s">
        <v>2129</v>
      </c>
      <c r="J114" s="295"/>
      <c r="K114" s="306"/>
    </row>
    <row r="115" spans="2:11" ht="15" customHeight="1">
      <c r="B115" s="315"/>
      <c r="C115" s="295" t="s">
        <v>63</v>
      </c>
      <c r="D115" s="295"/>
      <c r="E115" s="295"/>
      <c r="F115" s="314" t="s">
        <v>2095</v>
      </c>
      <c r="G115" s="295"/>
      <c r="H115" s="295" t="s">
        <v>2140</v>
      </c>
      <c r="I115" s="295" t="s">
        <v>2141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08" t="s">
        <v>2142</v>
      </c>
      <c r="D120" s="408"/>
      <c r="E120" s="408"/>
      <c r="F120" s="408"/>
      <c r="G120" s="408"/>
      <c r="H120" s="408"/>
      <c r="I120" s="408"/>
      <c r="J120" s="408"/>
      <c r="K120" s="331"/>
    </row>
    <row r="121" spans="2:11" ht="17.25" customHeight="1">
      <c r="B121" s="332"/>
      <c r="C121" s="307" t="s">
        <v>2089</v>
      </c>
      <c r="D121" s="307"/>
      <c r="E121" s="307"/>
      <c r="F121" s="307" t="s">
        <v>2090</v>
      </c>
      <c r="G121" s="308"/>
      <c r="H121" s="307" t="s">
        <v>138</v>
      </c>
      <c r="I121" s="307" t="s">
        <v>63</v>
      </c>
      <c r="J121" s="307" t="s">
        <v>2091</v>
      </c>
      <c r="K121" s="333"/>
    </row>
    <row r="122" spans="2:11" ht="17.25" customHeight="1">
      <c r="B122" s="332"/>
      <c r="C122" s="309" t="s">
        <v>2092</v>
      </c>
      <c r="D122" s="309"/>
      <c r="E122" s="309"/>
      <c r="F122" s="310" t="s">
        <v>2093</v>
      </c>
      <c r="G122" s="311"/>
      <c r="H122" s="309"/>
      <c r="I122" s="309"/>
      <c r="J122" s="309" t="s">
        <v>2094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2098</v>
      </c>
      <c r="D124" s="312"/>
      <c r="E124" s="312"/>
      <c r="F124" s="314" t="s">
        <v>2095</v>
      </c>
      <c r="G124" s="295"/>
      <c r="H124" s="295" t="s">
        <v>2134</v>
      </c>
      <c r="I124" s="295" t="s">
        <v>2097</v>
      </c>
      <c r="J124" s="295">
        <v>120</v>
      </c>
      <c r="K124" s="336"/>
    </row>
    <row r="125" spans="2:11" ht="15" customHeight="1">
      <c r="B125" s="334"/>
      <c r="C125" s="295" t="s">
        <v>2143</v>
      </c>
      <c r="D125" s="295"/>
      <c r="E125" s="295"/>
      <c r="F125" s="314" t="s">
        <v>2095</v>
      </c>
      <c r="G125" s="295"/>
      <c r="H125" s="295" t="s">
        <v>2144</v>
      </c>
      <c r="I125" s="295" t="s">
        <v>2097</v>
      </c>
      <c r="J125" s="295" t="s">
        <v>2145</v>
      </c>
      <c r="K125" s="336"/>
    </row>
    <row r="126" spans="2:11" ht="15" customHeight="1">
      <c r="B126" s="334"/>
      <c r="C126" s="295" t="s">
        <v>2044</v>
      </c>
      <c r="D126" s="295"/>
      <c r="E126" s="295"/>
      <c r="F126" s="314" t="s">
        <v>2095</v>
      </c>
      <c r="G126" s="295"/>
      <c r="H126" s="295" t="s">
        <v>2146</v>
      </c>
      <c r="I126" s="295" t="s">
        <v>2097</v>
      </c>
      <c r="J126" s="295" t="s">
        <v>2145</v>
      </c>
      <c r="K126" s="336"/>
    </row>
    <row r="127" spans="2:11" ht="15" customHeight="1">
      <c r="B127" s="334"/>
      <c r="C127" s="295" t="s">
        <v>2106</v>
      </c>
      <c r="D127" s="295"/>
      <c r="E127" s="295"/>
      <c r="F127" s="314" t="s">
        <v>2101</v>
      </c>
      <c r="G127" s="295"/>
      <c r="H127" s="295" t="s">
        <v>2107</v>
      </c>
      <c r="I127" s="295" t="s">
        <v>2097</v>
      </c>
      <c r="J127" s="295">
        <v>15</v>
      </c>
      <c r="K127" s="336"/>
    </row>
    <row r="128" spans="2:11" ht="15" customHeight="1">
      <c r="B128" s="334"/>
      <c r="C128" s="316" t="s">
        <v>2108</v>
      </c>
      <c r="D128" s="316"/>
      <c r="E128" s="316"/>
      <c r="F128" s="317" t="s">
        <v>2101</v>
      </c>
      <c r="G128" s="316"/>
      <c r="H128" s="316" t="s">
        <v>2109</v>
      </c>
      <c r="I128" s="316" t="s">
        <v>2097</v>
      </c>
      <c r="J128" s="316">
        <v>15</v>
      </c>
      <c r="K128" s="336"/>
    </row>
    <row r="129" spans="2:11" ht="15" customHeight="1">
      <c r="B129" s="334"/>
      <c r="C129" s="316" t="s">
        <v>2110</v>
      </c>
      <c r="D129" s="316"/>
      <c r="E129" s="316"/>
      <c r="F129" s="317" t="s">
        <v>2101</v>
      </c>
      <c r="G129" s="316"/>
      <c r="H129" s="316" t="s">
        <v>2111</v>
      </c>
      <c r="I129" s="316" t="s">
        <v>2097</v>
      </c>
      <c r="J129" s="316">
        <v>20</v>
      </c>
      <c r="K129" s="336"/>
    </row>
    <row r="130" spans="2:11" ht="15" customHeight="1">
      <c r="B130" s="334"/>
      <c r="C130" s="316" t="s">
        <v>2112</v>
      </c>
      <c r="D130" s="316"/>
      <c r="E130" s="316"/>
      <c r="F130" s="317" t="s">
        <v>2101</v>
      </c>
      <c r="G130" s="316"/>
      <c r="H130" s="316" t="s">
        <v>2113</v>
      </c>
      <c r="I130" s="316" t="s">
        <v>2097</v>
      </c>
      <c r="J130" s="316">
        <v>20</v>
      </c>
      <c r="K130" s="336"/>
    </row>
    <row r="131" spans="2:11" ht="15" customHeight="1">
      <c r="B131" s="334"/>
      <c r="C131" s="295" t="s">
        <v>2100</v>
      </c>
      <c r="D131" s="295"/>
      <c r="E131" s="295"/>
      <c r="F131" s="314" t="s">
        <v>2101</v>
      </c>
      <c r="G131" s="295"/>
      <c r="H131" s="295" t="s">
        <v>2134</v>
      </c>
      <c r="I131" s="295" t="s">
        <v>2097</v>
      </c>
      <c r="J131" s="295">
        <v>50</v>
      </c>
      <c r="K131" s="336"/>
    </row>
    <row r="132" spans="2:11" ht="15" customHeight="1">
      <c r="B132" s="334"/>
      <c r="C132" s="295" t="s">
        <v>2114</v>
      </c>
      <c r="D132" s="295"/>
      <c r="E132" s="295"/>
      <c r="F132" s="314" t="s">
        <v>2101</v>
      </c>
      <c r="G132" s="295"/>
      <c r="H132" s="295" t="s">
        <v>2134</v>
      </c>
      <c r="I132" s="295" t="s">
        <v>2097</v>
      </c>
      <c r="J132" s="295">
        <v>50</v>
      </c>
      <c r="K132" s="336"/>
    </row>
    <row r="133" spans="2:11" ht="15" customHeight="1">
      <c r="B133" s="334"/>
      <c r="C133" s="295" t="s">
        <v>2120</v>
      </c>
      <c r="D133" s="295"/>
      <c r="E133" s="295"/>
      <c r="F133" s="314" t="s">
        <v>2101</v>
      </c>
      <c r="G133" s="295"/>
      <c r="H133" s="295" t="s">
        <v>2134</v>
      </c>
      <c r="I133" s="295" t="s">
        <v>2097</v>
      </c>
      <c r="J133" s="295">
        <v>50</v>
      </c>
      <c r="K133" s="336"/>
    </row>
    <row r="134" spans="2:11" ht="15" customHeight="1">
      <c r="B134" s="334"/>
      <c r="C134" s="295" t="s">
        <v>2122</v>
      </c>
      <c r="D134" s="295"/>
      <c r="E134" s="295"/>
      <c r="F134" s="314" t="s">
        <v>2101</v>
      </c>
      <c r="G134" s="295"/>
      <c r="H134" s="295" t="s">
        <v>2134</v>
      </c>
      <c r="I134" s="295" t="s">
        <v>2097</v>
      </c>
      <c r="J134" s="295">
        <v>50</v>
      </c>
      <c r="K134" s="336"/>
    </row>
    <row r="135" spans="2:11" ht="15" customHeight="1">
      <c r="B135" s="334"/>
      <c r="C135" s="295" t="s">
        <v>143</v>
      </c>
      <c r="D135" s="295"/>
      <c r="E135" s="295"/>
      <c r="F135" s="314" t="s">
        <v>2101</v>
      </c>
      <c r="G135" s="295"/>
      <c r="H135" s="295" t="s">
        <v>2147</v>
      </c>
      <c r="I135" s="295" t="s">
        <v>2097</v>
      </c>
      <c r="J135" s="295">
        <v>255</v>
      </c>
      <c r="K135" s="336"/>
    </row>
    <row r="136" spans="2:11" ht="15" customHeight="1">
      <c r="B136" s="334"/>
      <c r="C136" s="295" t="s">
        <v>2124</v>
      </c>
      <c r="D136" s="295"/>
      <c r="E136" s="295"/>
      <c r="F136" s="314" t="s">
        <v>2095</v>
      </c>
      <c r="G136" s="295"/>
      <c r="H136" s="295" t="s">
        <v>2148</v>
      </c>
      <c r="I136" s="295" t="s">
        <v>2126</v>
      </c>
      <c r="J136" s="295"/>
      <c r="K136" s="336"/>
    </row>
    <row r="137" spans="2:11" ht="15" customHeight="1">
      <c r="B137" s="334"/>
      <c r="C137" s="295" t="s">
        <v>2127</v>
      </c>
      <c r="D137" s="295"/>
      <c r="E137" s="295"/>
      <c r="F137" s="314" t="s">
        <v>2095</v>
      </c>
      <c r="G137" s="295"/>
      <c r="H137" s="295" t="s">
        <v>2149</v>
      </c>
      <c r="I137" s="295" t="s">
        <v>2129</v>
      </c>
      <c r="J137" s="295"/>
      <c r="K137" s="336"/>
    </row>
    <row r="138" spans="2:11" ht="15" customHeight="1">
      <c r="B138" s="334"/>
      <c r="C138" s="295" t="s">
        <v>2130</v>
      </c>
      <c r="D138" s="295"/>
      <c r="E138" s="295"/>
      <c r="F138" s="314" t="s">
        <v>2095</v>
      </c>
      <c r="G138" s="295"/>
      <c r="H138" s="295" t="s">
        <v>2130</v>
      </c>
      <c r="I138" s="295" t="s">
        <v>2129</v>
      </c>
      <c r="J138" s="295"/>
      <c r="K138" s="336"/>
    </row>
    <row r="139" spans="2:11" ht="15" customHeight="1">
      <c r="B139" s="334"/>
      <c r="C139" s="295" t="s">
        <v>44</v>
      </c>
      <c r="D139" s="295"/>
      <c r="E139" s="295"/>
      <c r="F139" s="314" t="s">
        <v>2095</v>
      </c>
      <c r="G139" s="295"/>
      <c r="H139" s="295" t="s">
        <v>2150</v>
      </c>
      <c r="I139" s="295" t="s">
        <v>2129</v>
      </c>
      <c r="J139" s="295"/>
      <c r="K139" s="336"/>
    </row>
    <row r="140" spans="2:11" ht="15" customHeight="1">
      <c r="B140" s="334"/>
      <c r="C140" s="295" t="s">
        <v>2151</v>
      </c>
      <c r="D140" s="295"/>
      <c r="E140" s="295"/>
      <c r="F140" s="314" t="s">
        <v>2095</v>
      </c>
      <c r="G140" s="295"/>
      <c r="H140" s="295" t="s">
        <v>2152</v>
      </c>
      <c r="I140" s="295" t="s">
        <v>2129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12" t="s">
        <v>2153</v>
      </c>
      <c r="D145" s="412"/>
      <c r="E145" s="412"/>
      <c r="F145" s="412"/>
      <c r="G145" s="412"/>
      <c r="H145" s="412"/>
      <c r="I145" s="412"/>
      <c r="J145" s="412"/>
      <c r="K145" s="306"/>
    </row>
    <row r="146" spans="2:11" ht="17.25" customHeight="1">
      <c r="B146" s="305"/>
      <c r="C146" s="307" t="s">
        <v>2089</v>
      </c>
      <c r="D146" s="307"/>
      <c r="E146" s="307"/>
      <c r="F146" s="307" t="s">
        <v>2090</v>
      </c>
      <c r="G146" s="308"/>
      <c r="H146" s="307" t="s">
        <v>138</v>
      </c>
      <c r="I146" s="307" t="s">
        <v>63</v>
      </c>
      <c r="J146" s="307" t="s">
        <v>2091</v>
      </c>
      <c r="K146" s="306"/>
    </row>
    <row r="147" spans="2:11" ht="17.25" customHeight="1">
      <c r="B147" s="305"/>
      <c r="C147" s="309" t="s">
        <v>2092</v>
      </c>
      <c r="D147" s="309"/>
      <c r="E147" s="309"/>
      <c r="F147" s="310" t="s">
        <v>2093</v>
      </c>
      <c r="G147" s="311"/>
      <c r="H147" s="309"/>
      <c r="I147" s="309"/>
      <c r="J147" s="309" t="s">
        <v>2094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2098</v>
      </c>
      <c r="D149" s="295"/>
      <c r="E149" s="295"/>
      <c r="F149" s="341" t="s">
        <v>2095</v>
      </c>
      <c r="G149" s="295"/>
      <c r="H149" s="340" t="s">
        <v>2134</v>
      </c>
      <c r="I149" s="340" t="s">
        <v>2097</v>
      </c>
      <c r="J149" s="340">
        <v>120</v>
      </c>
      <c r="K149" s="336"/>
    </row>
    <row r="150" spans="2:11" ht="15" customHeight="1">
      <c r="B150" s="315"/>
      <c r="C150" s="340" t="s">
        <v>2143</v>
      </c>
      <c r="D150" s="295"/>
      <c r="E150" s="295"/>
      <c r="F150" s="341" t="s">
        <v>2095</v>
      </c>
      <c r="G150" s="295"/>
      <c r="H150" s="340" t="s">
        <v>2154</v>
      </c>
      <c r="I150" s="340" t="s">
        <v>2097</v>
      </c>
      <c r="J150" s="340" t="s">
        <v>2145</v>
      </c>
      <c r="K150" s="336"/>
    </row>
    <row r="151" spans="2:11" ht="15" customHeight="1">
      <c r="B151" s="315"/>
      <c r="C151" s="340" t="s">
        <v>2044</v>
      </c>
      <c r="D151" s="295"/>
      <c r="E151" s="295"/>
      <c r="F151" s="341" t="s">
        <v>2095</v>
      </c>
      <c r="G151" s="295"/>
      <c r="H151" s="340" t="s">
        <v>2155</v>
      </c>
      <c r="I151" s="340" t="s">
        <v>2097</v>
      </c>
      <c r="J151" s="340" t="s">
        <v>2145</v>
      </c>
      <c r="K151" s="336"/>
    </row>
    <row r="152" spans="2:11" ht="15" customHeight="1">
      <c r="B152" s="315"/>
      <c r="C152" s="340" t="s">
        <v>2100</v>
      </c>
      <c r="D152" s="295"/>
      <c r="E152" s="295"/>
      <c r="F152" s="341" t="s">
        <v>2101</v>
      </c>
      <c r="G152" s="295"/>
      <c r="H152" s="340" t="s">
        <v>2134</v>
      </c>
      <c r="I152" s="340" t="s">
        <v>2097</v>
      </c>
      <c r="J152" s="340">
        <v>50</v>
      </c>
      <c r="K152" s="336"/>
    </row>
    <row r="153" spans="2:11" ht="15" customHeight="1">
      <c r="B153" s="315"/>
      <c r="C153" s="340" t="s">
        <v>2103</v>
      </c>
      <c r="D153" s="295"/>
      <c r="E153" s="295"/>
      <c r="F153" s="341" t="s">
        <v>2095</v>
      </c>
      <c r="G153" s="295"/>
      <c r="H153" s="340" t="s">
        <v>2134</v>
      </c>
      <c r="I153" s="340" t="s">
        <v>2105</v>
      </c>
      <c r="J153" s="340"/>
      <c r="K153" s="336"/>
    </row>
    <row r="154" spans="2:11" ht="15" customHeight="1">
      <c r="B154" s="315"/>
      <c r="C154" s="340" t="s">
        <v>2114</v>
      </c>
      <c r="D154" s="295"/>
      <c r="E154" s="295"/>
      <c r="F154" s="341" t="s">
        <v>2101</v>
      </c>
      <c r="G154" s="295"/>
      <c r="H154" s="340" t="s">
        <v>2134</v>
      </c>
      <c r="I154" s="340" t="s">
        <v>2097</v>
      </c>
      <c r="J154" s="340">
        <v>50</v>
      </c>
      <c r="K154" s="336"/>
    </row>
    <row r="155" spans="2:11" ht="15" customHeight="1">
      <c r="B155" s="315"/>
      <c r="C155" s="340" t="s">
        <v>2122</v>
      </c>
      <c r="D155" s="295"/>
      <c r="E155" s="295"/>
      <c r="F155" s="341" t="s">
        <v>2101</v>
      </c>
      <c r="G155" s="295"/>
      <c r="H155" s="340" t="s">
        <v>2134</v>
      </c>
      <c r="I155" s="340" t="s">
        <v>2097</v>
      </c>
      <c r="J155" s="340">
        <v>50</v>
      </c>
      <c r="K155" s="336"/>
    </row>
    <row r="156" spans="2:11" ht="15" customHeight="1">
      <c r="B156" s="315"/>
      <c r="C156" s="340" t="s">
        <v>2120</v>
      </c>
      <c r="D156" s="295"/>
      <c r="E156" s="295"/>
      <c r="F156" s="341" t="s">
        <v>2101</v>
      </c>
      <c r="G156" s="295"/>
      <c r="H156" s="340" t="s">
        <v>2134</v>
      </c>
      <c r="I156" s="340" t="s">
        <v>2097</v>
      </c>
      <c r="J156" s="340">
        <v>50</v>
      </c>
      <c r="K156" s="336"/>
    </row>
    <row r="157" spans="2:11" ht="15" customHeight="1">
      <c r="B157" s="315"/>
      <c r="C157" s="340" t="s">
        <v>106</v>
      </c>
      <c r="D157" s="295"/>
      <c r="E157" s="295"/>
      <c r="F157" s="341" t="s">
        <v>2095</v>
      </c>
      <c r="G157" s="295"/>
      <c r="H157" s="340" t="s">
        <v>2156</v>
      </c>
      <c r="I157" s="340" t="s">
        <v>2097</v>
      </c>
      <c r="J157" s="340" t="s">
        <v>2157</v>
      </c>
      <c r="K157" s="336"/>
    </row>
    <row r="158" spans="2:11" ht="15" customHeight="1">
      <c r="B158" s="315"/>
      <c r="C158" s="340" t="s">
        <v>2158</v>
      </c>
      <c r="D158" s="295"/>
      <c r="E158" s="295"/>
      <c r="F158" s="341" t="s">
        <v>2095</v>
      </c>
      <c r="G158" s="295"/>
      <c r="H158" s="340" t="s">
        <v>2159</v>
      </c>
      <c r="I158" s="340" t="s">
        <v>2129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08" t="s">
        <v>2160</v>
      </c>
      <c r="D163" s="408"/>
      <c r="E163" s="408"/>
      <c r="F163" s="408"/>
      <c r="G163" s="408"/>
      <c r="H163" s="408"/>
      <c r="I163" s="408"/>
      <c r="J163" s="408"/>
      <c r="K163" s="287"/>
    </row>
    <row r="164" spans="2:11" ht="17.25" customHeight="1">
      <c r="B164" s="286"/>
      <c r="C164" s="307" t="s">
        <v>2089</v>
      </c>
      <c r="D164" s="307"/>
      <c r="E164" s="307"/>
      <c r="F164" s="307" t="s">
        <v>2090</v>
      </c>
      <c r="G164" s="344"/>
      <c r="H164" s="345" t="s">
        <v>138</v>
      </c>
      <c r="I164" s="345" t="s">
        <v>63</v>
      </c>
      <c r="J164" s="307" t="s">
        <v>2091</v>
      </c>
      <c r="K164" s="287"/>
    </row>
    <row r="165" spans="2:11" ht="17.25" customHeight="1">
      <c r="B165" s="288"/>
      <c r="C165" s="309" t="s">
        <v>2092</v>
      </c>
      <c r="D165" s="309"/>
      <c r="E165" s="309"/>
      <c r="F165" s="310" t="s">
        <v>2093</v>
      </c>
      <c r="G165" s="346"/>
      <c r="H165" s="347"/>
      <c r="I165" s="347"/>
      <c r="J165" s="309" t="s">
        <v>2094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2098</v>
      </c>
      <c r="D167" s="295"/>
      <c r="E167" s="295"/>
      <c r="F167" s="314" t="s">
        <v>2095</v>
      </c>
      <c r="G167" s="295"/>
      <c r="H167" s="295" t="s">
        <v>2134</v>
      </c>
      <c r="I167" s="295" t="s">
        <v>2097</v>
      </c>
      <c r="J167" s="295">
        <v>120</v>
      </c>
      <c r="K167" s="336"/>
    </row>
    <row r="168" spans="2:11" ht="15" customHeight="1">
      <c r="B168" s="315"/>
      <c r="C168" s="295" t="s">
        <v>2143</v>
      </c>
      <c r="D168" s="295"/>
      <c r="E168" s="295"/>
      <c r="F168" s="314" t="s">
        <v>2095</v>
      </c>
      <c r="G168" s="295"/>
      <c r="H168" s="295" t="s">
        <v>2144</v>
      </c>
      <c r="I168" s="295" t="s">
        <v>2097</v>
      </c>
      <c r="J168" s="295" t="s">
        <v>2145</v>
      </c>
      <c r="K168" s="336"/>
    </row>
    <row r="169" spans="2:11" ht="15" customHeight="1">
      <c r="B169" s="315"/>
      <c r="C169" s="295" t="s">
        <v>2044</v>
      </c>
      <c r="D169" s="295"/>
      <c r="E169" s="295"/>
      <c r="F169" s="314" t="s">
        <v>2095</v>
      </c>
      <c r="G169" s="295"/>
      <c r="H169" s="295" t="s">
        <v>2161</v>
      </c>
      <c r="I169" s="295" t="s">
        <v>2097</v>
      </c>
      <c r="J169" s="295" t="s">
        <v>2145</v>
      </c>
      <c r="K169" s="336"/>
    </row>
    <row r="170" spans="2:11" ht="15" customHeight="1">
      <c r="B170" s="315"/>
      <c r="C170" s="295" t="s">
        <v>2100</v>
      </c>
      <c r="D170" s="295"/>
      <c r="E170" s="295"/>
      <c r="F170" s="314" t="s">
        <v>2101</v>
      </c>
      <c r="G170" s="295"/>
      <c r="H170" s="295" t="s">
        <v>2161</v>
      </c>
      <c r="I170" s="295" t="s">
        <v>2097</v>
      </c>
      <c r="J170" s="295">
        <v>50</v>
      </c>
      <c r="K170" s="336"/>
    </row>
    <row r="171" spans="2:11" ht="15" customHeight="1">
      <c r="B171" s="315"/>
      <c r="C171" s="295" t="s">
        <v>2103</v>
      </c>
      <c r="D171" s="295"/>
      <c r="E171" s="295"/>
      <c r="F171" s="314" t="s">
        <v>2095</v>
      </c>
      <c r="G171" s="295"/>
      <c r="H171" s="295" t="s">
        <v>2161</v>
      </c>
      <c r="I171" s="295" t="s">
        <v>2105</v>
      </c>
      <c r="J171" s="295"/>
      <c r="K171" s="336"/>
    </row>
    <row r="172" spans="2:11" ht="15" customHeight="1">
      <c r="B172" s="315"/>
      <c r="C172" s="295" t="s">
        <v>2114</v>
      </c>
      <c r="D172" s="295"/>
      <c r="E172" s="295"/>
      <c r="F172" s="314" t="s">
        <v>2101</v>
      </c>
      <c r="G172" s="295"/>
      <c r="H172" s="295" t="s">
        <v>2161</v>
      </c>
      <c r="I172" s="295" t="s">
        <v>2097</v>
      </c>
      <c r="J172" s="295">
        <v>50</v>
      </c>
      <c r="K172" s="336"/>
    </row>
    <row r="173" spans="2:11" ht="15" customHeight="1">
      <c r="B173" s="315"/>
      <c r="C173" s="295" t="s">
        <v>2122</v>
      </c>
      <c r="D173" s="295"/>
      <c r="E173" s="295"/>
      <c r="F173" s="314" t="s">
        <v>2101</v>
      </c>
      <c r="G173" s="295"/>
      <c r="H173" s="295" t="s">
        <v>2161</v>
      </c>
      <c r="I173" s="295" t="s">
        <v>2097</v>
      </c>
      <c r="J173" s="295">
        <v>50</v>
      </c>
      <c r="K173" s="336"/>
    </row>
    <row r="174" spans="2:11" ht="15" customHeight="1">
      <c r="B174" s="315"/>
      <c r="C174" s="295" t="s">
        <v>2120</v>
      </c>
      <c r="D174" s="295"/>
      <c r="E174" s="295"/>
      <c r="F174" s="314" t="s">
        <v>2101</v>
      </c>
      <c r="G174" s="295"/>
      <c r="H174" s="295" t="s">
        <v>2161</v>
      </c>
      <c r="I174" s="295" t="s">
        <v>2097</v>
      </c>
      <c r="J174" s="295">
        <v>50</v>
      </c>
      <c r="K174" s="336"/>
    </row>
    <row r="175" spans="2:11" ht="15" customHeight="1">
      <c r="B175" s="315"/>
      <c r="C175" s="295" t="s">
        <v>137</v>
      </c>
      <c r="D175" s="295"/>
      <c r="E175" s="295"/>
      <c r="F175" s="314" t="s">
        <v>2095</v>
      </c>
      <c r="G175" s="295"/>
      <c r="H175" s="295" t="s">
        <v>2162</v>
      </c>
      <c r="I175" s="295" t="s">
        <v>2163</v>
      </c>
      <c r="J175" s="295"/>
      <c r="K175" s="336"/>
    </row>
    <row r="176" spans="2:11" ht="15" customHeight="1">
      <c r="B176" s="315"/>
      <c r="C176" s="295" t="s">
        <v>63</v>
      </c>
      <c r="D176" s="295"/>
      <c r="E176" s="295"/>
      <c r="F176" s="314" t="s">
        <v>2095</v>
      </c>
      <c r="G176" s="295"/>
      <c r="H176" s="295" t="s">
        <v>2164</v>
      </c>
      <c r="I176" s="295" t="s">
        <v>2165</v>
      </c>
      <c r="J176" s="295">
        <v>1</v>
      </c>
      <c r="K176" s="336"/>
    </row>
    <row r="177" spans="2:11" ht="15" customHeight="1">
      <c r="B177" s="315"/>
      <c r="C177" s="295" t="s">
        <v>59</v>
      </c>
      <c r="D177" s="295"/>
      <c r="E177" s="295"/>
      <c r="F177" s="314" t="s">
        <v>2095</v>
      </c>
      <c r="G177" s="295"/>
      <c r="H177" s="295" t="s">
        <v>2166</v>
      </c>
      <c r="I177" s="295" t="s">
        <v>2097</v>
      </c>
      <c r="J177" s="295">
        <v>20</v>
      </c>
      <c r="K177" s="336"/>
    </row>
    <row r="178" spans="2:11" ht="15" customHeight="1">
      <c r="B178" s="315"/>
      <c r="C178" s="295" t="s">
        <v>138</v>
      </c>
      <c r="D178" s="295"/>
      <c r="E178" s="295"/>
      <c r="F178" s="314" t="s">
        <v>2095</v>
      </c>
      <c r="G178" s="295"/>
      <c r="H178" s="295" t="s">
        <v>2167</v>
      </c>
      <c r="I178" s="295" t="s">
        <v>2097</v>
      </c>
      <c r="J178" s="295">
        <v>255</v>
      </c>
      <c r="K178" s="336"/>
    </row>
    <row r="179" spans="2:11" ht="15" customHeight="1">
      <c r="B179" s="315"/>
      <c r="C179" s="295" t="s">
        <v>139</v>
      </c>
      <c r="D179" s="295"/>
      <c r="E179" s="295"/>
      <c r="F179" s="314" t="s">
        <v>2095</v>
      </c>
      <c r="G179" s="295"/>
      <c r="H179" s="295" t="s">
        <v>2060</v>
      </c>
      <c r="I179" s="295" t="s">
        <v>2097</v>
      </c>
      <c r="J179" s="295">
        <v>10</v>
      </c>
      <c r="K179" s="336"/>
    </row>
    <row r="180" spans="2:11" ht="15" customHeight="1">
      <c r="B180" s="315"/>
      <c r="C180" s="295" t="s">
        <v>140</v>
      </c>
      <c r="D180" s="295"/>
      <c r="E180" s="295"/>
      <c r="F180" s="314" t="s">
        <v>2095</v>
      </c>
      <c r="G180" s="295"/>
      <c r="H180" s="295" t="s">
        <v>2168</v>
      </c>
      <c r="I180" s="295" t="s">
        <v>2129</v>
      </c>
      <c r="J180" s="295"/>
      <c r="K180" s="336"/>
    </row>
    <row r="181" spans="2:11" ht="15" customHeight="1">
      <c r="B181" s="315"/>
      <c r="C181" s="295" t="s">
        <v>2169</v>
      </c>
      <c r="D181" s="295"/>
      <c r="E181" s="295"/>
      <c r="F181" s="314" t="s">
        <v>2095</v>
      </c>
      <c r="G181" s="295"/>
      <c r="H181" s="295" t="s">
        <v>2170</v>
      </c>
      <c r="I181" s="295" t="s">
        <v>2129</v>
      </c>
      <c r="J181" s="295"/>
      <c r="K181" s="336"/>
    </row>
    <row r="182" spans="2:11" ht="15" customHeight="1">
      <c r="B182" s="315"/>
      <c r="C182" s="295" t="s">
        <v>2158</v>
      </c>
      <c r="D182" s="295"/>
      <c r="E182" s="295"/>
      <c r="F182" s="314" t="s">
        <v>2095</v>
      </c>
      <c r="G182" s="295"/>
      <c r="H182" s="295" t="s">
        <v>2171</v>
      </c>
      <c r="I182" s="295" t="s">
        <v>2129</v>
      </c>
      <c r="J182" s="295"/>
      <c r="K182" s="336"/>
    </row>
    <row r="183" spans="2:11" ht="15" customHeight="1">
      <c r="B183" s="315"/>
      <c r="C183" s="295" t="s">
        <v>142</v>
      </c>
      <c r="D183" s="295"/>
      <c r="E183" s="295"/>
      <c r="F183" s="314" t="s">
        <v>2101</v>
      </c>
      <c r="G183" s="295"/>
      <c r="H183" s="295" t="s">
        <v>2172</v>
      </c>
      <c r="I183" s="295" t="s">
        <v>2097</v>
      </c>
      <c r="J183" s="295">
        <v>50</v>
      </c>
      <c r="K183" s="336"/>
    </row>
    <row r="184" spans="2:11" ht="15" customHeight="1">
      <c r="B184" s="315"/>
      <c r="C184" s="295" t="s">
        <v>2173</v>
      </c>
      <c r="D184" s="295"/>
      <c r="E184" s="295"/>
      <c r="F184" s="314" t="s">
        <v>2101</v>
      </c>
      <c r="G184" s="295"/>
      <c r="H184" s="295" t="s">
        <v>2174</v>
      </c>
      <c r="I184" s="295" t="s">
        <v>2175</v>
      </c>
      <c r="J184" s="295"/>
      <c r="K184" s="336"/>
    </row>
    <row r="185" spans="2:11" ht="15" customHeight="1">
      <c r="B185" s="315"/>
      <c r="C185" s="295" t="s">
        <v>2176</v>
      </c>
      <c r="D185" s="295"/>
      <c r="E185" s="295"/>
      <c r="F185" s="314" t="s">
        <v>2101</v>
      </c>
      <c r="G185" s="295"/>
      <c r="H185" s="295" t="s">
        <v>2177</v>
      </c>
      <c r="I185" s="295" t="s">
        <v>2175</v>
      </c>
      <c r="J185" s="295"/>
      <c r="K185" s="336"/>
    </row>
    <row r="186" spans="2:11" ht="15" customHeight="1">
      <c r="B186" s="315"/>
      <c r="C186" s="295" t="s">
        <v>2178</v>
      </c>
      <c r="D186" s="295"/>
      <c r="E186" s="295"/>
      <c r="F186" s="314" t="s">
        <v>2101</v>
      </c>
      <c r="G186" s="295"/>
      <c r="H186" s="295" t="s">
        <v>2179</v>
      </c>
      <c r="I186" s="295" t="s">
        <v>2175</v>
      </c>
      <c r="J186" s="295"/>
      <c r="K186" s="336"/>
    </row>
    <row r="187" spans="2:11" ht="15" customHeight="1">
      <c r="B187" s="315"/>
      <c r="C187" s="348" t="s">
        <v>2180</v>
      </c>
      <c r="D187" s="295"/>
      <c r="E187" s="295"/>
      <c r="F187" s="314" t="s">
        <v>2101</v>
      </c>
      <c r="G187" s="295"/>
      <c r="H187" s="295" t="s">
        <v>2181</v>
      </c>
      <c r="I187" s="295" t="s">
        <v>2182</v>
      </c>
      <c r="J187" s="349" t="s">
        <v>2183</v>
      </c>
      <c r="K187" s="336"/>
    </row>
    <row r="188" spans="2:11" ht="15" customHeight="1">
      <c r="B188" s="315"/>
      <c r="C188" s="300" t="s">
        <v>48</v>
      </c>
      <c r="D188" s="295"/>
      <c r="E188" s="295"/>
      <c r="F188" s="314" t="s">
        <v>2095</v>
      </c>
      <c r="G188" s="295"/>
      <c r="H188" s="291" t="s">
        <v>2184</v>
      </c>
      <c r="I188" s="295" t="s">
        <v>2185</v>
      </c>
      <c r="J188" s="295"/>
      <c r="K188" s="336"/>
    </row>
    <row r="189" spans="2:11" ht="15" customHeight="1">
      <c r="B189" s="315"/>
      <c r="C189" s="300" t="s">
        <v>2186</v>
      </c>
      <c r="D189" s="295"/>
      <c r="E189" s="295"/>
      <c r="F189" s="314" t="s">
        <v>2095</v>
      </c>
      <c r="G189" s="295"/>
      <c r="H189" s="295" t="s">
        <v>2187</v>
      </c>
      <c r="I189" s="295" t="s">
        <v>2129</v>
      </c>
      <c r="J189" s="295"/>
      <c r="K189" s="336"/>
    </row>
    <row r="190" spans="2:11" ht="15" customHeight="1">
      <c r="B190" s="315"/>
      <c r="C190" s="300" t="s">
        <v>2188</v>
      </c>
      <c r="D190" s="295"/>
      <c r="E190" s="295"/>
      <c r="F190" s="314" t="s">
        <v>2095</v>
      </c>
      <c r="G190" s="295"/>
      <c r="H190" s="295" t="s">
        <v>2189</v>
      </c>
      <c r="I190" s="295" t="s">
        <v>2129</v>
      </c>
      <c r="J190" s="295"/>
      <c r="K190" s="336"/>
    </row>
    <row r="191" spans="2:11" ht="15" customHeight="1">
      <c r="B191" s="315"/>
      <c r="C191" s="300" t="s">
        <v>2190</v>
      </c>
      <c r="D191" s="295"/>
      <c r="E191" s="295"/>
      <c r="F191" s="314" t="s">
        <v>2101</v>
      </c>
      <c r="G191" s="295"/>
      <c r="H191" s="295" t="s">
        <v>2191</v>
      </c>
      <c r="I191" s="295" t="s">
        <v>2129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08" t="s">
        <v>2192</v>
      </c>
      <c r="D197" s="408"/>
      <c r="E197" s="408"/>
      <c r="F197" s="408"/>
      <c r="G197" s="408"/>
      <c r="H197" s="408"/>
      <c r="I197" s="408"/>
      <c r="J197" s="408"/>
      <c r="K197" s="287"/>
    </row>
    <row r="198" spans="2:11" ht="25.5" customHeight="1">
      <c r="B198" s="286"/>
      <c r="C198" s="351" t="s">
        <v>2193</v>
      </c>
      <c r="D198" s="351"/>
      <c r="E198" s="351"/>
      <c r="F198" s="351" t="s">
        <v>2194</v>
      </c>
      <c r="G198" s="352"/>
      <c r="H198" s="413" t="s">
        <v>2195</v>
      </c>
      <c r="I198" s="413"/>
      <c r="J198" s="413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2185</v>
      </c>
      <c r="D200" s="295"/>
      <c r="E200" s="295"/>
      <c r="F200" s="314" t="s">
        <v>49</v>
      </c>
      <c r="G200" s="295"/>
      <c r="H200" s="410" t="s">
        <v>2196</v>
      </c>
      <c r="I200" s="410"/>
      <c r="J200" s="410"/>
      <c r="K200" s="336"/>
    </row>
    <row r="201" spans="2:11" ht="15" customHeight="1">
      <c r="B201" s="315"/>
      <c r="C201" s="321"/>
      <c r="D201" s="295"/>
      <c r="E201" s="295"/>
      <c r="F201" s="314" t="s">
        <v>50</v>
      </c>
      <c r="G201" s="295"/>
      <c r="H201" s="410" t="s">
        <v>2197</v>
      </c>
      <c r="I201" s="410"/>
      <c r="J201" s="410"/>
      <c r="K201" s="336"/>
    </row>
    <row r="202" spans="2:11" ht="15" customHeight="1">
      <c r="B202" s="315"/>
      <c r="C202" s="321"/>
      <c r="D202" s="295"/>
      <c r="E202" s="295"/>
      <c r="F202" s="314" t="s">
        <v>53</v>
      </c>
      <c r="G202" s="295"/>
      <c r="H202" s="410" t="s">
        <v>2198</v>
      </c>
      <c r="I202" s="410"/>
      <c r="J202" s="410"/>
      <c r="K202" s="336"/>
    </row>
    <row r="203" spans="2:11" ht="15" customHeight="1">
      <c r="B203" s="315"/>
      <c r="C203" s="295"/>
      <c r="D203" s="295"/>
      <c r="E203" s="295"/>
      <c r="F203" s="314" t="s">
        <v>51</v>
      </c>
      <c r="G203" s="295"/>
      <c r="H203" s="410" t="s">
        <v>2199</v>
      </c>
      <c r="I203" s="410"/>
      <c r="J203" s="410"/>
      <c r="K203" s="336"/>
    </row>
    <row r="204" spans="2:11" ht="15" customHeight="1">
      <c r="B204" s="315"/>
      <c r="C204" s="295"/>
      <c r="D204" s="295"/>
      <c r="E204" s="295"/>
      <c r="F204" s="314" t="s">
        <v>52</v>
      </c>
      <c r="G204" s="295"/>
      <c r="H204" s="410" t="s">
        <v>2200</v>
      </c>
      <c r="I204" s="410"/>
      <c r="J204" s="410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2141</v>
      </c>
      <c r="D206" s="295"/>
      <c r="E206" s="295"/>
      <c r="F206" s="314" t="s">
        <v>85</v>
      </c>
      <c r="G206" s="295"/>
      <c r="H206" s="410" t="s">
        <v>2201</v>
      </c>
      <c r="I206" s="410"/>
      <c r="J206" s="410"/>
      <c r="K206" s="336"/>
    </row>
    <row r="207" spans="2:11" ht="15" customHeight="1">
      <c r="B207" s="315"/>
      <c r="C207" s="321"/>
      <c r="D207" s="295"/>
      <c r="E207" s="295"/>
      <c r="F207" s="314" t="s">
        <v>2038</v>
      </c>
      <c r="G207" s="295"/>
      <c r="H207" s="410" t="s">
        <v>2039</v>
      </c>
      <c r="I207" s="410"/>
      <c r="J207" s="410"/>
      <c r="K207" s="336"/>
    </row>
    <row r="208" spans="2:11" ht="15" customHeight="1">
      <c r="B208" s="315"/>
      <c r="C208" s="295"/>
      <c r="D208" s="295"/>
      <c r="E208" s="295"/>
      <c r="F208" s="314" t="s">
        <v>2036</v>
      </c>
      <c r="G208" s="295"/>
      <c r="H208" s="410" t="s">
        <v>2202</v>
      </c>
      <c r="I208" s="410"/>
      <c r="J208" s="410"/>
      <c r="K208" s="336"/>
    </row>
    <row r="209" spans="2:11" ht="15" customHeight="1">
      <c r="B209" s="353"/>
      <c r="C209" s="321"/>
      <c r="D209" s="321"/>
      <c r="E209" s="321"/>
      <c r="F209" s="314" t="s">
        <v>2040</v>
      </c>
      <c r="G209" s="300"/>
      <c r="H209" s="414" t="s">
        <v>2041</v>
      </c>
      <c r="I209" s="414"/>
      <c r="J209" s="414"/>
      <c r="K209" s="354"/>
    </row>
    <row r="210" spans="2:11" ht="15" customHeight="1">
      <c r="B210" s="353"/>
      <c r="C210" s="321"/>
      <c r="D210" s="321"/>
      <c r="E210" s="321"/>
      <c r="F210" s="314" t="s">
        <v>2042</v>
      </c>
      <c r="G210" s="300"/>
      <c r="H210" s="414" t="s">
        <v>2203</v>
      </c>
      <c r="I210" s="414"/>
      <c r="J210" s="414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2165</v>
      </c>
      <c r="D212" s="321"/>
      <c r="E212" s="321"/>
      <c r="F212" s="314">
        <v>1</v>
      </c>
      <c r="G212" s="300"/>
      <c r="H212" s="414" t="s">
        <v>2204</v>
      </c>
      <c r="I212" s="414"/>
      <c r="J212" s="414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14" t="s">
        <v>2205</v>
      </c>
      <c r="I213" s="414"/>
      <c r="J213" s="414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14" t="s">
        <v>2206</v>
      </c>
      <c r="I214" s="414"/>
      <c r="J214" s="414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14" t="s">
        <v>2207</v>
      </c>
      <c r="I215" s="414"/>
      <c r="J215" s="414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C5" sqref="C5:D5"/>
    </sheetView>
  </sheetViews>
  <sheetFormatPr defaultRowHeight="13.5"/>
  <cols>
    <col min="1" max="1" width="59.6640625" style="360" customWidth="1"/>
    <col min="2" max="6" width="15.83203125" style="360" customWidth="1"/>
    <col min="7" max="7" width="17.83203125" style="360" customWidth="1"/>
    <col min="8" max="16384" width="9.33203125" style="360"/>
  </cols>
  <sheetData>
    <row r="1" spans="1:7" ht="15">
      <c r="A1" s="415" t="s">
        <v>2208</v>
      </c>
      <c r="B1" s="416"/>
      <c r="C1" s="416"/>
      <c r="D1" s="416"/>
      <c r="E1" s="416"/>
      <c r="F1" s="416"/>
      <c r="G1" s="416"/>
    </row>
    <row r="2" spans="1:7" ht="15.75">
      <c r="A2" s="417"/>
      <c r="B2" s="418"/>
      <c r="C2" s="419"/>
      <c r="D2" s="420"/>
      <c r="E2" s="420"/>
      <c r="F2" s="420"/>
      <c r="G2" s="420"/>
    </row>
    <row r="3" spans="1:7" ht="18.75">
      <c r="A3" s="421" t="s">
        <v>2209</v>
      </c>
      <c r="B3" s="422"/>
      <c r="C3" s="423"/>
      <c r="D3" s="424"/>
      <c r="E3" s="424"/>
      <c r="F3" s="424"/>
      <c r="G3" s="424"/>
    </row>
    <row r="4" spans="1:7" ht="15.75">
      <c r="A4" s="425" t="s">
        <v>2210</v>
      </c>
      <c r="B4" s="426" t="s">
        <v>2211</v>
      </c>
      <c r="C4" s="427" t="s">
        <v>2212</v>
      </c>
      <c r="D4" s="428" t="s">
        <v>2213</v>
      </c>
      <c r="E4" s="428" t="s">
        <v>2214</v>
      </c>
      <c r="F4" s="428" t="s">
        <v>2215</v>
      </c>
      <c r="G4" s="428" t="s">
        <v>2216</v>
      </c>
    </row>
    <row r="5" spans="1:7" ht="15.75">
      <c r="A5" s="429" t="s">
        <v>2217</v>
      </c>
      <c r="B5" s="430" t="s">
        <v>219</v>
      </c>
      <c r="C5" s="431">
        <v>140</v>
      </c>
      <c r="D5" s="432">
        <v>0</v>
      </c>
      <c r="E5" s="432">
        <f t="shared" ref="E5:E20" si="0">+C5*D5</f>
        <v>0</v>
      </c>
      <c r="F5" s="432">
        <v>0</v>
      </c>
      <c r="G5" s="432">
        <f t="shared" ref="G5:G20" si="1">+C5*F5</f>
        <v>0</v>
      </c>
    </row>
    <row r="6" spans="1:7" ht="30.75">
      <c r="A6" s="433" t="s">
        <v>2218</v>
      </c>
      <c r="B6" s="422" t="s">
        <v>219</v>
      </c>
      <c r="C6" s="423">
        <v>26</v>
      </c>
      <c r="D6" s="424">
        <v>0</v>
      </c>
      <c r="E6" s="424">
        <f>+C6*D6</f>
        <v>0</v>
      </c>
      <c r="F6" s="432">
        <v>0</v>
      </c>
      <c r="G6" s="424">
        <f t="shared" si="1"/>
        <v>0</v>
      </c>
    </row>
    <row r="7" spans="1:7" ht="15.75">
      <c r="A7" s="433" t="s">
        <v>2219</v>
      </c>
      <c r="B7" s="422" t="s">
        <v>1189</v>
      </c>
      <c r="C7" s="423">
        <v>13</v>
      </c>
      <c r="D7" s="432">
        <v>0</v>
      </c>
      <c r="E7" s="424">
        <f t="shared" si="0"/>
        <v>0</v>
      </c>
      <c r="F7" s="432">
        <v>0</v>
      </c>
      <c r="G7" s="424">
        <f t="shared" si="1"/>
        <v>0</v>
      </c>
    </row>
    <row r="8" spans="1:7" ht="30.75">
      <c r="A8" s="433" t="s">
        <v>2220</v>
      </c>
      <c r="B8" s="422" t="s">
        <v>1189</v>
      </c>
      <c r="C8" s="423">
        <v>13</v>
      </c>
      <c r="D8" s="424">
        <v>0</v>
      </c>
      <c r="E8" s="424">
        <f t="shared" si="0"/>
        <v>0</v>
      </c>
      <c r="F8" s="432">
        <v>0</v>
      </c>
      <c r="G8" s="424">
        <f t="shared" si="1"/>
        <v>0</v>
      </c>
    </row>
    <row r="9" spans="1:7" ht="30.75">
      <c r="A9" s="433" t="s">
        <v>2221</v>
      </c>
      <c r="B9" s="422" t="s">
        <v>219</v>
      </c>
      <c r="C9" s="423">
        <v>6</v>
      </c>
      <c r="D9" s="432">
        <v>0</v>
      </c>
      <c r="E9" s="424">
        <f t="shared" si="0"/>
        <v>0</v>
      </c>
      <c r="F9" s="432">
        <v>0</v>
      </c>
      <c r="G9" s="424">
        <f t="shared" si="1"/>
        <v>0</v>
      </c>
    </row>
    <row r="10" spans="1:7" ht="15.75">
      <c r="A10" s="433" t="s">
        <v>2222</v>
      </c>
      <c r="B10" s="422" t="s">
        <v>1189</v>
      </c>
      <c r="C10" s="423">
        <v>3</v>
      </c>
      <c r="D10" s="424">
        <v>0</v>
      </c>
      <c r="E10" s="424">
        <f t="shared" si="0"/>
        <v>0</v>
      </c>
      <c r="F10" s="432">
        <v>0</v>
      </c>
      <c r="G10" s="424">
        <f t="shared" si="1"/>
        <v>0</v>
      </c>
    </row>
    <row r="11" spans="1:7" ht="15.75">
      <c r="A11" s="433" t="s">
        <v>2223</v>
      </c>
      <c r="B11" s="422" t="s">
        <v>1189</v>
      </c>
      <c r="C11" s="423">
        <v>28</v>
      </c>
      <c r="D11" s="432">
        <v>0</v>
      </c>
      <c r="E11" s="424">
        <f t="shared" si="0"/>
        <v>0</v>
      </c>
      <c r="F11" s="432">
        <v>0</v>
      </c>
      <c r="G11" s="424">
        <f t="shared" si="1"/>
        <v>0</v>
      </c>
    </row>
    <row r="12" spans="1:7" ht="15.75">
      <c r="A12" s="433" t="s">
        <v>2224</v>
      </c>
      <c r="B12" s="422" t="s">
        <v>1189</v>
      </c>
      <c r="C12" s="423">
        <v>28</v>
      </c>
      <c r="D12" s="424">
        <v>0</v>
      </c>
      <c r="E12" s="424">
        <f t="shared" si="0"/>
        <v>0</v>
      </c>
      <c r="F12" s="432">
        <v>0</v>
      </c>
      <c r="G12" s="424">
        <f t="shared" si="1"/>
        <v>0</v>
      </c>
    </row>
    <row r="13" spans="1:7" ht="30.75">
      <c r="A13" s="433" t="s">
        <v>2225</v>
      </c>
      <c r="B13" s="422" t="s">
        <v>1189</v>
      </c>
      <c r="C13" s="423">
        <v>8</v>
      </c>
      <c r="D13" s="432">
        <v>0</v>
      </c>
      <c r="E13" s="424">
        <f t="shared" si="0"/>
        <v>0</v>
      </c>
      <c r="F13" s="432">
        <v>0</v>
      </c>
      <c r="G13" s="424">
        <f t="shared" si="1"/>
        <v>0</v>
      </c>
    </row>
    <row r="14" spans="1:7" ht="45.75">
      <c r="A14" s="433" t="s">
        <v>2226</v>
      </c>
      <c r="B14" s="422" t="s">
        <v>219</v>
      </c>
      <c r="C14" s="423">
        <v>130</v>
      </c>
      <c r="D14" s="424">
        <v>0</v>
      </c>
      <c r="E14" s="424">
        <f t="shared" si="0"/>
        <v>0</v>
      </c>
      <c r="F14" s="432">
        <v>0</v>
      </c>
      <c r="G14" s="424">
        <f t="shared" si="1"/>
        <v>0</v>
      </c>
    </row>
    <row r="15" spans="1:7" ht="45.75">
      <c r="A15" s="433" t="s">
        <v>2227</v>
      </c>
      <c r="B15" s="422" t="s">
        <v>219</v>
      </c>
      <c r="C15" s="423">
        <v>15</v>
      </c>
      <c r="D15" s="432">
        <v>0</v>
      </c>
      <c r="E15" s="424">
        <f t="shared" si="0"/>
        <v>0</v>
      </c>
      <c r="F15" s="432">
        <v>0</v>
      </c>
      <c r="G15" s="424">
        <f t="shared" si="1"/>
        <v>0</v>
      </c>
    </row>
    <row r="16" spans="1:7" ht="45.75">
      <c r="A16" s="433" t="s">
        <v>2228</v>
      </c>
      <c r="B16" s="422" t="s">
        <v>219</v>
      </c>
      <c r="C16" s="423">
        <v>36</v>
      </c>
      <c r="D16" s="424">
        <v>0</v>
      </c>
      <c r="E16" s="424">
        <f t="shared" si="0"/>
        <v>0</v>
      </c>
      <c r="F16" s="432">
        <v>0</v>
      </c>
      <c r="G16" s="424">
        <f t="shared" si="1"/>
        <v>0</v>
      </c>
    </row>
    <row r="17" spans="1:7" ht="30.75">
      <c r="A17" s="433" t="s">
        <v>2229</v>
      </c>
      <c r="B17" s="422" t="s">
        <v>219</v>
      </c>
      <c r="C17" s="423">
        <v>320</v>
      </c>
      <c r="D17" s="432">
        <v>0</v>
      </c>
      <c r="E17" s="424">
        <f t="shared" si="0"/>
        <v>0</v>
      </c>
      <c r="F17" s="432">
        <v>0</v>
      </c>
      <c r="G17" s="424">
        <f t="shared" si="1"/>
        <v>0</v>
      </c>
    </row>
    <row r="18" spans="1:7" ht="30.75">
      <c r="A18" s="433" t="s">
        <v>2230</v>
      </c>
      <c r="B18" s="422" t="s">
        <v>219</v>
      </c>
      <c r="C18" s="423">
        <v>150</v>
      </c>
      <c r="D18" s="424">
        <v>0</v>
      </c>
      <c r="E18" s="424">
        <f t="shared" si="0"/>
        <v>0</v>
      </c>
      <c r="F18" s="432">
        <v>0</v>
      </c>
      <c r="G18" s="424">
        <f t="shared" si="1"/>
        <v>0</v>
      </c>
    </row>
    <row r="19" spans="1:7" ht="15.75">
      <c r="A19" s="433" t="s">
        <v>2231</v>
      </c>
      <c r="B19" s="422" t="s">
        <v>1189</v>
      </c>
      <c r="C19" s="423">
        <v>8</v>
      </c>
      <c r="D19" s="432">
        <v>0</v>
      </c>
      <c r="E19" s="424">
        <f t="shared" si="0"/>
        <v>0</v>
      </c>
      <c r="F19" s="432">
        <v>0</v>
      </c>
      <c r="G19" s="424">
        <f t="shared" si="1"/>
        <v>0</v>
      </c>
    </row>
    <row r="20" spans="1:7" ht="30.75">
      <c r="A20" s="433" t="s">
        <v>2232</v>
      </c>
      <c r="B20" s="422" t="s">
        <v>1189</v>
      </c>
      <c r="C20" s="423">
        <v>8</v>
      </c>
      <c r="D20" s="424">
        <v>0</v>
      </c>
      <c r="E20" s="424">
        <f t="shared" si="0"/>
        <v>0</v>
      </c>
      <c r="F20" s="432">
        <v>0</v>
      </c>
      <c r="G20" s="424">
        <f t="shared" si="1"/>
        <v>0</v>
      </c>
    </row>
    <row r="21" spans="1:7" ht="15.75">
      <c r="A21" s="433"/>
      <c r="B21" s="422"/>
      <c r="C21" s="423"/>
      <c r="D21" s="424"/>
      <c r="E21" s="424"/>
      <c r="F21" s="424"/>
      <c r="G21" s="424"/>
    </row>
    <row r="22" spans="1:7" ht="18.75">
      <c r="A22" s="421" t="s">
        <v>2233</v>
      </c>
      <c r="B22" s="422"/>
      <c r="C22" s="423"/>
      <c r="D22" s="424"/>
      <c r="E22" s="424"/>
      <c r="F22" s="424"/>
      <c r="G22" s="424"/>
    </row>
    <row r="23" spans="1:7" ht="15.75">
      <c r="A23" s="425" t="s">
        <v>2210</v>
      </c>
      <c r="B23" s="426" t="s">
        <v>2211</v>
      </c>
      <c r="C23" s="427" t="s">
        <v>2212</v>
      </c>
      <c r="D23" s="428" t="s">
        <v>2213</v>
      </c>
      <c r="E23" s="428" t="s">
        <v>2214</v>
      </c>
      <c r="F23" s="428" t="s">
        <v>2215</v>
      </c>
      <c r="G23" s="428" t="s">
        <v>2216</v>
      </c>
    </row>
    <row r="24" spans="1:7" ht="15.75">
      <c r="A24" s="433" t="s">
        <v>2234</v>
      </c>
      <c r="B24" s="422" t="s">
        <v>219</v>
      </c>
      <c r="C24" s="423">
        <v>30</v>
      </c>
      <c r="D24" s="424">
        <v>0</v>
      </c>
      <c r="E24" s="424">
        <f>+C24*D24</f>
        <v>0</v>
      </c>
      <c r="F24" s="424">
        <v>0</v>
      </c>
      <c r="G24" s="424">
        <f>+C24*F24</f>
        <v>0</v>
      </c>
    </row>
    <row r="25" spans="1:7" ht="15.75">
      <c r="A25" s="433" t="s">
        <v>2235</v>
      </c>
      <c r="B25" s="422" t="s">
        <v>1189</v>
      </c>
      <c r="C25" s="423">
        <v>20</v>
      </c>
      <c r="D25" s="424">
        <v>0</v>
      </c>
      <c r="E25" s="424">
        <f>+C25*D25</f>
        <v>0</v>
      </c>
      <c r="F25" s="424">
        <v>0</v>
      </c>
      <c r="G25" s="424">
        <f>+C25*F25</f>
        <v>0</v>
      </c>
    </row>
    <row r="26" spans="1:7" ht="15.75">
      <c r="A26" s="433"/>
      <c r="B26" s="422"/>
      <c r="C26" s="423"/>
      <c r="D26" s="424"/>
      <c r="E26" s="424"/>
      <c r="F26" s="424"/>
      <c r="G26" s="424"/>
    </row>
    <row r="27" spans="1:7" ht="18.75">
      <c r="A27" s="421" t="s">
        <v>2236</v>
      </c>
      <c r="B27" s="422"/>
      <c r="C27" s="423"/>
      <c r="D27" s="424"/>
      <c r="E27" s="424"/>
      <c r="F27" s="424"/>
      <c r="G27" s="424"/>
    </row>
    <row r="28" spans="1:7" ht="15.75">
      <c r="A28" s="425" t="s">
        <v>2210</v>
      </c>
      <c r="B28" s="426" t="s">
        <v>2211</v>
      </c>
      <c r="C28" s="427" t="s">
        <v>2212</v>
      </c>
      <c r="D28" s="428" t="s">
        <v>2213</v>
      </c>
      <c r="E28" s="428" t="s">
        <v>2214</v>
      </c>
      <c r="F28" s="428" t="s">
        <v>2215</v>
      </c>
      <c r="G28" s="428" t="s">
        <v>2216</v>
      </c>
    </row>
    <row r="29" spans="1:7" ht="15.75">
      <c r="A29" s="433" t="s">
        <v>2237</v>
      </c>
      <c r="B29" s="422" t="s">
        <v>219</v>
      </c>
      <c r="C29" s="423">
        <v>90</v>
      </c>
      <c r="D29" s="424">
        <v>0</v>
      </c>
      <c r="E29" s="424">
        <f>+C29*D29</f>
        <v>0</v>
      </c>
      <c r="F29" s="424">
        <v>0</v>
      </c>
      <c r="G29" s="424">
        <f>+C29*F29</f>
        <v>0</v>
      </c>
    </row>
    <row r="30" spans="1:7" ht="30.75">
      <c r="A30" s="433" t="s">
        <v>2238</v>
      </c>
      <c r="B30" s="422" t="s">
        <v>1189</v>
      </c>
      <c r="C30" s="423">
        <v>2</v>
      </c>
      <c r="D30" s="424">
        <v>0</v>
      </c>
      <c r="E30" s="424">
        <f>+C30*D30</f>
        <v>0</v>
      </c>
      <c r="F30" s="424">
        <v>0</v>
      </c>
      <c r="G30" s="424">
        <f>+C30*F30</f>
        <v>0</v>
      </c>
    </row>
    <row r="31" spans="1:7" ht="15.75">
      <c r="A31" s="433"/>
      <c r="B31" s="422"/>
      <c r="C31" s="423"/>
      <c r="D31" s="424"/>
      <c r="E31" s="424"/>
      <c r="F31" s="424"/>
      <c r="G31" s="424"/>
    </row>
    <row r="32" spans="1:7" ht="18.75">
      <c r="A32" s="421" t="s">
        <v>2239</v>
      </c>
      <c r="B32" s="422"/>
      <c r="C32" s="423"/>
      <c r="D32" s="424"/>
      <c r="E32" s="424"/>
      <c r="F32" s="424"/>
      <c r="G32" s="424"/>
    </row>
    <row r="33" spans="1:7" ht="15.75">
      <c r="A33" s="425" t="s">
        <v>2210</v>
      </c>
      <c r="B33" s="426" t="s">
        <v>2211</v>
      </c>
      <c r="C33" s="427" t="s">
        <v>2212</v>
      </c>
      <c r="D33" s="428" t="s">
        <v>2213</v>
      </c>
      <c r="E33" s="428" t="s">
        <v>2214</v>
      </c>
      <c r="F33" s="428" t="s">
        <v>2215</v>
      </c>
      <c r="G33" s="428" t="s">
        <v>2216</v>
      </c>
    </row>
    <row r="34" spans="1:7" ht="30.75">
      <c r="A34" s="433" t="s">
        <v>2240</v>
      </c>
      <c r="B34" s="422" t="s">
        <v>1189</v>
      </c>
      <c r="C34" s="423">
        <v>6</v>
      </c>
      <c r="D34" s="424">
        <v>0</v>
      </c>
      <c r="E34" s="424"/>
      <c r="F34" s="424">
        <v>0</v>
      </c>
      <c r="G34" s="424">
        <f>+C34*F34</f>
        <v>0</v>
      </c>
    </row>
    <row r="35" spans="1:7" ht="30.75">
      <c r="A35" s="433" t="s">
        <v>2241</v>
      </c>
      <c r="B35" s="422" t="s">
        <v>1189</v>
      </c>
      <c r="C35" s="423">
        <v>6</v>
      </c>
      <c r="D35" s="424">
        <v>0</v>
      </c>
      <c r="E35" s="424">
        <f>+C35*D35</f>
        <v>0</v>
      </c>
      <c r="F35" s="424">
        <v>0</v>
      </c>
      <c r="G35" s="424">
        <f>+C35*F35</f>
        <v>0</v>
      </c>
    </row>
    <row r="36" spans="1:7" ht="30.75">
      <c r="A36" s="433" t="s">
        <v>2242</v>
      </c>
      <c r="B36" s="422" t="s">
        <v>1189</v>
      </c>
      <c r="C36" s="423">
        <v>6</v>
      </c>
      <c r="D36" s="424">
        <v>0</v>
      </c>
      <c r="E36" s="424">
        <f>+C36*D36</f>
        <v>0</v>
      </c>
      <c r="F36" s="424">
        <v>0</v>
      </c>
      <c r="G36" s="424">
        <f>+C36*F36</f>
        <v>0</v>
      </c>
    </row>
    <row r="37" spans="1:7" ht="15.75">
      <c r="A37" s="433"/>
      <c r="B37" s="422"/>
      <c r="C37" s="423"/>
      <c r="D37" s="424"/>
      <c r="E37" s="424"/>
      <c r="F37" s="424"/>
      <c r="G37" s="424"/>
    </row>
    <row r="38" spans="1:7" ht="15.75">
      <c r="A38" s="434"/>
      <c r="B38" s="422"/>
      <c r="C38" s="423"/>
      <c r="D38" s="424"/>
      <c r="E38" s="424"/>
      <c r="F38" s="424"/>
      <c r="G38" s="424"/>
    </row>
    <row r="39" spans="1:7" ht="18.75">
      <c r="A39" s="421" t="s">
        <v>2243</v>
      </c>
      <c r="B39" s="422"/>
      <c r="C39" s="423"/>
      <c r="D39" s="424"/>
      <c r="E39" s="424"/>
      <c r="F39" s="424"/>
      <c r="G39" s="424"/>
    </row>
    <row r="40" spans="1:7" ht="15.75">
      <c r="A40" s="425" t="s">
        <v>2210</v>
      </c>
      <c r="B40" s="426" t="s">
        <v>2211</v>
      </c>
      <c r="C40" s="427" t="s">
        <v>2212</v>
      </c>
      <c r="D40" s="428" t="s">
        <v>2213</v>
      </c>
      <c r="E40" s="428" t="s">
        <v>2214</v>
      </c>
      <c r="F40" s="428" t="s">
        <v>2215</v>
      </c>
      <c r="G40" s="428" t="s">
        <v>2216</v>
      </c>
    </row>
    <row r="41" spans="1:7" ht="15.75">
      <c r="A41" s="433"/>
      <c r="B41" s="422"/>
      <c r="C41" s="423"/>
      <c r="D41" s="424"/>
      <c r="E41" s="424"/>
      <c r="F41" s="424"/>
      <c r="G41" s="424"/>
    </row>
    <row r="42" spans="1:7" ht="15.75">
      <c r="A42" s="433"/>
      <c r="B42" s="422"/>
      <c r="C42" s="423"/>
      <c r="D42" s="424"/>
      <c r="E42" s="424"/>
      <c r="F42" s="424"/>
      <c r="G42" s="424"/>
    </row>
    <row r="43" spans="1:7" ht="15.75">
      <c r="A43" s="433"/>
      <c r="B43" s="422"/>
      <c r="C43" s="423"/>
      <c r="D43" s="424"/>
      <c r="E43" s="424"/>
      <c r="F43" s="424"/>
      <c r="G43" s="424"/>
    </row>
    <row r="44" spans="1:7" ht="15.75">
      <c r="A44" s="433"/>
      <c r="B44" s="422"/>
      <c r="C44" s="423"/>
      <c r="D44" s="424"/>
      <c r="E44" s="424"/>
      <c r="F44" s="424"/>
      <c r="G44" s="424"/>
    </row>
    <row r="45" spans="1:7" ht="15.75">
      <c r="A45" s="433"/>
      <c r="B45" s="422"/>
      <c r="C45" s="423"/>
      <c r="D45" s="424"/>
      <c r="E45" s="424"/>
      <c r="F45" s="424"/>
      <c r="G45" s="424"/>
    </row>
    <row r="46" spans="1:7" ht="15.75">
      <c r="A46" s="433"/>
      <c r="B46" s="422"/>
      <c r="C46" s="423"/>
      <c r="D46" s="424"/>
      <c r="E46" s="424"/>
      <c r="F46" s="424"/>
      <c r="G46" s="424"/>
    </row>
    <row r="47" spans="1:7" ht="15.75">
      <c r="A47" s="433"/>
      <c r="B47" s="422"/>
      <c r="C47" s="423"/>
      <c r="D47" s="424"/>
      <c r="E47" s="424"/>
      <c r="F47" s="424"/>
      <c r="G47" s="424"/>
    </row>
    <row r="48" spans="1:7" ht="15.75">
      <c r="A48" s="433"/>
      <c r="B48" s="422"/>
      <c r="C48" s="423"/>
      <c r="D48" s="424"/>
      <c r="E48" s="424"/>
      <c r="F48" s="424"/>
      <c r="G48" s="424"/>
    </row>
    <row r="49" spans="1:7" ht="18.75">
      <c r="A49" s="421" t="s">
        <v>2244</v>
      </c>
      <c r="B49" s="422"/>
      <c r="C49" s="423"/>
      <c r="D49" s="424"/>
      <c r="E49" s="424">
        <f>SUM(E1:E48)</f>
        <v>0</v>
      </c>
      <c r="F49" s="424"/>
      <c r="G49" s="424">
        <f>SUM(G1:G48)</f>
        <v>0</v>
      </c>
    </row>
    <row r="50" spans="1:7" ht="18.75">
      <c r="A50" s="421" t="s">
        <v>48</v>
      </c>
      <c r="B50" s="422"/>
      <c r="C50" s="423"/>
      <c r="D50" s="424"/>
      <c r="E50" s="424">
        <f>+E49*0.2</f>
        <v>0</v>
      </c>
      <c r="F50" s="424"/>
      <c r="G50" s="424">
        <f>+G49*0.2</f>
        <v>0</v>
      </c>
    </row>
    <row r="51" spans="1:7" ht="18.75">
      <c r="A51" s="421" t="s">
        <v>2245</v>
      </c>
      <c r="B51" s="422"/>
      <c r="C51" s="423"/>
      <c r="D51" s="424"/>
      <c r="E51" s="424"/>
      <c r="F51" s="424"/>
      <c r="G51" s="424">
        <f>SUM(E49:G50)</f>
        <v>0</v>
      </c>
    </row>
  </sheetData>
  <sheetProtection algorithmName="SHA-512" hashValue="MVDO2SQlcrOl42MzGfKQxXmbceBctHRfHakL6/1QK4e99jP7rcGfcTQBn5osd7705+k3xCVF4VbIHbG+Atsmew==" saltValue="c4GsB6/eAAIankLgeKjWrA==" spinCount="100000" sheet="1" objects="1" scenarios="1"/>
  <protectedRanges>
    <protectedRange sqref="F1:F1048576" name="Oblast2"/>
    <protectedRange sqref="D1:D51" name="Oblast1_1"/>
  </protectedRanges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Budova  A - B - Budova A ...</vt:lpstr>
      <vt:lpstr>Budova  C- D - Budova   ...</vt:lpstr>
      <vt:lpstr>Elektro - Elektroinstalac...</vt:lpstr>
      <vt:lpstr>Pokyny pro vyplnění</vt:lpstr>
      <vt:lpstr>Elektroinstalace samostaný</vt:lpstr>
      <vt:lpstr>'Budova  A - B - Budova A ...'!Názvy_tisku</vt:lpstr>
      <vt:lpstr>'Budova  C- D - Budova   ...'!Názvy_tisku</vt:lpstr>
      <vt:lpstr>'Elektro - Elektroinstalac...'!Názvy_tisku</vt:lpstr>
      <vt:lpstr>'Rekapitulace stavby'!Názvy_tisku</vt:lpstr>
      <vt:lpstr>'Budova  A - B - Budova A ...'!Oblast_tisku</vt:lpstr>
      <vt:lpstr>'Budova  C- D - Budova   ...'!Oblast_tisku</vt:lpstr>
      <vt:lpstr>'Elektro - Elektroinstalac...'!Oblast_tisku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David</cp:lastModifiedBy>
  <dcterms:created xsi:type="dcterms:W3CDTF">2017-06-29T10:57:22Z</dcterms:created>
  <dcterms:modified xsi:type="dcterms:W3CDTF">2017-06-29T11:14:53Z</dcterms:modified>
</cp:coreProperties>
</file>